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andonkilbourne/Documents/Manuscripts/Mustelid Muscles/First Revision/"/>
    </mc:Choice>
  </mc:AlternateContent>
  <xr:revisionPtr revIDLastSave="0" documentId="13_ncr:1_{97B0088B-5752-854E-81A9-DE16D0F596EF}" xr6:coauthVersionLast="47" xr6:coauthVersionMax="47" xr10:uidLastSave="{00000000-0000-0000-0000-000000000000}"/>
  <bookViews>
    <workbookView xWindow="400" yWindow="600" windowWidth="19180" windowHeight="15860" activeTab="2" xr2:uid="{019ED417-72A0-6A45-B9A9-ABDBB68734BC}"/>
  </bookViews>
  <sheets>
    <sheet name="Body mass (when available)" sheetId="1" r:id="rId1"/>
    <sheet name="Deltoideus (acromialis)" sheetId="2" r:id="rId2"/>
    <sheet name="Deltoideus (scapularis)" sheetId="3" r:id="rId3"/>
    <sheet name="Teres major" sheetId="4" r:id="rId4"/>
    <sheet name="Biceps brachii" sheetId="5" r:id="rId5"/>
    <sheet name="Triceps brachii (lateralis)" sheetId="6" r:id="rId6"/>
    <sheet name="Triceps brachii (longum)" sheetId="7" r:id="rId7"/>
    <sheet name="Extensor carpi radialis" sheetId="8" r:id="rId8"/>
    <sheet name="Flexor carpi ulnaris" sheetId="9" r:id="rId9"/>
    <sheet name="Sartorius" sheetId="10" r:id="rId10"/>
    <sheet name="Biceps femoris" sheetId="11" r:id="rId11"/>
    <sheet name="Vastus lateralis" sheetId="12" r:id="rId12"/>
    <sheet name="Semitendinosus" sheetId="13" r:id="rId13"/>
    <sheet name="Tibialis cranialis" sheetId="14" r:id="rId14"/>
    <sheet name="Gastrocnemius (lateralis)" sheetId="15" r:id="rId15"/>
    <sheet name="Gastrocnemius (medialis)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4" i="3" l="1"/>
  <c r="K64" i="2"/>
  <c r="M64" i="2"/>
  <c r="M64" i="3"/>
  <c r="M59" i="9"/>
  <c r="M56" i="9"/>
  <c r="K58" i="9"/>
  <c r="K57" i="9"/>
  <c r="M60" i="9" l="1"/>
  <c r="I67" i="4"/>
  <c r="M104" i="2" l="1"/>
  <c r="M103" i="2"/>
  <c r="M100" i="2"/>
  <c r="M96" i="2"/>
  <c r="M95" i="2"/>
  <c r="M91" i="2"/>
  <c r="M90" i="2"/>
  <c r="M85" i="2"/>
  <c r="M86" i="2"/>
  <c r="M84" i="2"/>
  <c r="M80" i="2"/>
  <c r="M79" i="2"/>
  <c r="M76" i="2"/>
  <c r="M71" i="2"/>
  <c r="M72" i="2"/>
  <c r="M70" i="2"/>
  <c r="M66" i="2"/>
  <c r="M65" i="2"/>
  <c r="M63" i="2"/>
  <c r="M57" i="2"/>
  <c r="M58" i="2"/>
  <c r="M59" i="2"/>
  <c r="M56" i="2"/>
  <c r="M52" i="2"/>
  <c r="M48" i="2"/>
  <c r="M47" i="2"/>
  <c r="M41" i="2"/>
  <c r="M42" i="2"/>
  <c r="M43" i="2"/>
  <c r="M40" i="2"/>
  <c r="M35" i="2"/>
  <c r="M36" i="2"/>
  <c r="M34" i="2"/>
  <c r="M29" i="2"/>
  <c r="M30" i="2"/>
  <c r="M28" i="2"/>
  <c r="M24" i="2"/>
  <c r="M23" i="2"/>
  <c r="M16" i="2"/>
  <c r="M17" i="2"/>
  <c r="M18" i="2"/>
  <c r="M19" i="2"/>
  <c r="M15" i="2"/>
  <c r="M11" i="2"/>
  <c r="M10" i="2"/>
  <c r="M5" i="2"/>
  <c r="M6" i="2"/>
  <c r="M4" i="2"/>
  <c r="M104" i="3"/>
  <c r="M103" i="3"/>
  <c r="M100" i="3"/>
  <c r="M96" i="3"/>
  <c r="M95" i="3"/>
  <c r="M91" i="3"/>
  <c r="M90" i="3"/>
  <c r="M85" i="3"/>
  <c r="M86" i="3"/>
  <c r="M84" i="3"/>
  <c r="M80" i="3"/>
  <c r="M79" i="3"/>
  <c r="M76" i="3"/>
  <c r="M71" i="3"/>
  <c r="M72" i="3"/>
  <c r="M70" i="3"/>
  <c r="M66" i="3"/>
  <c r="M65" i="3"/>
  <c r="M63" i="3"/>
  <c r="M57" i="3"/>
  <c r="M58" i="3"/>
  <c r="M59" i="3"/>
  <c r="M56" i="3"/>
  <c r="M52" i="3"/>
  <c r="M48" i="3"/>
  <c r="M47" i="3"/>
  <c r="M41" i="3"/>
  <c r="M42" i="3"/>
  <c r="M43" i="3"/>
  <c r="M40" i="3"/>
  <c r="M35" i="3"/>
  <c r="M36" i="3"/>
  <c r="M34" i="3"/>
  <c r="M30" i="3"/>
  <c r="M29" i="3"/>
  <c r="M28" i="3"/>
  <c r="M24" i="3"/>
  <c r="M23" i="3"/>
  <c r="M16" i="3"/>
  <c r="M17" i="3"/>
  <c r="M18" i="3"/>
  <c r="M19" i="3"/>
  <c r="M15" i="3"/>
  <c r="M11" i="3"/>
  <c r="M10" i="3"/>
  <c r="M6" i="3"/>
  <c r="M5" i="3"/>
  <c r="M4" i="3"/>
  <c r="M103" i="4"/>
  <c r="M90" i="6"/>
  <c r="M84" i="6"/>
  <c r="M100" i="6"/>
  <c r="M103" i="5"/>
  <c r="M70" i="5"/>
  <c r="M104" i="4"/>
  <c r="M100" i="4"/>
  <c r="M96" i="4"/>
  <c r="M95" i="4"/>
  <c r="M91" i="4"/>
  <c r="M90" i="4"/>
  <c r="M85" i="4"/>
  <c r="M86" i="4"/>
  <c r="M84" i="4"/>
  <c r="M80" i="4"/>
  <c r="M79" i="4"/>
  <c r="M76" i="4"/>
  <c r="M71" i="4"/>
  <c r="M72" i="4"/>
  <c r="M70" i="4"/>
  <c r="M66" i="4"/>
  <c r="M65" i="4"/>
  <c r="M64" i="4"/>
  <c r="M63" i="4"/>
  <c r="M57" i="4"/>
  <c r="M58" i="4"/>
  <c r="M59" i="4"/>
  <c r="M56" i="4"/>
  <c r="M52" i="4"/>
  <c r="M48" i="4"/>
  <c r="M47" i="4"/>
  <c r="M41" i="4"/>
  <c r="M42" i="4"/>
  <c r="M43" i="4"/>
  <c r="M40" i="4"/>
  <c r="M35" i="4"/>
  <c r="M36" i="4"/>
  <c r="M34" i="4"/>
  <c r="M29" i="4"/>
  <c r="M30" i="4"/>
  <c r="M28" i="4"/>
  <c r="M24" i="4"/>
  <c r="M23" i="4"/>
  <c r="M16" i="4"/>
  <c r="M17" i="4"/>
  <c r="M18" i="4"/>
  <c r="M19" i="4"/>
  <c r="M15" i="4"/>
  <c r="M11" i="4"/>
  <c r="M10" i="4"/>
  <c r="M5" i="4"/>
  <c r="M6" i="4"/>
  <c r="M4" i="4"/>
  <c r="M104" i="5"/>
  <c r="M100" i="5"/>
  <c r="M96" i="5"/>
  <c r="M95" i="5"/>
  <c r="M91" i="5"/>
  <c r="M90" i="5"/>
  <c r="M85" i="5"/>
  <c r="M86" i="5"/>
  <c r="M84" i="5"/>
  <c r="M80" i="5"/>
  <c r="M79" i="5"/>
  <c r="M76" i="5"/>
  <c r="M71" i="5"/>
  <c r="M72" i="5"/>
  <c r="M64" i="5"/>
  <c r="M65" i="5"/>
  <c r="M66" i="5"/>
  <c r="M63" i="5"/>
  <c r="M57" i="5"/>
  <c r="M58" i="5"/>
  <c r="M59" i="5"/>
  <c r="M56" i="5"/>
  <c r="M52" i="5"/>
  <c r="M48" i="5"/>
  <c r="M47" i="5"/>
  <c r="M41" i="5"/>
  <c r="M42" i="5"/>
  <c r="M43" i="5"/>
  <c r="M40" i="5"/>
  <c r="M35" i="5"/>
  <c r="M36" i="5"/>
  <c r="M34" i="5"/>
  <c r="M29" i="5"/>
  <c r="M30" i="5"/>
  <c r="M28" i="5"/>
  <c r="M24" i="5"/>
  <c r="M23" i="5"/>
  <c r="M16" i="5"/>
  <c r="M17" i="5"/>
  <c r="M18" i="5"/>
  <c r="M19" i="5"/>
  <c r="M15" i="5"/>
  <c r="M11" i="5"/>
  <c r="M10" i="5"/>
  <c r="M5" i="5"/>
  <c r="M6" i="5"/>
  <c r="M4" i="5"/>
  <c r="M104" i="6"/>
  <c r="M103" i="6"/>
  <c r="M96" i="6"/>
  <c r="M95" i="6"/>
  <c r="M91" i="6"/>
  <c r="M86" i="6"/>
  <c r="M85" i="6"/>
  <c r="M80" i="6"/>
  <c r="M79" i="6"/>
  <c r="M76" i="6"/>
  <c r="M71" i="6"/>
  <c r="M72" i="6"/>
  <c r="M70" i="6"/>
  <c r="M64" i="6"/>
  <c r="M65" i="6"/>
  <c r="M66" i="6"/>
  <c r="M63" i="6"/>
  <c r="M57" i="6"/>
  <c r="M58" i="6"/>
  <c r="M59" i="6"/>
  <c r="M56" i="6"/>
  <c r="M52" i="6"/>
  <c r="M48" i="6"/>
  <c r="M47" i="6"/>
  <c r="M41" i="6"/>
  <c r="M42" i="6"/>
  <c r="M43" i="6"/>
  <c r="M40" i="6"/>
  <c r="M36" i="6"/>
  <c r="M35" i="6"/>
  <c r="M34" i="6"/>
  <c r="M29" i="6"/>
  <c r="M30" i="6"/>
  <c r="M28" i="6"/>
  <c r="M24" i="6"/>
  <c r="M23" i="6"/>
  <c r="M16" i="6"/>
  <c r="M17" i="6"/>
  <c r="M18" i="6"/>
  <c r="M19" i="6"/>
  <c r="M15" i="6"/>
  <c r="M11" i="6"/>
  <c r="M10" i="6"/>
  <c r="M5" i="6"/>
  <c r="M6" i="6"/>
  <c r="M4" i="6"/>
  <c r="M104" i="7"/>
  <c r="M103" i="7"/>
  <c r="M100" i="7"/>
  <c r="M96" i="7"/>
  <c r="M95" i="7"/>
  <c r="M91" i="7"/>
  <c r="M90" i="7"/>
  <c r="M86" i="7"/>
  <c r="M85" i="7"/>
  <c r="M84" i="7"/>
  <c r="M80" i="7"/>
  <c r="M79" i="7"/>
  <c r="M76" i="7"/>
  <c r="M71" i="7"/>
  <c r="M72" i="7"/>
  <c r="M70" i="7"/>
  <c r="M66" i="7"/>
  <c r="M65" i="7"/>
  <c r="M64" i="7"/>
  <c r="M63" i="7"/>
  <c r="M57" i="7"/>
  <c r="M58" i="7"/>
  <c r="M59" i="7"/>
  <c r="M56" i="7"/>
  <c r="M52" i="7"/>
  <c r="M48" i="7"/>
  <c r="M47" i="7"/>
  <c r="M41" i="7"/>
  <c r="M42" i="7"/>
  <c r="M43" i="7"/>
  <c r="M40" i="7"/>
  <c r="M35" i="7"/>
  <c r="M36" i="7"/>
  <c r="M34" i="7"/>
  <c r="M29" i="7"/>
  <c r="M30" i="7"/>
  <c r="M28" i="7"/>
  <c r="M24" i="7"/>
  <c r="M23" i="7"/>
  <c r="M16" i="7"/>
  <c r="M17" i="7"/>
  <c r="M18" i="7"/>
  <c r="M19" i="7"/>
  <c r="M15" i="7"/>
  <c r="M11" i="7"/>
  <c r="M10" i="7"/>
  <c r="M5" i="7"/>
  <c r="M6" i="7"/>
  <c r="M4" i="7"/>
  <c r="V104" i="8"/>
  <c r="V103" i="8"/>
  <c r="V100" i="8"/>
  <c r="V96" i="8"/>
  <c r="V95" i="8"/>
  <c r="V91" i="8"/>
  <c r="V90" i="8"/>
  <c r="V86" i="8"/>
  <c r="V85" i="8"/>
  <c r="V84" i="8"/>
  <c r="V80" i="8"/>
  <c r="V79" i="8"/>
  <c r="V76" i="8"/>
  <c r="V71" i="8"/>
  <c r="V72" i="8"/>
  <c r="V70" i="8"/>
  <c r="V64" i="8"/>
  <c r="V65" i="8"/>
  <c r="V66" i="8"/>
  <c r="V63" i="8"/>
  <c r="V57" i="8"/>
  <c r="V58" i="8"/>
  <c r="V59" i="8"/>
  <c r="V56" i="8"/>
  <c r="V52" i="8"/>
  <c r="V48" i="8"/>
  <c r="V47" i="8"/>
  <c r="V43" i="8"/>
  <c r="V42" i="8"/>
  <c r="V41" i="8"/>
  <c r="V40" i="8"/>
  <c r="V35" i="8"/>
  <c r="V36" i="8"/>
  <c r="V34" i="8"/>
  <c r="V29" i="8"/>
  <c r="V30" i="8"/>
  <c r="V28" i="8"/>
  <c r="V24" i="8"/>
  <c r="V23" i="8"/>
  <c r="V19" i="8"/>
  <c r="V18" i="8"/>
  <c r="V17" i="8"/>
  <c r="V16" i="8"/>
  <c r="V15" i="8"/>
  <c r="V11" i="8"/>
  <c r="V10" i="8"/>
  <c r="V6" i="8"/>
  <c r="V5" i="8"/>
  <c r="M104" i="9"/>
  <c r="M103" i="9"/>
  <c r="M100" i="9"/>
  <c r="M96" i="9"/>
  <c r="M95" i="9"/>
  <c r="M91" i="9"/>
  <c r="M90" i="9"/>
  <c r="M85" i="9"/>
  <c r="M86" i="9"/>
  <c r="M84" i="9"/>
  <c r="M80" i="9"/>
  <c r="M79" i="9"/>
  <c r="M76" i="9"/>
  <c r="M71" i="9"/>
  <c r="M72" i="9"/>
  <c r="M70" i="9"/>
  <c r="M64" i="9"/>
  <c r="M65" i="9"/>
  <c r="M66" i="9"/>
  <c r="M63" i="9"/>
  <c r="M58" i="9"/>
  <c r="M57" i="9"/>
  <c r="M52" i="9"/>
  <c r="M48" i="9"/>
  <c r="M47" i="9"/>
  <c r="M43" i="9"/>
  <c r="M42" i="9"/>
  <c r="M41" i="9"/>
  <c r="M40" i="9"/>
  <c r="M35" i="9"/>
  <c r="M36" i="9"/>
  <c r="M34" i="9"/>
  <c r="M30" i="9"/>
  <c r="M29" i="9"/>
  <c r="M28" i="9"/>
  <c r="M24" i="9"/>
  <c r="M23" i="9"/>
  <c r="M19" i="9"/>
  <c r="M18" i="9"/>
  <c r="M17" i="9"/>
  <c r="M16" i="9"/>
  <c r="M15" i="9"/>
  <c r="M11" i="9"/>
  <c r="M10" i="9"/>
  <c r="M5" i="9"/>
  <c r="M6" i="9"/>
  <c r="M4" i="9"/>
  <c r="M103" i="10"/>
  <c r="M102" i="10"/>
  <c r="M99" i="10"/>
  <c r="M95" i="10"/>
  <c r="M94" i="10"/>
  <c r="M90" i="10"/>
  <c r="M89" i="10"/>
  <c r="M84" i="10"/>
  <c r="M85" i="10"/>
  <c r="M83" i="10"/>
  <c r="M79" i="10"/>
  <c r="M78" i="10"/>
  <c r="M75" i="10"/>
  <c r="M71" i="10"/>
  <c r="M70" i="10"/>
  <c r="M64" i="10"/>
  <c r="M65" i="10"/>
  <c r="M66" i="10"/>
  <c r="M63" i="10"/>
  <c r="M59" i="10"/>
  <c r="M58" i="10"/>
  <c r="M57" i="10"/>
  <c r="M56" i="10"/>
  <c r="M52" i="10"/>
  <c r="M48" i="10"/>
  <c r="M47" i="10"/>
  <c r="M41" i="10"/>
  <c r="M42" i="10"/>
  <c r="M43" i="10"/>
  <c r="M40" i="10"/>
  <c r="M35" i="10"/>
  <c r="M36" i="10"/>
  <c r="M34" i="10"/>
  <c r="M30" i="10"/>
  <c r="M29" i="10"/>
  <c r="M28" i="10"/>
  <c r="M24" i="10"/>
  <c r="M23" i="10"/>
  <c r="M16" i="10"/>
  <c r="M17" i="10"/>
  <c r="M18" i="10"/>
  <c r="M19" i="10"/>
  <c r="M15" i="10"/>
  <c r="M11" i="10"/>
  <c r="M10" i="10"/>
  <c r="M5" i="10"/>
  <c r="M6" i="10"/>
  <c r="M4" i="10"/>
  <c r="V103" i="11"/>
  <c r="V102" i="11"/>
  <c r="V99" i="11"/>
  <c r="V95" i="11"/>
  <c r="V94" i="11"/>
  <c r="V90" i="11"/>
  <c r="V89" i="11"/>
  <c r="V84" i="11"/>
  <c r="V85" i="11"/>
  <c r="V83" i="11"/>
  <c r="V75" i="11"/>
  <c r="V79" i="11"/>
  <c r="V78" i="11"/>
  <c r="V71" i="11"/>
  <c r="V70" i="11"/>
  <c r="V64" i="11"/>
  <c r="V65" i="11"/>
  <c r="V66" i="11"/>
  <c r="V63" i="11"/>
  <c r="V57" i="11"/>
  <c r="V58" i="11"/>
  <c r="V59" i="11"/>
  <c r="V56" i="11"/>
  <c r="V52" i="11"/>
  <c r="V48" i="11"/>
  <c r="V47" i="11"/>
  <c r="V41" i="11"/>
  <c r="V42" i="11"/>
  <c r="V43" i="11"/>
  <c r="V40" i="11"/>
  <c r="V36" i="11"/>
  <c r="V35" i="11"/>
  <c r="V34" i="11"/>
  <c r="V29" i="11"/>
  <c r="V30" i="11"/>
  <c r="V28" i="11"/>
  <c r="V24" i="11"/>
  <c r="V23" i="11"/>
  <c r="V16" i="11"/>
  <c r="V17" i="11"/>
  <c r="V18" i="11"/>
  <c r="V19" i="11"/>
  <c r="V15" i="11"/>
  <c r="V11" i="11"/>
  <c r="V10" i="11"/>
  <c r="V5" i="11"/>
  <c r="V6" i="11"/>
  <c r="V4" i="11"/>
  <c r="V97" i="13"/>
  <c r="V96" i="13"/>
  <c r="V93" i="13"/>
  <c r="V89" i="13"/>
  <c r="V88" i="13"/>
  <c r="V84" i="13"/>
  <c r="V83" i="13"/>
  <c r="V79" i="13"/>
  <c r="V78" i="13"/>
  <c r="V77" i="13"/>
  <c r="V73" i="13"/>
  <c r="V72" i="13"/>
  <c r="V65" i="13"/>
  <c r="V64" i="13"/>
  <c r="V60" i="13"/>
  <c r="V59" i="13"/>
  <c r="V55" i="13"/>
  <c r="V54" i="13"/>
  <c r="V50" i="13"/>
  <c r="V46" i="13"/>
  <c r="V45" i="13"/>
  <c r="V41" i="13"/>
  <c r="V40" i="13"/>
  <c r="V36" i="13"/>
  <c r="V35" i="13"/>
  <c r="V34" i="13"/>
  <c r="V30" i="13"/>
  <c r="V29" i="13"/>
  <c r="V28" i="13"/>
  <c r="V24" i="13"/>
  <c r="V23" i="13"/>
  <c r="V19" i="13"/>
  <c r="V18" i="13"/>
  <c r="V17" i="13"/>
  <c r="V16" i="13"/>
  <c r="V15" i="13"/>
  <c r="V11" i="13"/>
  <c r="V10" i="13"/>
  <c r="V6" i="13"/>
  <c r="V5" i="13"/>
  <c r="V4" i="13"/>
  <c r="M103" i="14"/>
  <c r="M102" i="14"/>
  <c r="M99" i="14"/>
  <c r="M95" i="14"/>
  <c r="M94" i="14"/>
  <c r="M90" i="14"/>
  <c r="M89" i="14"/>
  <c r="M84" i="14"/>
  <c r="M85" i="14"/>
  <c r="M83" i="14"/>
  <c r="M79" i="14"/>
  <c r="M78" i="14"/>
  <c r="M75" i="14"/>
  <c r="M71" i="14"/>
  <c r="M70" i="14"/>
  <c r="M64" i="14"/>
  <c r="M65" i="14"/>
  <c r="M66" i="14"/>
  <c r="M63" i="14"/>
  <c r="M57" i="14"/>
  <c r="M58" i="14"/>
  <c r="M59" i="14"/>
  <c r="M56" i="14"/>
  <c r="M52" i="14"/>
  <c r="M48" i="14"/>
  <c r="M47" i="14"/>
  <c r="M41" i="14"/>
  <c r="M42" i="14"/>
  <c r="M43" i="14"/>
  <c r="M40" i="14"/>
  <c r="M36" i="14"/>
  <c r="M35" i="14"/>
  <c r="M34" i="14"/>
  <c r="M29" i="14"/>
  <c r="M30" i="14"/>
  <c r="M28" i="14"/>
  <c r="M24" i="14"/>
  <c r="M23" i="14"/>
  <c r="M16" i="14"/>
  <c r="M17" i="14"/>
  <c r="M18" i="14"/>
  <c r="M19" i="14"/>
  <c r="M15" i="14"/>
  <c r="M11" i="14"/>
  <c r="M10" i="14"/>
  <c r="M5" i="14"/>
  <c r="M6" i="14"/>
  <c r="M4" i="14"/>
  <c r="M103" i="15"/>
  <c r="M102" i="15"/>
  <c r="M99" i="15"/>
  <c r="M95" i="15"/>
  <c r="M94" i="15"/>
  <c r="M90" i="15"/>
  <c r="M89" i="15"/>
  <c r="M84" i="15"/>
  <c r="M85" i="15"/>
  <c r="M83" i="15"/>
  <c r="M79" i="15"/>
  <c r="M78" i="15"/>
  <c r="M75" i="15"/>
  <c r="M71" i="15"/>
  <c r="M70" i="15"/>
  <c r="M64" i="15"/>
  <c r="M65" i="15"/>
  <c r="M66" i="15"/>
  <c r="M63" i="15"/>
  <c r="M57" i="15"/>
  <c r="M58" i="15"/>
  <c r="M59" i="15"/>
  <c r="M56" i="15"/>
  <c r="M52" i="15"/>
  <c r="M48" i="15"/>
  <c r="M47" i="15"/>
  <c r="M43" i="15"/>
  <c r="M42" i="15"/>
  <c r="M41" i="15"/>
  <c r="M40" i="15"/>
  <c r="M35" i="15"/>
  <c r="M36" i="15"/>
  <c r="M34" i="15"/>
  <c r="M29" i="15"/>
  <c r="M30" i="15"/>
  <c r="M28" i="15"/>
  <c r="M24" i="15"/>
  <c r="M23" i="15"/>
  <c r="M16" i="15"/>
  <c r="M17" i="15"/>
  <c r="M18" i="15"/>
  <c r="M19" i="15"/>
  <c r="M15" i="15"/>
  <c r="M11" i="15"/>
  <c r="M10" i="15"/>
  <c r="M5" i="15"/>
  <c r="M6" i="15"/>
  <c r="M4" i="15"/>
  <c r="M103" i="16"/>
  <c r="M102" i="16"/>
  <c r="M99" i="16"/>
  <c r="M95" i="16"/>
  <c r="M94" i="16"/>
  <c r="M90" i="16"/>
  <c r="M89" i="16"/>
  <c r="M84" i="16"/>
  <c r="M85" i="16"/>
  <c r="M83" i="16"/>
  <c r="M79" i="16"/>
  <c r="M78" i="16"/>
  <c r="M75" i="16"/>
  <c r="M71" i="16"/>
  <c r="M70" i="16"/>
  <c r="M64" i="16"/>
  <c r="M65" i="16"/>
  <c r="M66" i="16"/>
  <c r="M63" i="16"/>
  <c r="M57" i="16"/>
  <c r="M58" i="16"/>
  <c r="M59" i="16"/>
  <c r="M56" i="16"/>
  <c r="M52" i="16"/>
  <c r="M48" i="16"/>
  <c r="M47" i="16"/>
  <c r="M41" i="16"/>
  <c r="M42" i="16"/>
  <c r="M43" i="16"/>
  <c r="M40" i="16"/>
  <c r="M35" i="16"/>
  <c r="M36" i="16"/>
  <c r="M34" i="16"/>
  <c r="M29" i="16"/>
  <c r="M30" i="16"/>
  <c r="M28" i="16"/>
  <c r="M24" i="16"/>
  <c r="M23" i="16"/>
  <c r="M16" i="16"/>
  <c r="M17" i="16"/>
  <c r="M18" i="16"/>
  <c r="M19" i="16"/>
  <c r="M15" i="16"/>
  <c r="M11" i="16"/>
  <c r="M10" i="16"/>
  <c r="M5" i="16"/>
  <c r="M6" i="16"/>
  <c r="M4" i="16"/>
  <c r="U102" i="11" l="1"/>
  <c r="U4" i="11"/>
  <c r="M104" i="10"/>
  <c r="I104" i="10"/>
  <c r="K104" i="10"/>
  <c r="L104" i="10"/>
  <c r="F20" i="10"/>
  <c r="D53" i="10"/>
  <c r="D7" i="10"/>
  <c r="S5" i="8"/>
  <c r="S43" i="8"/>
  <c r="U104" i="8"/>
  <c r="U103" i="8"/>
  <c r="U5" i="8"/>
  <c r="D53" i="7"/>
  <c r="D105" i="5"/>
  <c r="D97" i="5"/>
  <c r="D92" i="5"/>
  <c r="D87" i="5"/>
  <c r="D81" i="5"/>
  <c r="D73" i="5"/>
  <c r="D67" i="5"/>
  <c r="D60" i="5"/>
  <c r="D53" i="5"/>
  <c r="D49" i="5"/>
  <c r="D44" i="5"/>
  <c r="D37" i="5"/>
  <c r="D31" i="5"/>
  <c r="D25" i="5"/>
  <c r="D20" i="5"/>
  <c r="D12" i="5"/>
  <c r="D7" i="5"/>
  <c r="I105" i="4"/>
  <c r="I97" i="4"/>
  <c r="I92" i="4"/>
  <c r="I87" i="4"/>
  <c r="I81" i="4"/>
  <c r="I73" i="4"/>
  <c r="I60" i="4"/>
  <c r="I53" i="4"/>
  <c r="I49" i="4"/>
  <c r="I44" i="4"/>
  <c r="I37" i="4"/>
  <c r="I31" i="4"/>
  <c r="I25" i="4"/>
  <c r="I20" i="4"/>
  <c r="I12" i="4"/>
  <c r="H7" i="4"/>
  <c r="I7" i="4"/>
  <c r="I7" i="3"/>
  <c r="H49" i="2" l="1"/>
  <c r="L41" i="2"/>
  <c r="L35" i="2"/>
  <c r="L4" i="2"/>
  <c r="J104" i="16"/>
  <c r="I104" i="16"/>
  <c r="H104" i="16"/>
  <c r="G104" i="16"/>
  <c r="F104" i="16"/>
  <c r="E104" i="16"/>
  <c r="D104" i="16"/>
  <c r="C104" i="16"/>
  <c r="L103" i="16"/>
  <c r="K103" i="16"/>
  <c r="L102" i="16"/>
  <c r="K102" i="16"/>
  <c r="L99" i="16"/>
  <c r="K99" i="16"/>
  <c r="J96" i="16"/>
  <c r="I96" i="16"/>
  <c r="H96" i="16"/>
  <c r="G96" i="16"/>
  <c r="F96" i="16"/>
  <c r="E96" i="16"/>
  <c r="D96" i="16"/>
  <c r="C96" i="16"/>
  <c r="L95" i="16"/>
  <c r="K95" i="16"/>
  <c r="L94" i="16"/>
  <c r="L96" i="16" s="1"/>
  <c r="K94" i="16"/>
  <c r="J91" i="16"/>
  <c r="I91" i="16"/>
  <c r="H91" i="16"/>
  <c r="G91" i="16"/>
  <c r="F91" i="16"/>
  <c r="E91" i="16"/>
  <c r="D91" i="16"/>
  <c r="C91" i="16"/>
  <c r="L90" i="16"/>
  <c r="K90" i="16"/>
  <c r="L89" i="16"/>
  <c r="K89" i="16"/>
  <c r="K91" i="16" s="1"/>
  <c r="J86" i="16"/>
  <c r="I86" i="16"/>
  <c r="H86" i="16"/>
  <c r="G86" i="16"/>
  <c r="F86" i="16"/>
  <c r="E86" i="16"/>
  <c r="D86" i="16"/>
  <c r="C86" i="16"/>
  <c r="L85" i="16"/>
  <c r="K85" i="16"/>
  <c r="L84" i="16"/>
  <c r="K84" i="16"/>
  <c r="L83" i="16"/>
  <c r="K83" i="16"/>
  <c r="J80" i="16"/>
  <c r="I80" i="16"/>
  <c r="H80" i="16"/>
  <c r="G80" i="16"/>
  <c r="F80" i="16"/>
  <c r="E80" i="16"/>
  <c r="D80" i="16"/>
  <c r="C80" i="16"/>
  <c r="L79" i="16"/>
  <c r="K79" i="16"/>
  <c r="L78" i="16"/>
  <c r="L80" i="16" s="1"/>
  <c r="K78" i="16"/>
  <c r="L75" i="16"/>
  <c r="K75" i="16"/>
  <c r="J72" i="16"/>
  <c r="I72" i="16"/>
  <c r="H72" i="16"/>
  <c r="G72" i="16"/>
  <c r="F72" i="16"/>
  <c r="E72" i="16"/>
  <c r="D72" i="16"/>
  <c r="C72" i="16"/>
  <c r="L71" i="16"/>
  <c r="K71" i="16"/>
  <c r="L70" i="16"/>
  <c r="L72" i="16" s="1"/>
  <c r="K70" i="16"/>
  <c r="J67" i="16"/>
  <c r="I67" i="16"/>
  <c r="H67" i="16"/>
  <c r="G67" i="16"/>
  <c r="F67" i="16"/>
  <c r="E67" i="16"/>
  <c r="D67" i="16"/>
  <c r="C67" i="16"/>
  <c r="L66" i="16"/>
  <c r="K66" i="16"/>
  <c r="L65" i="16"/>
  <c r="K65" i="16"/>
  <c r="L64" i="16"/>
  <c r="K64" i="16"/>
  <c r="L63" i="16"/>
  <c r="K63" i="16"/>
  <c r="J60" i="16"/>
  <c r="I60" i="16"/>
  <c r="H60" i="16"/>
  <c r="G60" i="16"/>
  <c r="F60" i="16"/>
  <c r="E60" i="16"/>
  <c r="D60" i="16"/>
  <c r="C60" i="16"/>
  <c r="L59" i="16"/>
  <c r="K59" i="16"/>
  <c r="L58" i="16"/>
  <c r="K58" i="16"/>
  <c r="L57" i="16"/>
  <c r="K57" i="16"/>
  <c r="L56" i="16"/>
  <c r="K56" i="16"/>
  <c r="J53" i="16"/>
  <c r="I53" i="16"/>
  <c r="H53" i="16"/>
  <c r="G53" i="16"/>
  <c r="F53" i="16"/>
  <c r="E53" i="16"/>
  <c r="D53" i="16"/>
  <c r="C53" i="16"/>
  <c r="L52" i="16"/>
  <c r="L53" i="16" s="1"/>
  <c r="K52" i="16"/>
  <c r="J49" i="16"/>
  <c r="I49" i="16"/>
  <c r="H49" i="16"/>
  <c r="G49" i="16"/>
  <c r="F49" i="16"/>
  <c r="E49" i="16"/>
  <c r="D49" i="16"/>
  <c r="C49" i="16"/>
  <c r="L48" i="16"/>
  <c r="K48" i="16"/>
  <c r="L47" i="16"/>
  <c r="K47" i="16"/>
  <c r="J44" i="16"/>
  <c r="I44" i="16"/>
  <c r="H44" i="16"/>
  <c r="G44" i="16"/>
  <c r="F44" i="16"/>
  <c r="E44" i="16"/>
  <c r="D44" i="16"/>
  <c r="C44" i="16"/>
  <c r="L43" i="16"/>
  <c r="K43" i="16"/>
  <c r="L42" i="16"/>
  <c r="K42" i="16"/>
  <c r="L41" i="16"/>
  <c r="K41" i="16"/>
  <c r="L40" i="16"/>
  <c r="K40" i="16"/>
  <c r="J37" i="16"/>
  <c r="I37" i="16"/>
  <c r="H37" i="16"/>
  <c r="G37" i="16"/>
  <c r="F37" i="16"/>
  <c r="E37" i="16"/>
  <c r="D37" i="16"/>
  <c r="C37" i="16"/>
  <c r="L36" i="16"/>
  <c r="K36" i="16"/>
  <c r="L35" i="16"/>
  <c r="K35" i="16"/>
  <c r="L34" i="16"/>
  <c r="K34" i="16"/>
  <c r="J31" i="16"/>
  <c r="I31" i="16"/>
  <c r="H31" i="16"/>
  <c r="G31" i="16"/>
  <c r="F31" i="16"/>
  <c r="E31" i="16"/>
  <c r="D31" i="16"/>
  <c r="C31" i="16"/>
  <c r="L30" i="16"/>
  <c r="K30" i="16"/>
  <c r="L29" i="16"/>
  <c r="K29" i="16"/>
  <c r="L28" i="16"/>
  <c r="L31" i="16" s="1"/>
  <c r="K28" i="16"/>
  <c r="J25" i="16"/>
  <c r="I25" i="16"/>
  <c r="H25" i="16"/>
  <c r="G25" i="16"/>
  <c r="F25" i="16"/>
  <c r="E25" i="16"/>
  <c r="D25" i="16"/>
  <c r="C25" i="16"/>
  <c r="L24" i="16"/>
  <c r="K24" i="16"/>
  <c r="L23" i="16"/>
  <c r="K23" i="16"/>
  <c r="J20" i="16"/>
  <c r="I20" i="16"/>
  <c r="H20" i="16"/>
  <c r="G20" i="16"/>
  <c r="F20" i="16"/>
  <c r="E20" i="16"/>
  <c r="D20" i="16"/>
  <c r="C20" i="16"/>
  <c r="L19" i="16"/>
  <c r="K19" i="16"/>
  <c r="L18" i="16"/>
  <c r="K18" i="16"/>
  <c r="L17" i="16"/>
  <c r="K17" i="16"/>
  <c r="L16" i="16"/>
  <c r="K16" i="16"/>
  <c r="L15" i="16"/>
  <c r="K15" i="16"/>
  <c r="J12" i="16"/>
  <c r="I12" i="16"/>
  <c r="H12" i="16"/>
  <c r="G12" i="16"/>
  <c r="F12" i="16"/>
  <c r="E12" i="16"/>
  <c r="D12" i="16"/>
  <c r="C12" i="16"/>
  <c r="L11" i="16"/>
  <c r="K11" i="16"/>
  <c r="L10" i="16"/>
  <c r="K10" i="16"/>
  <c r="J7" i="16"/>
  <c r="I7" i="16"/>
  <c r="H7" i="16"/>
  <c r="G7" i="16"/>
  <c r="F7" i="16"/>
  <c r="E7" i="16"/>
  <c r="D7" i="16"/>
  <c r="C7" i="16"/>
  <c r="L6" i="16"/>
  <c r="K6" i="16"/>
  <c r="L5" i="16"/>
  <c r="K5" i="16"/>
  <c r="L4" i="16"/>
  <c r="L7" i="16" s="1"/>
  <c r="K4" i="16"/>
  <c r="J104" i="15"/>
  <c r="I104" i="15"/>
  <c r="H104" i="15"/>
  <c r="G104" i="15"/>
  <c r="F104" i="15"/>
  <c r="E104" i="15"/>
  <c r="D104" i="15"/>
  <c r="C104" i="15"/>
  <c r="L103" i="15"/>
  <c r="K103" i="15"/>
  <c r="L102" i="15"/>
  <c r="K102" i="15"/>
  <c r="L99" i="15"/>
  <c r="K99" i="15"/>
  <c r="J96" i="15"/>
  <c r="I96" i="15"/>
  <c r="H96" i="15"/>
  <c r="G96" i="15"/>
  <c r="F96" i="15"/>
  <c r="E96" i="15"/>
  <c r="D96" i="15"/>
  <c r="C96" i="15"/>
  <c r="L95" i="15"/>
  <c r="K95" i="15"/>
  <c r="L94" i="15"/>
  <c r="K94" i="15"/>
  <c r="J91" i="15"/>
  <c r="I91" i="15"/>
  <c r="H91" i="15"/>
  <c r="G91" i="15"/>
  <c r="F91" i="15"/>
  <c r="E91" i="15"/>
  <c r="D91" i="15"/>
  <c r="C91" i="15"/>
  <c r="L90" i="15"/>
  <c r="K90" i="15"/>
  <c r="L89" i="15"/>
  <c r="L91" i="15" s="1"/>
  <c r="K89" i="15"/>
  <c r="J86" i="15"/>
  <c r="I86" i="15"/>
  <c r="H86" i="15"/>
  <c r="G86" i="15"/>
  <c r="F86" i="15"/>
  <c r="E86" i="15"/>
  <c r="D86" i="15"/>
  <c r="C86" i="15"/>
  <c r="L85" i="15"/>
  <c r="K85" i="15"/>
  <c r="L84" i="15"/>
  <c r="K84" i="15"/>
  <c r="L83" i="15"/>
  <c r="K83" i="15"/>
  <c r="J80" i="15"/>
  <c r="I80" i="15"/>
  <c r="H80" i="15"/>
  <c r="G80" i="15"/>
  <c r="F80" i="15"/>
  <c r="E80" i="15"/>
  <c r="D80" i="15"/>
  <c r="C80" i="15"/>
  <c r="L79" i="15"/>
  <c r="K79" i="15"/>
  <c r="L78" i="15"/>
  <c r="L80" i="15" s="1"/>
  <c r="K78" i="15"/>
  <c r="L75" i="15"/>
  <c r="K75" i="15"/>
  <c r="J72" i="15"/>
  <c r="I72" i="15"/>
  <c r="H72" i="15"/>
  <c r="G72" i="15"/>
  <c r="F72" i="15"/>
  <c r="E72" i="15"/>
  <c r="D72" i="15"/>
  <c r="C72" i="15"/>
  <c r="L71" i="15"/>
  <c r="K71" i="15"/>
  <c r="L70" i="15"/>
  <c r="L72" i="15" s="1"/>
  <c r="K70" i="15"/>
  <c r="J67" i="15"/>
  <c r="I67" i="15"/>
  <c r="H67" i="15"/>
  <c r="G67" i="15"/>
  <c r="F67" i="15"/>
  <c r="E67" i="15"/>
  <c r="D67" i="15"/>
  <c r="C67" i="15"/>
  <c r="L66" i="15"/>
  <c r="K66" i="15"/>
  <c r="L65" i="15"/>
  <c r="K65" i="15"/>
  <c r="L64" i="15"/>
  <c r="K64" i="15"/>
  <c r="L63" i="15"/>
  <c r="K63" i="15"/>
  <c r="J60" i="15"/>
  <c r="I60" i="15"/>
  <c r="H60" i="15"/>
  <c r="G60" i="15"/>
  <c r="F60" i="15"/>
  <c r="E60" i="15"/>
  <c r="D60" i="15"/>
  <c r="C60" i="15"/>
  <c r="L59" i="15"/>
  <c r="K59" i="15"/>
  <c r="L58" i="15"/>
  <c r="K58" i="15"/>
  <c r="L57" i="15"/>
  <c r="K57" i="15"/>
  <c r="L56" i="15"/>
  <c r="K56" i="15"/>
  <c r="J53" i="15"/>
  <c r="I53" i="15"/>
  <c r="H53" i="15"/>
  <c r="G53" i="15"/>
  <c r="F53" i="15"/>
  <c r="E53" i="15"/>
  <c r="D53" i="15"/>
  <c r="C53" i="15"/>
  <c r="L52" i="15"/>
  <c r="L53" i="15" s="1"/>
  <c r="K52" i="15"/>
  <c r="J49" i="15"/>
  <c r="I49" i="15"/>
  <c r="H49" i="15"/>
  <c r="G49" i="15"/>
  <c r="F49" i="15"/>
  <c r="E49" i="15"/>
  <c r="D49" i="15"/>
  <c r="C49" i="15"/>
  <c r="L48" i="15"/>
  <c r="K48" i="15"/>
  <c r="L47" i="15"/>
  <c r="K47" i="15"/>
  <c r="J44" i="15"/>
  <c r="I44" i="15"/>
  <c r="H44" i="15"/>
  <c r="G44" i="15"/>
  <c r="F44" i="15"/>
  <c r="E44" i="15"/>
  <c r="D44" i="15"/>
  <c r="C44" i="15"/>
  <c r="L43" i="15"/>
  <c r="K43" i="15"/>
  <c r="L42" i="15"/>
  <c r="K42" i="15"/>
  <c r="L41" i="15"/>
  <c r="K41" i="15"/>
  <c r="L40" i="15"/>
  <c r="K40" i="15"/>
  <c r="J37" i="15"/>
  <c r="I37" i="15"/>
  <c r="H37" i="15"/>
  <c r="G37" i="15"/>
  <c r="F37" i="15"/>
  <c r="E37" i="15"/>
  <c r="D37" i="15"/>
  <c r="C37" i="15"/>
  <c r="L36" i="15"/>
  <c r="K36" i="15"/>
  <c r="L35" i="15"/>
  <c r="K35" i="15"/>
  <c r="L34" i="15"/>
  <c r="L37" i="15" s="1"/>
  <c r="K34" i="15"/>
  <c r="J31" i="15"/>
  <c r="I31" i="15"/>
  <c r="H31" i="15"/>
  <c r="G31" i="15"/>
  <c r="F31" i="15"/>
  <c r="E31" i="15"/>
  <c r="D31" i="15"/>
  <c r="C31" i="15"/>
  <c r="L30" i="15"/>
  <c r="K30" i="15"/>
  <c r="L29" i="15"/>
  <c r="K29" i="15"/>
  <c r="L28" i="15"/>
  <c r="L31" i="15" s="1"/>
  <c r="K28" i="15"/>
  <c r="J25" i="15"/>
  <c r="I25" i="15"/>
  <c r="H25" i="15"/>
  <c r="G25" i="15"/>
  <c r="F25" i="15"/>
  <c r="E25" i="15"/>
  <c r="D25" i="15"/>
  <c r="C25" i="15"/>
  <c r="L24" i="15"/>
  <c r="K24" i="15"/>
  <c r="L23" i="15"/>
  <c r="K23" i="15"/>
  <c r="J20" i="15"/>
  <c r="I20" i="15"/>
  <c r="H20" i="15"/>
  <c r="G20" i="15"/>
  <c r="F20" i="15"/>
  <c r="E20" i="15"/>
  <c r="D20" i="15"/>
  <c r="C20" i="15"/>
  <c r="L19" i="15"/>
  <c r="K19" i="15"/>
  <c r="L18" i="15"/>
  <c r="K18" i="15"/>
  <c r="L17" i="15"/>
  <c r="K17" i="15"/>
  <c r="L16" i="15"/>
  <c r="K16" i="15"/>
  <c r="L15" i="15"/>
  <c r="K15" i="15"/>
  <c r="J12" i="15"/>
  <c r="I12" i="15"/>
  <c r="H12" i="15"/>
  <c r="G12" i="15"/>
  <c r="F12" i="15"/>
  <c r="E12" i="15"/>
  <c r="D12" i="15"/>
  <c r="C12" i="15"/>
  <c r="L11" i="15"/>
  <c r="K11" i="15"/>
  <c r="L10" i="15"/>
  <c r="L12" i="15" s="1"/>
  <c r="K10" i="15"/>
  <c r="J7" i="15"/>
  <c r="I7" i="15"/>
  <c r="H7" i="15"/>
  <c r="G7" i="15"/>
  <c r="F7" i="15"/>
  <c r="E7" i="15"/>
  <c r="D7" i="15"/>
  <c r="C7" i="15"/>
  <c r="L6" i="15"/>
  <c r="K6" i="15"/>
  <c r="L5" i="15"/>
  <c r="K5" i="15"/>
  <c r="L4" i="15"/>
  <c r="K4" i="15"/>
  <c r="J104" i="14"/>
  <c r="I104" i="14"/>
  <c r="H104" i="14"/>
  <c r="G104" i="14"/>
  <c r="F104" i="14"/>
  <c r="E104" i="14"/>
  <c r="D104" i="14"/>
  <c r="C104" i="14"/>
  <c r="L103" i="14"/>
  <c r="K103" i="14"/>
  <c r="L102" i="14"/>
  <c r="K102" i="14"/>
  <c r="L99" i="14"/>
  <c r="K99" i="14"/>
  <c r="J96" i="14"/>
  <c r="I96" i="14"/>
  <c r="H96" i="14"/>
  <c r="G96" i="14"/>
  <c r="F96" i="14"/>
  <c r="E96" i="14"/>
  <c r="D96" i="14"/>
  <c r="C96" i="14"/>
  <c r="L95" i="14"/>
  <c r="K95" i="14"/>
  <c r="L94" i="14"/>
  <c r="L96" i="14" s="1"/>
  <c r="K94" i="14"/>
  <c r="J91" i="14"/>
  <c r="I91" i="14"/>
  <c r="H91" i="14"/>
  <c r="G91" i="14"/>
  <c r="F91" i="14"/>
  <c r="E91" i="14"/>
  <c r="D91" i="14"/>
  <c r="C91" i="14"/>
  <c r="L90" i="14"/>
  <c r="K90" i="14"/>
  <c r="L89" i="14"/>
  <c r="L91" i="14" s="1"/>
  <c r="K89" i="14"/>
  <c r="J86" i="14"/>
  <c r="I86" i="14"/>
  <c r="H86" i="14"/>
  <c r="G86" i="14"/>
  <c r="F86" i="14"/>
  <c r="E86" i="14"/>
  <c r="D86" i="14"/>
  <c r="C86" i="14"/>
  <c r="L85" i="14"/>
  <c r="K85" i="14"/>
  <c r="L84" i="14"/>
  <c r="K84" i="14"/>
  <c r="L83" i="14"/>
  <c r="K83" i="14"/>
  <c r="J80" i="14"/>
  <c r="I80" i="14"/>
  <c r="H80" i="14"/>
  <c r="G80" i="14"/>
  <c r="F80" i="14"/>
  <c r="E80" i="14"/>
  <c r="D80" i="14"/>
  <c r="C80" i="14"/>
  <c r="L79" i="14"/>
  <c r="K79" i="14"/>
  <c r="L78" i="14"/>
  <c r="L80" i="14" s="1"/>
  <c r="K78" i="14"/>
  <c r="L75" i="14"/>
  <c r="K75" i="14"/>
  <c r="J72" i="14"/>
  <c r="I72" i="14"/>
  <c r="H72" i="14"/>
  <c r="G72" i="14"/>
  <c r="F72" i="14"/>
  <c r="E72" i="14"/>
  <c r="D72" i="14"/>
  <c r="C72" i="14"/>
  <c r="L71" i="14"/>
  <c r="K71" i="14"/>
  <c r="L70" i="14"/>
  <c r="L72" i="14" s="1"/>
  <c r="K70" i="14"/>
  <c r="J67" i="14"/>
  <c r="I67" i="14"/>
  <c r="H67" i="14"/>
  <c r="G67" i="14"/>
  <c r="F67" i="14"/>
  <c r="E67" i="14"/>
  <c r="D67" i="14"/>
  <c r="C67" i="14"/>
  <c r="L66" i="14"/>
  <c r="K66" i="14"/>
  <c r="L65" i="14"/>
  <c r="K65" i="14"/>
  <c r="L64" i="14"/>
  <c r="K64" i="14"/>
  <c r="L63" i="14"/>
  <c r="K63" i="14"/>
  <c r="J60" i="14"/>
  <c r="I60" i="14"/>
  <c r="H60" i="14"/>
  <c r="G60" i="14"/>
  <c r="F60" i="14"/>
  <c r="E60" i="14"/>
  <c r="D60" i="14"/>
  <c r="C60" i="14"/>
  <c r="L59" i="14"/>
  <c r="K59" i="14"/>
  <c r="L58" i="14"/>
  <c r="K58" i="14"/>
  <c r="L57" i="14"/>
  <c r="K57" i="14"/>
  <c r="L56" i="14"/>
  <c r="K56" i="14"/>
  <c r="J53" i="14"/>
  <c r="I53" i="14"/>
  <c r="H53" i="14"/>
  <c r="G53" i="14"/>
  <c r="F53" i="14"/>
  <c r="E53" i="14"/>
  <c r="D53" i="14"/>
  <c r="C53" i="14"/>
  <c r="L52" i="14"/>
  <c r="L53" i="14" s="1"/>
  <c r="K52" i="14"/>
  <c r="J49" i="14"/>
  <c r="I49" i="14"/>
  <c r="H49" i="14"/>
  <c r="G49" i="14"/>
  <c r="F49" i="14"/>
  <c r="E49" i="14"/>
  <c r="D49" i="14"/>
  <c r="C49" i="14"/>
  <c r="L48" i="14"/>
  <c r="K48" i="14"/>
  <c r="L47" i="14"/>
  <c r="K47" i="14"/>
  <c r="J44" i="14"/>
  <c r="I44" i="14"/>
  <c r="H44" i="14"/>
  <c r="G44" i="14"/>
  <c r="F44" i="14"/>
  <c r="E44" i="14"/>
  <c r="D44" i="14"/>
  <c r="C44" i="14"/>
  <c r="L43" i="14"/>
  <c r="K43" i="14"/>
  <c r="L42" i="14"/>
  <c r="K42" i="14"/>
  <c r="L41" i="14"/>
  <c r="K41" i="14"/>
  <c r="L40" i="14"/>
  <c r="K40" i="14"/>
  <c r="J37" i="14"/>
  <c r="I37" i="14"/>
  <c r="H37" i="14"/>
  <c r="G37" i="14"/>
  <c r="F37" i="14"/>
  <c r="E37" i="14"/>
  <c r="D37" i="14"/>
  <c r="C37" i="14"/>
  <c r="L36" i="14"/>
  <c r="K36" i="14"/>
  <c r="L35" i="14"/>
  <c r="K35" i="14"/>
  <c r="L34" i="14"/>
  <c r="K34" i="14"/>
  <c r="J31" i="14"/>
  <c r="I31" i="14"/>
  <c r="H31" i="14"/>
  <c r="G31" i="14"/>
  <c r="F31" i="14"/>
  <c r="E31" i="14"/>
  <c r="D31" i="14"/>
  <c r="C31" i="14"/>
  <c r="L30" i="14"/>
  <c r="K30" i="14"/>
  <c r="L29" i="14"/>
  <c r="K29" i="14"/>
  <c r="L28" i="14"/>
  <c r="L31" i="14" s="1"/>
  <c r="K28" i="14"/>
  <c r="J25" i="14"/>
  <c r="I25" i="14"/>
  <c r="H25" i="14"/>
  <c r="G25" i="14"/>
  <c r="F25" i="14"/>
  <c r="E25" i="14"/>
  <c r="D25" i="14"/>
  <c r="C25" i="14"/>
  <c r="L24" i="14"/>
  <c r="K24" i="14"/>
  <c r="L23" i="14"/>
  <c r="K23" i="14"/>
  <c r="J20" i="14"/>
  <c r="I20" i="14"/>
  <c r="H20" i="14"/>
  <c r="G20" i="14"/>
  <c r="F20" i="14"/>
  <c r="E20" i="14"/>
  <c r="D20" i="14"/>
  <c r="C20" i="14"/>
  <c r="L19" i="14"/>
  <c r="K19" i="14"/>
  <c r="L18" i="14"/>
  <c r="K18" i="14"/>
  <c r="L17" i="14"/>
  <c r="K17" i="14"/>
  <c r="L16" i="14"/>
  <c r="K16" i="14"/>
  <c r="L15" i="14"/>
  <c r="L20" i="14" s="1"/>
  <c r="K15" i="14"/>
  <c r="J12" i="14"/>
  <c r="I12" i="14"/>
  <c r="H12" i="14"/>
  <c r="G12" i="14"/>
  <c r="F12" i="14"/>
  <c r="E12" i="14"/>
  <c r="D12" i="14"/>
  <c r="C12" i="14"/>
  <c r="L11" i="14"/>
  <c r="K11" i="14"/>
  <c r="L10" i="14"/>
  <c r="K10" i="14"/>
  <c r="J7" i="14"/>
  <c r="I7" i="14"/>
  <c r="H7" i="14"/>
  <c r="G7" i="14"/>
  <c r="F7" i="14"/>
  <c r="E7" i="14"/>
  <c r="D7" i="14"/>
  <c r="C7" i="14"/>
  <c r="L6" i="14"/>
  <c r="K6" i="14"/>
  <c r="L5" i="14"/>
  <c r="K5" i="14"/>
  <c r="L4" i="14"/>
  <c r="K4" i="14"/>
  <c r="J92" i="8"/>
  <c r="J87" i="8"/>
  <c r="L103" i="10"/>
  <c r="L102" i="10"/>
  <c r="K86" i="11"/>
  <c r="K72" i="11"/>
  <c r="G37" i="13"/>
  <c r="R98" i="13"/>
  <c r="Q98" i="13"/>
  <c r="P98" i="13"/>
  <c r="O98" i="13"/>
  <c r="N98" i="13"/>
  <c r="M98" i="13"/>
  <c r="L98" i="13"/>
  <c r="K98" i="13"/>
  <c r="U97" i="13"/>
  <c r="T97" i="13"/>
  <c r="S97" i="13"/>
  <c r="U96" i="13"/>
  <c r="T96" i="13"/>
  <c r="S96" i="13"/>
  <c r="U93" i="13"/>
  <c r="T93" i="13"/>
  <c r="S93" i="13"/>
  <c r="R90" i="13"/>
  <c r="Q90" i="13"/>
  <c r="P90" i="13"/>
  <c r="O90" i="13"/>
  <c r="N90" i="13"/>
  <c r="M90" i="13"/>
  <c r="L90" i="13"/>
  <c r="K90" i="13"/>
  <c r="J90" i="13"/>
  <c r="I90" i="13"/>
  <c r="H90" i="13"/>
  <c r="G90" i="13"/>
  <c r="F90" i="13"/>
  <c r="E90" i="13"/>
  <c r="D90" i="13"/>
  <c r="C90" i="13"/>
  <c r="U89" i="13"/>
  <c r="T89" i="13"/>
  <c r="S89" i="13"/>
  <c r="U88" i="13"/>
  <c r="T88" i="13"/>
  <c r="S88" i="13"/>
  <c r="R85" i="13"/>
  <c r="Q85" i="13"/>
  <c r="P85" i="13"/>
  <c r="O85" i="13"/>
  <c r="N85" i="13"/>
  <c r="M85" i="13"/>
  <c r="L85" i="13"/>
  <c r="K85" i="13"/>
  <c r="J85" i="13"/>
  <c r="I85" i="13"/>
  <c r="H85" i="13"/>
  <c r="G85" i="13"/>
  <c r="F85" i="13"/>
  <c r="E85" i="13"/>
  <c r="D85" i="13"/>
  <c r="C85" i="13"/>
  <c r="U84" i="13"/>
  <c r="T84" i="13"/>
  <c r="S84" i="13"/>
  <c r="U83" i="13"/>
  <c r="U85" i="13" s="1"/>
  <c r="T83" i="13"/>
  <c r="S83" i="13"/>
  <c r="J80" i="13"/>
  <c r="I80" i="13"/>
  <c r="H80" i="13"/>
  <c r="G80" i="13"/>
  <c r="F80" i="13"/>
  <c r="E80" i="13"/>
  <c r="D80" i="13"/>
  <c r="C80" i="13"/>
  <c r="U79" i="13"/>
  <c r="T79" i="13"/>
  <c r="S79" i="13"/>
  <c r="U78" i="13"/>
  <c r="T78" i="13"/>
  <c r="S78" i="13"/>
  <c r="U77" i="13"/>
  <c r="T77" i="13"/>
  <c r="S77" i="13"/>
  <c r="R74" i="13"/>
  <c r="Q74" i="13"/>
  <c r="P74" i="13"/>
  <c r="O74" i="13"/>
  <c r="N74" i="13"/>
  <c r="M74" i="13"/>
  <c r="L74" i="13"/>
  <c r="K74" i="13"/>
  <c r="J74" i="13"/>
  <c r="I74" i="13"/>
  <c r="H74" i="13"/>
  <c r="G74" i="13"/>
  <c r="F74" i="13"/>
  <c r="E74" i="13"/>
  <c r="D74" i="13"/>
  <c r="C74" i="13"/>
  <c r="U73" i="13"/>
  <c r="T73" i="13"/>
  <c r="S73" i="13"/>
  <c r="U72" i="13"/>
  <c r="T72" i="13"/>
  <c r="S72" i="13"/>
  <c r="U69" i="13"/>
  <c r="V69" i="13" s="1"/>
  <c r="T69" i="13"/>
  <c r="S69" i="13"/>
  <c r="J66" i="13"/>
  <c r="I66" i="13"/>
  <c r="H66" i="13"/>
  <c r="G66" i="13"/>
  <c r="F66" i="13"/>
  <c r="E66" i="13"/>
  <c r="D66" i="13"/>
  <c r="C66" i="13"/>
  <c r="U65" i="13"/>
  <c r="T65" i="13"/>
  <c r="S65" i="13"/>
  <c r="U64" i="13"/>
  <c r="U66" i="13" s="1"/>
  <c r="T64" i="13"/>
  <c r="S64" i="13"/>
  <c r="R61" i="13"/>
  <c r="Q61" i="13"/>
  <c r="P61" i="13"/>
  <c r="O61" i="13"/>
  <c r="N61" i="13"/>
  <c r="M61" i="13"/>
  <c r="L61" i="13"/>
  <c r="K61" i="13"/>
  <c r="J61" i="13"/>
  <c r="I61" i="13"/>
  <c r="H61" i="13"/>
  <c r="G61" i="13"/>
  <c r="F61" i="13"/>
  <c r="E61" i="13"/>
  <c r="D61" i="13"/>
  <c r="C61" i="13"/>
  <c r="U60" i="13"/>
  <c r="T60" i="13"/>
  <c r="S60" i="13"/>
  <c r="U59" i="13"/>
  <c r="T59" i="13"/>
  <c r="T61" i="13" s="1"/>
  <c r="S59" i="13"/>
  <c r="K56" i="13"/>
  <c r="J56" i="13"/>
  <c r="I56" i="13"/>
  <c r="H56" i="13"/>
  <c r="G56" i="13"/>
  <c r="F56" i="13"/>
  <c r="E56" i="13"/>
  <c r="D56" i="13"/>
  <c r="C56" i="13"/>
  <c r="U55" i="13"/>
  <c r="T55" i="13"/>
  <c r="S55" i="13"/>
  <c r="U54" i="13"/>
  <c r="U56" i="13" s="1"/>
  <c r="T54" i="13"/>
  <c r="T56" i="13" s="1"/>
  <c r="S54" i="13"/>
  <c r="L51" i="13"/>
  <c r="K51" i="13"/>
  <c r="J51" i="13"/>
  <c r="I51" i="13"/>
  <c r="H51" i="13"/>
  <c r="G51" i="13"/>
  <c r="F51" i="13"/>
  <c r="E51" i="13"/>
  <c r="D51" i="13"/>
  <c r="C51" i="13"/>
  <c r="U50" i="13"/>
  <c r="U51" i="13" s="1"/>
  <c r="T50" i="13"/>
  <c r="T51" i="13" s="1"/>
  <c r="S50" i="13"/>
  <c r="J47" i="13"/>
  <c r="I47" i="13"/>
  <c r="H47" i="13"/>
  <c r="G47" i="13"/>
  <c r="F47" i="13"/>
  <c r="E47" i="13"/>
  <c r="D47" i="13"/>
  <c r="C47" i="13"/>
  <c r="U46" i="13"/>
  <c r="T46" i="13"/>
  <c r="S46" i="13"/>
  <c r="U45" i="13"/>
  <c r="T45" i="13"/>
  <c r="S45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U41" i="13"/>
  <c r="T41" i="13"/>
  <c r="S41" i="13"/>
  <c r="U40" i="13"/>
  <c r="T40" i="13"/>
  <c r="S40" i="13"/>
  <c r="R37" i="13"/>
  <c r="Q37" i="13"/>
  <c r="P37" i="13"/>
  <c r="O37" i="13"/>
  <c r="N37" i="13"/>
  <c r="M37" i="13"/>
  <c r="L37" i="13"/>
  <c r="K37" i="13"/>
  <c r="J37" i="13"/>
  <c r="I37" i="13"/>
  <c r="H37" i="13"/>
  <c r="F37" i="13"/>
  <c r="E37" i="13"/>
  <c r="D37" i="13"/>
  <c r="C37" i="13"/>
  <c r="U36" i="13"/>
  <c r="T36" i="13"/>
  <c r="S36" i="13"/>
  <c r="U35" i="13"/>
  <c r="T35" i="13"/>
  <c r="S35" i="13"/>
  <c r="U34" i="13"/>
  <c r="U37" i="13" s="1"/>
  <c r="T34" i="13"/>
  <c r="S34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31" i="13"/>
  <c r="U30" i="13"/>
  <c r="T30" i="13"/>
  <c r="S30" i="13"/>
  <c r="U29" i="13"/>
  <c r="T29" i="13"/>
  <c r="S29" i="13"/>
  <c r="U28" i="13"/>
  <c r="U31" i="13" s="1"/>
  <c r="T28" i="13"/>
  <c r="T31" i="13" s="1"/>
  <c r="S28" i="13"/>
  <c r="R25" i="13"/>
  <c r="Q25" i="13"/>
  <c r="P25" i="13"/>
  <c r="O25" i="13"/>
  <c r="N25" i="13"/>
  <c r="M25" i="13"/>
  <c r="L25" i="13"/>
  <c r="K25" i="13"/>
  <c r="J25" i="13"/>
  <c r="I25" i="13"/>
  <c r="H25" i="13"/>
  <c r="G25" i="13"/>
  <c r="F25" i="13"/>
  <c r="E25" i="13"/>
  <c r="D25" i="13"/>
  <c r="C25" i="13"/>
  <c r="U24" i="13"/>
  <c r="T24" i="13"/>
  <c r="S24" i="13"/>
  <c r="U23" i="13"/>
  <c r="T23" i="13"/>
  <c r="S23" i="13"/>
  <c r="R20" i="13"/>
  <c r="Q20" i="13"/>
  <c r="P20" i="13"/>
  <c r="O20" i="13"/>
  <c r="N20" i="13"/>
  <c r="M20" i="13"/>
  <c r="L20" i="13"/>
  <c r="K20" i="13"/>
  <c r="J20" i="13"/>
  <c r="I20" i="13"/>
  <c r="H20" i="13"/>
  <c r="G20" i="13"/>
  <c r="F20" i="13"/>
  <c r="E20" i="13"/>
  <c r="D20" i="13"/>
  <c r="C20" i="13"/>
  <c r="U19" i="13"/>
  <c r="T19" i="13"/>
  <c r="S19" i="13"/>
  <c r="U18" i="13"/>
  <c r="T18" i="13"/>
  <c r="S18" i="13"/>
  <c r="U17" i="13"/>
  <c r="T17" i="13"/>
  <c r="S17" i="13"/>
  <c r="U16" i="13"/>
  <c r="T16" i="13"/>
  <c r="S16" i="13"/>
  <c r="U15" i="13"/>
  <c r="T15" i="13"/>
  <c r="S15" i="13"/>
  <c r="R12" i="13"/>
  <c r="Q12" i="13"/>
  <c r="P12" i="13"/>
  <c r="O12" i="13"/>
  <c r="N12" i="13"/>
  <c r="M12" i="13"/>
  <c r="L12" i="13"/>
  <c r="K12" i="13"/>
  <c r="U11" i="13"/>
  <c r="T11" i="13"/>
  <c r="S11" i="13"/>
  <c r="U10" i="13"/>
  <c r="T10" i="13"/>
  <c r="S10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U6" i="13"/>
  <c r="T6" i="13"/>
  <c r="S6" i="13"/>
  <c r="U5" i="13"/>
  <c r="T5" i="13"/>
  <c r="S5" i="13"/>
  <c r="U4" i="13"/>
  <c r="T4" i="13"/>
  <c r="S4" i="13"/>
  <c r="J104" i="12"/>
  <c r="I104" i="12"/>
  <c r="H104" i="12"/>
  <c r="G104" i="12"/>
  <c r="F104" i="12"/>
  <c r="E104" i="12"/>
  <c r="D104" i="12"/>
  <c r="C104" i="12"/>
  <c r="L103" i="12"/>
  <c r="K103" i="12"/>
  <c r="M103" i="12" s="1"/>
  <c r="L102" i="12"/>
  <c r="L104" i="12" s="1"/>
  <c r="K102" i="12"/>
  <c r="M102" i="12" s="1"/>
  <c r="L99" i="12"/>
  <c r="K99" i="12"/>
  <c r="M99" i="12" s="1"/>
  <c r="J96" i="12"/>
  <c r="I96" i="12"/>
  <c r="H96" i="12"/>
  <c r="G96" i="12"/>
  <c r="F96" i="12"/>
  <c r="E96" i="12"/>
  <c r="D96" i="12"/>
  <c r="C96" i="12"/>
  <c r="L95" i="12"/>
  <c r="K95" i="12"/>
  <c r="M95" i="12" s="1"/>
  <c r="L94" i="12"/>
  <c r="L96" i="12" s="1"/>
  <c r="K94" i="12"/>
  <c r="M94" i="12" s="1"/>
  <c r="J91" i="12"/>
  <c r="I91" i="12"/>
  <c r="H91" i="12"/>
  <c r="G91" i="12"/>
  <c r="F91" i="12"/>
  <c r="E91" i="12"/>
  <c r="D91" i="12"/>
  <c r="C91" i="12"/>
  <c r="L90" i="12"/>
  <c r="K90" i="12"/>
  <c r="M90" i="12" s="1"/>
  <c r="L89" i="12"/>
  <c r="K89" i="12"/>
  <c r="M89" i="12" s="1"/>
  <c r="J86" i="12"/>
  <c r="I86" i="12"/>
  <c r="H86" i="12"/>
  <c r="G86" i="12"/>
  <c r="F86" i="12"/>
  <c r="E86" i="12"/>
  <c r="D86" i="12"/>
  <c r="C86" i="12"/>
  <c r="L85" i="12"/>
  <c r="K85" i="12"/>
  <c r="M85" i="12" s="1"/>
  <c r="L84" i="12"/>
  <c r="K84" i="12"/>
  <c r="M84" i="12" s="1"/>
  <c r="L83" i="12"/>
  <c r="K83" i="12"/>
  <c r="M83" i="12" s="1"/>
  <c r="J80" i="12"/>
  <c r="I80" i="12"/>
  <c r="H80" i="12"/>
  <c r="G80" i="12"/>
  <c r="F80" i="12"/>
  <c r="E80" i="12"/>
  <c r="D80" i="12"/>
  <c r="C80" i="12"/>
  <c r="L79" i="12"/>
  <c r="K79" i="12"/>
  <c r="M79" i="12" s="1"/>
  <c r="L78" i="12"/>
  <c r="K78" i="12"/>
  <c r="M78" i="12" s="1"/>
  <c r="L75" i="12"/>
  <c r="K75" i="12"/>
  <c r="M75" i="12" s="1"/>
  <c r="J72" i="12"/>
  <c r="I72" i="12"/>
  <c r="H72" i="12"/>
  <c r="G72" i="12"/>
  <c r="F72" i="12"/>
  <c r="E72" i="12"/>
  <c r="D72" i="12"/>
  <c r="C72" i="12"/>
  <c r="L71" i="12"/>
  <c r="K71" i="12"/>
  <c r="M71" i="12" s="1"/>
  <c r="L70" i="12"/>
  <c r="K70" i="12"/>
  <c r="M70" i="12" s="1"/>
  <c r="J67" i="12"/>
  <c r="I67" i="12"/>
  <c r="H67" i="12"/>
  <c r="G67" i="12"/>
  <c r="F67" i="12"/>
  <c r="E67" i="12"/>
  <c r="D67" i="12"/>
  <c r="C67" i="12"/>
  <c r="L66" i="12"/>
  <c r="K66" i="12"/>
  <c r="M66" i="12" s="1"/>
  <c r="L65" i="12"/>
  <c r="K65" i="12"/>
  <c r="M65" i="12" s="1"/>
  <c r="L64" i="12"/>
  <c r="K64" i="12"/>
  <c r="M64" i="12" s="1"/>
  <c r="L63" i="12"/>
  <c r="K63" i="12"/>
  <c r="M63" i="12" s="1"/>
  <c r="J60" i="12"/>
  <c r="I60" i="12"/>
  <c r="H60" i="12"/>
  <c r="G60" i="12"/>
  <c r="F60" i="12"/>
  <c r="E60" i="12"/>
  <c r="D60" i="12"/>
  <c r="C60" i="12"/>
  <c r="L59" i="12"/>
  <c r="K59" i="12"/>
  <c r="M59" i="12" s="1"/>
  <c r="L58" i="12"/>
  <c r="K58" i="12"/>
  <c r="M58" i="12" s="1"/>
  <c r="L57" i="12"/>
  <c r="K57" i="12"/>
  <c r="M57" i="12" s="1"/>
  <c r="L56" i="12"/>
  <c r="K56" i="12"/>
  <c r="M56" i="12" s="1"/>
  <c r="J53" i="12"/>
  <c r="I53" i="12"/>
  <c r="H53" i="12"/>
  <c r="G53" i="12"/>
  <c r="F53" i="12"/>
  <c r="E53" i="12"/>
  <c r="D53" i="12"/>
  <c r="C53" i="12"/>
  <c r="L52" i="12"/>
  <c r="L53" i="12" s="1"/>
  <c r="K52" i="12"/>
  <c r="M52" i="12" s="1"/>
  <c r="J49" i="12"/>
  <c r="I49" i="12"/>
  <c r="H49" i="12"/>
  <c r="G49" i="12"/>
  <c r="F49" i="12"/>
  <c r="E49" i="12"/>
  <c r="D49" i="12"/>
  <c r="C49" i="12"/>
  <c r="L48" i="12"/>
  <c r="K48" i="12"/>
  <c r="M48" i="12" s="1"/>
  <c r="L47" i="12"/>
  <c r="K47" i="12"/>
  <c r="M47" i="12" s="1"/>
  <c r="J44" i="12"/>
  <c r="I44" i="12"/>
  <c r="H44" i="12"/>
  <c r="G44" i="12"/>
  <c r="F44" i="12"/>
  <c r="E44" i="12"/>
  <c r="D44" i="12"/>
  <c r="C44" i="12"/>
  <c r="L43" i="12"/>
  <c r="K43" i="12"/>
  <c r="M43" i="12" s="1"/>
  <c r="L42" i="12"/>
  <c r="K42" i="12"/>
  <c r="M42" i="12" s="1"/>
  <c r="L41" i="12"/>
  <c r="K41" i="12"/>
  <c r="M41" i="12" s="1"/>
  <c r="L40" i="12"/>
  <c r="K40" i="12"/>
  <c r="M40" i="12" s="1"/>
  <c r="J37" i="12"/>
  <c r="I37" i="12"/>
  <c r="H37" i="12"/>
  <c r="G37" i="12"/>
  <c r="F37" i="12"/>
  <c r="E37" i="12"/>
  <c r="D37" i="12"/>
  <c r="C37" i="12"/>
  <c r="L36" i="12"/>
  <c r="K36" i="12"/>
  <c r="M36" i="12" s="1"/>
  <c r="L35" i="12"/>
  <c r="K35" i="12"/>
  <c r="M35" i="12" s="1"/>
  <c r="L34" i="12"/>
  <c r="L37" i="12" s="1"/>
  <c r="K34" i="12"/>
  <c r="M34" i="12" s="1"/>
  <c r="J31" i="12"/>
  <c r="I31" i="12"/>
  <c r="H31" i="12"/>
  <c r="G31" i="12"/>
  <c r="F31" i="12"/>
  <c r="E31" i="12"/>
  <c r="D31" i="12"/>
  <c r="C31" i="12"/>
  <c r="L30" i="12"/>
  <c r="K30" i="12"/>
  <c r="M30" i="12" s="1"/>
  <c r="L29" i="12"/>
  <c r="K29" i="12"/>
  <c r="M29" i="12" s="1"/>
  <c r="L28" i="12"/>
  <c r="K28" i="12"/>
  <c r="M28" i="12" s="1"/>
  <c r="J25" i="12"/>
  <c r="I25" i="12"/>
  <c r="H25" i="12"/>
  <c r="G25" i="12"/>
  <c r="F25" i="12"/>
  <c r="E25" i="12"/>
  <c r="D25" i="12"/>
  <c r="C25" i="12"/>
  <c r="L24" i="12"/>
  <c r="K24" i="12"/>
  <c r="M24" i="12" s="1"/>
  <c r="L23" i="12"/>
  <c r="K23" i="12"/>
  <c r="M23" i="12" s="1"/>
  <c r="J20" i="12"/>
  <c r="I20" i="12"/>
  <c r="H20" i="12"/>
  <c r="G20" i="12"/>
  <c r="F20" i="12"/>
  <c r="E20" i="12"/>
  <c r="D20" i="12"/>
  <c r="C20" i="12"/>
  <c r="L19" i="12"/>
  <c r="K19" i="12"/>
  <c r="M19" i="12" s="1"/>
  <c r="L18" i="12"/>
  <c r="K18" i="12"/>
  <c r="M18" i="12" s="1"/>
  <c r="L17" i="12"/>
  <c r="K17" i="12"/>
  <c r="M17" i="12" s="1"/>
  <c r="L16" i="12"/>
  <c r="K16" i="12"/>
  <c r="M16" i="12" s="1"/>
  <c r="L15" i="12"/>
  <c r="K15" i="12"/>
  <c r="M15" i="12" s="1"/>
  <c r="J12" i="12"/>
  <c r="I12" i="12"/>
  <c r="H12" i="12"/>
  <c r="G12" i="12"/>
  <c r="F12" i="12"/>
  <c r="E12" i="12"/>
  <c r="D12" i="12"/>
  <c r="C12" i="12"/>
  <c r="L11" i="12"/>
  <c r="K11" i="12"/>
  <c r="M11" i="12" s="1"/>
  <c r="L10" i="12"/>
  <c r="L12" i="12" s="1"/>
  <c r="K10" i="12"/>
  <c r="M10" i="12" s="1"/>
  <c r="J7" i="12"/>
  <c r="I7" i="12"/>
  <c r="H7" i="12"/>
  <c r="G7" i="12"/>
  <c r="F7" i="12"/>
  <c r="E7" i="12"/>
  <c r="D7" i="12"/>
  <c r="C7" i="12"/>
  <c r="L6" i="12"/>
  <c r="K6" i="12"/>
  <c r="M6" i="12" s="1"/>
  <c r="L5" i="12"/>
  <c r="K5" i="12"/>
  <c r="M5" i="12" s="1"/>
  <c r="L4" i="12"/>
  <c r="K4" i="12"/>
  <c r="M4" i="12" s="1"/>
  <c r="R104" i="11"/>
  <c r="Q104" i="11"/>
  <c r="P104" i="11"/>
  <c r="O104" i="11"/>
  <c r="N104" i="11"/>
  <c r="M104" i="11"/>
  <c r="L104" i="11"/>
  <c r="K104" i="11"/>
  <c r="J104" i="11"/>
  <c r="I104" i="11"/>
  <c r="H104" i="11"/>
  <c r="G104" i="11"/>
  <c r="F104" i="11"/>
  <c r="E104" i="11"/>
  <c r="D104" i="11"/>
  <c r="C104" i="11"/>
  <c r="U103" i="11"/>
  <c r="T103" i="11"/>
  <c r="S103" i="11"/>
  <c r="T102" i="11"/>
  <c r="S102" i="11"/>
  <c r="U99" i="11"/>
  <c r="T99" i="11"/>
  <c r="S99" i="11"/>
  <c r="R96" i="11"/>
  <c r="Q96" i="11"/>
  <c r="P96" i="11"/>
  <c r="O96" i="11"/>
  <c r="N96" i="11"/>
  <c r="M96" i="11"/>
  <c r="L96" i="11"/>
  <c r="K96" i="11"/>
  <c r="J96" i="11"/>
  <c r="I96" i="11"/>
  <c r="H96" i="11"/>
  <c r="G96" i="11"/>
  <c r="F96" i="11"/>
  <c r="E96" i="11"/>
  <c r="D96" i="11"/>
  <c r="C96" i="11"/>
  <c r="U95" i="11"/>
  <c r="T95" i="11"/>
  <c r="S95" i="11"/>
  <c r="U94" i="11"/>
  <c r="T94" i="11"/>
  <c r="S94" i="11"/>
  <c r="R91" i="11"/>
  <c r="Q91" i="11"/>
  <c r="P91" i="11"/>
  <c r="O91" i="11"/>
  <c r="N91" i="11"/>
  <c r="M91" i="11"/>
  <c r="L91" i="11"/>
  <c r="K91" i="11"/>
  <c r="J91" i="11"/>
  <c r="I91" i="11"/>
  <c r="H91" i="11"/>
  <c r="G91" i="11"/>
  <c r="F91" i="11"/>
  <c r="E91" i="11"/>
  <c r="D91" i="11"/>
  <c r="C91" i="11"/>
  <c r="U90" i="11"/>
  <c r="T90" i="11"/>
  <c r="S90" i="11"/>
  <c r="U89" i="11"/>
  <c r="T89" i="11"/>
  <c r="S89" i="11"/>
  <c r="R86" i="11"/>
  <c r="Q86" i="11"/>
  <c r="P86" i="11"/>
  <c r="O86" i="11"/>
  <c r="N86" i="11"/>
  <c r="M86" i="11"/>
  <c r="L86" i="11"/>
  <c r="J86" i="11"/>
  <c r="I86" i="11"/>
  <c r="H86" i="11"/>
  <c r="G86" i="11"/>
  <c r="F86" i="11"/>
  <c r="E86" i="11"/>
  <c r="D86" i="11"/>
  <c r="C86" i="11"/>
  <c r="U85" i="11"/>
  <c r="T85" i="11"/>
  <c r="S85" i="11"/>
  <c r="U84" i="11"/>
  <c r="T84" i="11"/>
  <c r="S84" i="11"/>
  <c r="U83" i="11"/>
  <c r="T83" i="11"/>
  <c r="T86" i="11" s="1"/>
  <c r="S83" i="11"/>
  <c r="R80" i="11"/>
  <c r="Q80" i="11"/>
  <c r="P80" i="11"/>
  <c r="O80" i="11"/>
  <c r="N80" i="11"/>
  <c r="M80" i="11"/>
  <c r="L80" i="11"/>
  <c r="K80" i="11"/>
  <c r="J80" i="11"/>
  <c r="I80" i="11"/>
  <c r="H80" i="11"/>
  <c r="G80" i="11"/>
  <c r="F80" i="11"/>
  <c r="E80" i="11"/>
  <c r="D80" i="11"/>
  <c r="C80" i="11"/>
  <c r="U79" i="11"/>
  <c r="T79" i="11"/>
  <c r="S79" i="11"/>
  <c r="U78" i="11"/>
  <c r="U80" i="11" s="1"/>
  <c r="T78" i="11"/>
  <c r="T80" i="11" s="1"/>
  <c r="S78" i="11"/>
  <c r="U75" i="11"/>
  <c r="T75" i="11"/>
  <c r="S75" i="11"/>
  <c r="R72" i="11"/>
  <c r="Q72" i="11"/>
  <c r="P72" i="11"/>
  <c r="O72" i="11"/>
  <c r="N72" i="11"/>
  <c r="M72" i="11"/>
  <c r="L72" i="11"/>
  <c r="J72" i="11"/>
  <c r="I72" i="11"/>
  <c r="H72" i="11"/>
  <c r="G72" i="11"/>
  <c r="F72" i="11"/>
  <c r="E72" i="11"/>
  <c r="D72" i="11"/>
  <c r="C72" i="11"/>
  <c r="U71" i="11"/>
  <c r="T71" i="11"/>
  <c r="S71" i="11"/>
  <c r="U70" i="11"/>
  <c r="U72" i="11" s="1"/>
  <c r="T70" i="11"/>
  <c r="T72" i="11" s="1"/>
  <c r="S70" i="11"/>
  <c r="R67" i="11"/>
  <c r="Q67" i="11"/>
  <c r="P67" i="11"/>
  <c r="O67" i="11"/>
  <c r="N67" i="11"/>
  <c r="M67" i="11"/>
  <c r="L67" i="11"/>
  <c r="K67" i="11"/>
  <c r="J67" i="11"/>
  <c r="I67" i="11"/>
  <c r="H67" i="11"/>
  <c r="G67" i="11"/>
  <c r="F67" i="11"/>
  <c r="E67" i="11"/>
  <c r="C67" i="11"/>
  <c r="U66" i="11"/>
  <c r="T66" i="11"/>
  <c r="S66" i="11"/>
  <c r="U65" i="11"/>
  <c r="T65" i="11"/>
  <c r="S65" i="11"/>
  <c r="U64" i="11"/>
  <c r="T64" i="11"/>
  <c r="S64" i="11"/>
  <c r="U63" i="11"/>
  <c r="T63" i="11"/>
  <c r="T67" i="11" s="1"/>
  <c r="S63" i="11"/>
  <c r="R60" i="11"/>
  <c r="Q60" i="11"/>
  <c r="P60" i="11"/>
  <c r="O60" i="11"/>
  <c r="N60" i="11"/>
  <c r="M60" i="11"/>
  <c r="L60" i="11"/>
  <c r="K60" i="11"/>
  <c r="J60" i="11"/>
  <c r="I60" i="11"/>
  <c r="H60" i="11"/>
  <c r="G60" i="11"/>
  <c r="F60" i="11"/>
  <c r="E60" i="11"/>
  <c r="D60" i="11"/>
  <c r="C60" i="11"/>
  <c r="U59" i="11"/>
  <c r="T59" i="11"/>
  <c r="S59" i="11"/>
  <c r="U58" i="11"/>
  <c r="T58" i="11"/>
  <c r="S58" i="11"/>
  <c r="U57" i="11"/>
  <c r="T57" i="11"/>
  <c r="S57" i="11"/>
  <c r="U56" i="11"/>
  <c r="T56" i="11"/>
  <c r="S56" i="11"/>
  <c r="R53" i="11"/>
  <c r="Q53" i="11"/>
  <c r="P53" i="11"/>
  <c r="O53" i="11"/>
  <c r="N53" i="11"/>
  <c r="M53" i="11"/>
  <c r="L53" i="11"/>
  <c r="K53" i="11"/>
  <c r="I53" i="11"/>
  <c r="H53" i="11"/>
  <c r="G53" i="11"/>
  <c r="F53" i="11"/>
  <c r="E53" i="11"/>
  <c r="D53" i="11"/>
  <c r="C53" i="11"/>
  <c r="U52" i="11"/>
  <c r="U53" i="11" s="1"/>
  <c r="T52" i="11"/>
  <c r="T53" i="11" s="1"/>
  <c r="S52" i="11"/>
  <c r="R49" i="11"/>
  <c r="Q49" i="11"/>
  <c r="P49" i="11"/>
  <c r="O49" i="11"/>
  <c r="N49" i="11"/>
  <c r="M49" i="11"/>
  <c r="L49" i="11"/>
  <c r="K49" i="11"/>
  <c r="J49" i="11"/>
  <c r="I49" i="11"/>
  <c r="H49" i="11"/>
  <c r="G49" i="11"/>
  <c r="F49" i="11"/>
  <c r="E49" i="11"/>
  <c r="D49" i="11"/>
  <c r="C49" i="11"/>
  <c r="U48" i="11"/>
  <c r="T48" i="11"/>
  <c r="S48" i="11"/>
  <c r="U47" i="11"/>
  <c r="U49" i="11" s="1"/>
  <c r="T47" i="11"/>
  <c r="T49" i="11" s="1"/>
  <c r="S47" i="11"/>
  <c r="R44" i="11"/>
  <c r="Q44" i="11"/>
  <c r="P44" i="11"/>
  <c r="O44" i="11"/>
  <c r="N44" i="11"/>
  <c r="M44" i="11"/>
  <c r="L44" i="11"/>
  <c r="K44" i="11"/>
  <c r="J44" i="11"/>
  <c r="I44" i="11"/>
  <c r="H44" i="11"/>
  <c r="G44" i="11"/>
  <c r="F44" i="11"/>
  <c r="E44" i="11"/>
  <c r="C44" i="11"/>
  <c r="U43" i="11"/>
  <c r="T43" i="11"/>
  <c r="S43" i="11"/>
  <c r="U42" i="11"/>
  <c r="T42" i="11"/>
  <c r="S42" i="11"/>
  <c r="U41" i="11"/>
  <c r="T41" i="11"/>
  <c r="S41" i="11"/>
  <c r="U40" i="11"/>
  <c r="T40" i="11"/>
  <c r="T44" i="11" s="1"/>
  <c r="S40" i="11"/>
  <c r="D44" i="11"/>
  <c r="R37" i="11"/>
  <c r="Q37" i="11"/>
  <c r="P37" i="11"/>
  <c r="O37" i="11"/>
  <c r="N37" i="11"/>
  <c r="M37" i="11"/>
  <c r="L37" i="11"/>
  <c r="K37" i="11"/>
  <c r="H37" i="11"/>
  <c r="G37" i="11"/>
  <c r="F37" i="11"/>
  <c r="E37" i="11"/>
  <c r="C37" i="11"/>
  <c r="T36" i="11"/>
  <c r="S36" i="11"/>
  <c r="U35" i="11"/>
  <c r="T35" i="11"/>
  <c r="S35" i="11"/>
  <c r="U34" i="11"/>
  <c r="T34" i="11"/>
  <c r="T37" i="11" s="1"/>
  <c r="S34" i="11"/>
  <c r="D37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C31" i="11"/>
  <c r="U30" i="11"/>
  <c r="T30" i="11"/>
  <c r="S30" i="11"/>
  <c r="U29" i="11"/>
  <c r="T29" i="11"/>
  <c r="S29" i="11"/>
  <c r="U28" i="11"/>
  <c r="U31" i="11" s="1"/>
  <c r="T28" i="11"/>
  <c r="T31" i="11" s="1"/>
  <c r="S28" i="11"/>
  <c r="D31" i="11"/>
  <c r="R25" i="11"/>
  <c r="Q25" i="11"/>
  <c r="P25" i="11"/>
  <c r="O25" i="11"/>
  <c r="N25" i="11"/>
  <c r="M25" i="11"/>
  <c r="L25" i="11"/>
  <c r="K25" i="11"/>
  <c r="J25" i="11"/>
  <c r="J37" i="11" s="1"/>
  <c r="I25" i="11"/>
  <c r="H25" i="11"/>
  <c r="G25" i="11"/>
  <c r="F25" i="11"/>
  <c r="E25" i="11"/>
  <c r="D25" i="11"/>
  <c r="C25" i="11"/>
  <c r="U24" i="11"/>
  <c r="T24" i="11"/>
  <c r="S24" i="11"/>
  <c r="U23" i="11"/>
  <c r="U25" i="11" s="1"/>
  <c r="T23" i="11"/>
  <c r="T25" i="11" s="1"/>
  <c r="S23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U19" i="11"/>
  <c r="T19" i="11"/>
  <c r="S19" i="11"/>
  <c r="U18" i="11"/>
  <c r="T18" i="11"/>
  <c r="S18" i="11"/>
  <c r="U17" i="11"/>
  <c r="T17" i="11"/>
  <c r="S17" i="11"/>
  <c r="U16" i="11"/>
  <c r="T16" i="11"/>
  <c r="S16" i="11"/>
  <c r="U15" i="11"/>
  <c r="U20" i="11" s="1"/>
  <c r="T15" i="11"/>
  <c r="S15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U11" i="11"/>
  <c r="T11" i="11"/>
  <c r="S11" i="11"/>
  <c r="U10" i="11"/>
  <c r="T10" i="11"/>
  <c r="S10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U6" i="11"/>
  <c r="U7" i="11" s="1"/>
  <c r="T6" i="11"/>
  <c r="S6" i="11"/>
  <c r="U5" i="11"/>
  <c r="T5" i="11"/>
  <c r="S5" i="11"/>
  <c r="T4" i="11"/>
  <c r="S4" i="11"/>
  <c r="L4" i="10"/>
  <c r="K4" i="10"/>
  <c r="J104" i="10"/>
  <c r="H104" i="10"/>
  <c r="G104" i="10"/>
  <c r="F104" i="10"/>
  <c r="E104" i="10"/>
  <c r="D104" i="10"/>
  <c r="C104" i="10"/>
  <c r="K103" i="10"/>
  <c r="K102" i="10"/>
  <c r="L99" i="10"/>
  <c r="K99" i="10"/>
  <c r="J96" i="10"/>
  <c r="I96" i="10"/>
  <c r="H96" i="10"/>
  <c r="G96" i="10"/>
  <c r="F96" i="10"/>
  <c r="E96" i="10"/>
  <c r="D96" i="10"/>
  <c r="C96" i="10"/>
  <c r="L95" i="10"/>
  <c r="K95" i="10"/>
  <c r="L94" i="10"/>
  <c r="K94" i="10"/>
  <c r="J91" i="10"/>
  <c r="I91" i="10"/>
  <c r="H91" i="10"/>
  <c r="G91" i="10"/>
  <c r="F91" i="10"/>
  <c r="E91" i="10"/>
  <c r="D91" i="10"/>
  <c r="C91" i="10"/>
  <c r="L90" i="10"/>
  <c r="K90" i="10"/>
  <c r="L89" i="10"/>
  <c r="L91" i="10" s="1"/>
  <c r="K89" i="10"/>
  <c r="J86" i="10"/>
  <c r="I86" i="10"/>
  <c r="H86" i="10"/>
  <c r="G86" i="10"/>
  <c r="F86" i="10"/>
  <c r="E86" i="10"/>
  <c r="D86" i="10"/>
  <c r="C86" i="10"/>
  <c r="L85" i="10"/>
  <c r="K85" i="10"/>
  <c r="L84" i="10"/>
  <c r="K84" i="10"/>
  <c r="L83" i="10"/>
  <c r="K83" i="10"/>
  <c r="J80" i="10"/>
  <c r="I80" i="10"/>
  <c r="H80" i="10"/>
  <c r="G80" i="10"/>
  <c r="F80" i="10"/>
  <c r="E80" i="10"/>
  <c r="D80" i="10"/>
  <c r="C80" i="10"/>
  <c r="L79" i="10"/>
  <c r="K79" i="10"/>
  <c r="L78" i="10"/>
  <c r="L80" i="10" s="1"/>
  <c r="K78" i="10"/>
  <c r="L75" i="10"/>
  <c r="K75" i="10"/>
  <c r="J72" i="10"/>
  <c r="I72" i="10"/>
  <c r="H72" i="10"/>
  <c r="G72" i="10"/>
  <c r="F72" i="10"/>
  <c r="E72" i="10"/>
  <c r="D72" i="10"/>
  <c r="C72" i="10"/>
  <c r="L71" i="10"/>
  <c r="K71" i="10"/>
  <c r="L70" i="10"/>
  <c r="L72" i="10" s="1"/>
  <c r="K70" i="10"/>
  <c r="J67" i="10"/>
  <c r="I67" i="10"/>
  <c r="H67" i="10"/>
  <c r="G67" i="10"/>
  <c r="F67" i="10"/>
  <c r="E67" i="10"/>
  <c r="D67" i="10"/>
  <c r="C67" i="10"/>
  <c r="L66" i="10"/>
  <c r="K66" i="10"/>
  <c r="L65" i="10"/>
  <c r="K65" i="10"/>
  <c r="L64" i="10"/>
  <c r="K64" i="10"/>
  <c r="L63" i="10"/>
  <c r="L67" i="10" s="1"/>
  <c r="K63" i="10"/>
  <c r="J60" i="10"/>
  <c r="I60" i="10"/>
  <c r="H60" i="10"/>
  <c r="G60" i="10"/>
  <c r="F60" i="10"/>
  <c r="E60" i="10"/>
  <c r="D60" i="10"/>
  <c r="C60" i="10"/>
  <c r="L59" i="10"/>
  <c r="K59" i="10"/>
  <c r="L58" i="10"/>
  <c r="K58" i="10"/>
  <c r="L57" i="10"/>
  <c r="K57" i="10"/>
  <c r="L56" i="10"/>
  <c r="L60" i="10" s="1"/>
  <c r="K56" i="10"/>
  <c r="J53" i="10"/>
  <c r="I53" i="10"/>
  <c r="H53" i="10"/>
  <c r="G53" i="10"/>
  <c r="F53" i="10"/>
  <c r="E53" i="10"/>
  <c r="C53" i="10"/>
  <c r="L52" i="10"/>
  <c r="L53" i="10" s="1"/>
  <c r="K52" i="10"/>
  <c r="J49" i="10"/>
  <c r="I49" i="10"/>
  <c r="H49" i="10"/>
  <c r="G49" i="10"/>
  <c r="F49" i="10"/>
  <c r="E49" i="10"/>
  <c r="D49" i="10"/>
  <c r="C49" i="10"/>
  <c r="L48" i="10"/>
  <c r="K48" i="10"/>
  <c r="L47" i="10"/>
  <c r="L49" i="10" s="1"/>
  <c r="K47" i="10"/>
  <c r="J44" i="10"/>
  <c r="I44" i="10"/>
  <c r="H44" i="10"/>
  <c r="G44" i="10"/>
  <c r="F44" i="10"/>
  <c r="E44" i="10"/>
  <c r="D44" i="10"/>
  <c r="C44" i="10"/>
  <c r="L43" i="10"/>
  <c r="K43" i="10"/>
  <c r="L42" i="10"/>
  <c r="K42" i="10"/>
  <c r="L41" i="10"/>
  <c r="K41" i="10"/>
  <c r="L40" i="10"/>
  <c r="K40" i="10"/>
  <c r="J37" i="10"/>
  <c r="I37" i="10"/>
  <c r="H37" i="10"/>
  <c r="G37" i="10"/>
  <c r="F37" i="10"/>
  <c r="E37" i="10"/>
  <c r="D37" i="10"/>
  <c r="C37" i="10"/>
  <c r="L36" i="10"/>
  <c r="K36" i="10"/>
  <c r="L35" i="10"/>
  <c r="K35" i="10"/>
  <c r="L34" i="10"/>
  <c r="K34" i="10"/>
  <c r="J31" i="10"/>
  <c r="I31" i="10"/>
  <c r="H31" i="10"/>
  <c r="G31" i="10"/>
  <c r="F31" i="10"/>
  <c r="E31" i="10"/>
  <c r="D31" i="10"/>
  <c r="C31" i="10"/>
  <c r="L30" i="10"/>
  <c r="K30" i="10"/>
  <c r="L29" i="10"/>
  <c r="K29" i="10"/>
  <c r="L28" i="10"/>
  <c r="L31" i="10" s="1"/>
  <c r="K28" i="10"/>
  <c r="J25" i="10"/>
  <c r="I25" i="10"/>
  <c r="H25" i="10"/>
  <c r="G25" i="10"/>
  <c r="F25" i="10"/>
  <c r="E25" i="10"/>
  <c r="D25" i="10"/>
  <c r="C25" i="10"/>
  <c r="L24" i="10"/>
  <c r="K24" i="10"/>
  <c r="L23" i="10"/>
  <c r="L25" i="10" s="1"/>
  <c r="K23" i="10"/>
  <c r="J20" i="10"/>
  <c r="I20" i="10"/>
  <c r="H20" i="10"/>
  <c r="G20" i="10"/>
  <c r="E20" i="10"/>
  <c r="D20" i="10"/>
  <c r="C20" i="10"/>
  <c r="L19" i="10"/>
  <c r="K19" i="10"/>
  <c r="L18" i="10"/>
  <c r="K18" i="10"/>
  <c r="L17" i="10"/>
  <c r="K17" i="10"/>
  <c r="L16" i="10"/>
  <c r="K16" i="10"/>
  <c r="L15" i="10"/>
  <c r="K15" i="10"/>
  <c r="J12" i="10"/>
  <c r="I12" i="10"/>
  <c r="H12" i="10"/>
  <c r="G12" i="10"/>
  <c r="F12" i="10"/>
  <c r="E12" i="10"/>
  <c r="D12" i="10"/>
  <c r="C12" i="10"/>
  <c r="L11" i="10"/>
  <c r="K11" i="10"/>
  <c r="L10" i="10"/>
  <c r="K10" i="10"/>
  <c r="J7" i="10"/>
  <c r="I7" i="10"/>
  <c r="H7" i="10"/>
  <c r="G7" i="10"/>
  <c r="F7" i="10"/>
  <c r="E7" i="10"/>
  <c r="C7" i="10"/>
  <c r="L6" i="10"/>
  <c r="K6" i="10"/>
  <c r="L5" i="10"/>
  <c r="K5" i="10"/>
  <c r="J105" i="9"/>
  <c r="I105" i="9"/>
  <c r="H105" i="9"/>
  <c r="G105" i="9"/>
  <c r="F105" i="9"/>
  <c r="E105" i="9"/>
  <c r="D105" i="9"/>
  <c r="C105" i="9"/>
  <c r="L104" i="9"/>
  <c r="K104" i="9"/>
  <c r="L103" i="9"/>
  <c r="K103" i="9"/>
  <c r="L100" i="9"/>
  <c r="K100" i="9"/>
  <c r="J97" i="9"/>
  <c r="I97" i="9"/>
  <c r="H97" i="9"/>
  <c r="G97" i="9"/>
  <c r="F97" i="9"/>
  <c r="E97" i="9"/>
  <c r="D97" i="9"/>
  <c r="C97" i="9"/>
  <c r="L96" i="9"/>
  <c r="K96" i="9"/>
  <c r="L95" i="9"/>
  <c r="K95" i="9"/>
  <c r="J92" i="9"/>
  <c r="I92" i="9"/>
  <c r="H92" i="9"/>
  <c r="G92" i="9"/>
  <c r="F92" i="9"/>
  <c r="E92" i="9"/>
  <c r="D92" i="9"/>
  <c r="C92" i="9"/>
  <c r="L91" i="9"/>
  <c r="K91" i="9"/>
  <c r="L90" i="9"/>
  <c r="L92" i="9" s="1"/>
  <c r="K90" i="9"/>
  <c r="J87" i="9"/>
  <c r="I87" i="9"/>
  <c r="H87" i="9"/>
  <c r="G87" i="9"/>
  <c r="F87" i="9"/>
  <c r="E87" i="9"/>
  <c r="D87" i="9"/>
  <c r="C87" i="9"/>
  <c r="L86" i="9"/>
  <c r="K86" i="9"/>
  <c r="L85" i="9"/>
  <c r="K85" i="9"/>
  <c r="L84" i="9"/>
  <c r="K84" i="9"/>
  <c r="J81" i="9"/>
  <c r="I81" i="9"/>
  <c r="H81" i="9"/>
  <c r="G81" i="9"/>
  <c r="F81" i="9"/>
  <c r="E81" i="9"/>
  <c r="D81" i="9"/>
  <c r="C81" i="9"/>
  <c r="L80" i="9"/>
  <c r="K80" i="9"/>
  <c r="L79" i="9"/>
  <c r="L81" i="9" s="1"/>
  <c r="K79" i="9"/>
  <c r="L76" i="9"/>
  <c r="K76" i="9"/>
  <c r="J73" i="9"/>
  <c r="I73" i="9"/>
  <c r="H73" i="9"/>
  <c r="G73" i="9"/>
  <c r="F73" i="9"/>
  <c r="E73" i="9"/>
  <c r="D73" i="9"/>
  <c r="C73" i="9"/>
  <c r="L72" i="9"/>
  <c r="K72" i="9"/>
  <c r="L71" i="9"/>
  <c r="K71" i="9"/>
  <c r="L70" i="9"/>
  <c r="K70" i="9"/>
  <c r="J67" i="9"/>
  <c r="I67" i="9"/>
  <c r="H67" i="9"/>
  <c r="G67" i="9"/>
  <c r="F67" i="9"/>
  <c r="E67" i="9"/>
  <c r="D67" i="9"/>
  <c r="C67" i="9"/>
  <c r="L66" i="9"/>
  <c r="K66" i="9"/>
  <c r="L65" i="9"/>
  <c r="K65" i="9"/>
  <c r="L64" i="9"/>
  <c r="K64" i="9"/>
  <c r="L63" i="9"/>
  <c r="K63" i="9"/>
  <c r="J60" i="9"/>
  <c r="I60" i="9"/>
  <c r="H60" i="9"/>
  <c r="G60" i="9"/>
  <c r="F60" i="9"/>
  <c r="E60" i="9"/>
  <c r="D60" i="9"/>
  <c r="C60" i="9"/>
  <c r="L58" i="9"/>
  <c r="L57" i="9"/>
  <c r="L60" i="9" s="1"/>
  <c r="J53" i="9"/>
  <c r="I53" i="9"/>
  <c r="H53" i="9"/>
  <c r="G53" i="9"/>
  <c r="F53" i="9"/>
  <c r="E53" i="9"/>
  <c r="D53" i="9"/>
  <c r="C53" i="9"/>
  <c r="L52" i="9"/>
  <c r="L53" i="9" s="1"/>
  <c r="K52" i="9"/>
  <c r="J49" i="9"/>
  <c r="I49" i="9"/>
  <c r="H49" i="9"/>
  <c r="G49" i="9"/>
  <c r="F49" i="9"/>
  <c r="E49" i="9"/>
  <c r="D49" i="9"/>
  <c r="C49" i="9"/>
  <c r="L48" i="9"/>
  <c r="K48" i="9"/>
  <c r="L47" i="9"/>
  <c r="K47" i="9"/>
  <c r="J44" i="9"/>
  <c r="I44" i="9"/>
  <c r="H44" i="9"/>
  <c r="G44" i="9"/>
  <c r="F44" i="9"/>
  <c r="E44" i="9"/>
  <c r="D44" i="9"/>
  <c r="C44" i="9"/>
  <c r="L43" i="9"/>
  <c r="K43" i="9"/>
  <c r="L42" i="9"/>
  <c r="K42" i="9"/>
  <c r="L41" i="9"/>
  <c r="K41" i="9"/>
  <c r="L40" i="9"/>
  <c r="K40" i="9"/>
  <c r="J37" i="9"/>
  <c r="I37" i="9"/>
  <c r="H37" i="9"/>
  <c r="G37" i="9"/>
  <c r="F37" i="9"/>
  <c r="E37" i="9"/>
  <c r="D37" i="9"/>
  <c r="C37" i="9"/>
  <c r="L36" i="9"/>
  <c r="K36" i="9"/>
  <c r="L35" i="9"/>
  <c r="K35" i="9"/>
  <c r="L34" i="9"/>
  <c r="L37" i="9" s="1"/>
  <c r="K34" i="9"/>
  <c r="J31" i="9"/>
  <c r="I31" i="9"/>
  <c r="H31" i="9"/>
  <c r="G31" i="9"/>
  <c r="F31" i="9"/>
  <c r="E31" i="9"/>
  <c r="D31" i="9"/>
  <c r="C31" i="9"/>
  <c r="L30" i="9"/>
  <c r="K30" i="9"/>
  <c r="L29" i="9"/>
  <c r="K29" i="9"/>
  <c r="L28" i="9"/>
  <c r="L31" i="9" s="1"/>
  <c r="K28" i="9"/>
  <c r="J25" i="9"/>
  <c r="I25" i="9"/>
  <c r="H25" i="9"/>
  <c r="G25" i="9"/>
  <c r="F25" i="9"/>
  <c r="E25" i="9"/>
  <c r="D25" i="9"/>
  <c r="C25" i="9"/>
  <c r="L24" i="9"/>
  <c r="K24" i="9"/>
  <c r="L23" i="9"/>
  <c r="K23" i="9"/>
  <c r="J20" i="9"/>
  <c r="I20" i="9"/>
  <c r="H20" i="9"/>
  <c r="G20" i="9"/>
  <c r="F20" i="9"/>
  <c r="E20" i="9"/>
  <c r="D20" i="9"/>
  <c r="C20" i="9"/>
  <c r="L19" i="9"/>
  <c r="K19" i="9"/>
  <c r="L18" i="9"/>
  <c r="K18" i="9"/>
  <c r="L17" i="9"/>
  <c r="K17" i="9"/>
  <c r="L16" i="9"/>
  <c r="K16" i="9"/>
  <c r="L15" i="9"/>
  <c r="K15" i="9"/>
  <c r="J12" i="9"/>
  <c r="I12" i="9"/>
  <c r="H12" i="9"/>
  <c r="G12" i="9"/>
  <c r="F12" i="9"/>
  <c r="E12" i="9"/>
  <c r="D12" i="9"/>
  <c r="C12" i="9"/>
  <c r="L11" i="9"/>
  <c r="K11" i="9"/>
  <c r="L10" i="9"/>
  <c r="L12" i="9" s="1"/>
  <c r="K10" i="9"/>
  <c r="J7" i="9"/>
  <c r="I7" i="9"/>
  <c r="H7" i="9"/>
  <c r="G7" i="9"/>
  <c r="F7" i="9"/>
  <c r="E7" i="9"/>
  <c r="D7" i="9"/>
  <c r="C7" i="9"/>
  <c r="L6" i="9"/>
  <c r="K6" i="9"/>
  <c r="L5" i="9"/>
  <c r="K5" i="9"/>
  <c r="L4" i="9"/>
  <c r="L7" i="9" s="1"/>
  <c r="K4" i="9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E105" i="8"/>
  <c r="D105" i="8"/>
  <c r="C105" i="8"/>
  <c r="T104" i="8"/>
  <c r="S104" i="8"/>
  <c r="T103" i="8"/>
  <c r="S103" i="8"/>
  <c r="U100" i="8"/>
  <c r="T100" i="8"/>
  <c r="S100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E97" i="8"/>
  <c r="D97" i="8"/>
  <c r="C97" i="8"/>
  <c r="U96" i="8"/>
  <c r="T96" i="8"/>
  <c r="S96" i="8"/>
  <c r="U95" i="8"/>
  <c r="U97" i="8" s="1"/>
  <c r="T95" i="8"/>
  <c r="T97" i="8" s="1"/>
  <c r="S95" i="8"/>
  <c r="R92" i="8"/>
  <c r="Q92" i="8"/>
  <c r="P92" i="8"/>
  <c r="O92" i="8"/>
  <c r="N92" i="8"/>
  <c r="M92" i="8"/>
  <c r="L92" i="8"/>
  <c r="K92" i="8"/>
  <c r="I92" i="8"/>
  <c r="H92" i="8"/>
  <c r="G92" i="8"/>
  <c r="F92" i="8"/>
  <c r="E92" i="8"/>
  <c r="D92" i="8"/>
  <c r="C92" i="8"/>
  <c r="U91" i="8"/>
  <c r="T91" i="8"/>
  <c r="S91" i="8"/>
  <c r="U90" i="8"/>
  <c r="T90" i="8"/>
  <c r="S90" i="8"/>
  <c r="R87" i="8"/>
  <c r="Q87" i="8"/>
  <c r="P87" i="8"/>
  <c r="O87" i="8"/>
  <c r="N87" i="8"/>
  <c r="M87" i="8"/>
  <c r="L87" i="8"/>
  <c r="K87" i="8"/>
  <c r="I87" i="8"/>
  <c r="H87" i="8"/>
  <c r="G87" i="8"/>
  <c r="F87" i="8"/>
  <c r="E87" i="8"/>
  <c r="D87" i="8"/>
  <c r="C87" i="8"/>
  <c r="U86" i="8"/>
  <c r="T86" i="8"/>
  <c r="S86" i="8"/>
  <c r="U85" i="8"/>
  <c r="T85" i="8"/>
  <c r="S85" i="8"/>
  <c r="U84" i="8"/>
  <c r="T84" i="8"/>
  <c r="S84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E81" i="8"/>
  <c r="D81" i="8"/>
  <c r="C81" i="8"/>
  <c r="U80" i="8"/>
  <c r="T80" i="8"/>
  <c r="S80" i="8"/>
  <c r="U79" i="8"/>
  <c r="U81" i="8" s="1"/>
  <c r="T79" i="8"/>
  <c r="S79" i="8"/>
  <c r="U76" i="8"/>
  <c r="T76" i="8"/>
  <c r="S76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3" i="8"/>
  <c r="C73" i="8"/>
  <c r="U72" i="8"/>
  <c r="T72" i="8"/>
  <c r="S72" i="8"/>
  <c r="U71" i="8"/>
  <c r="T71" i="8"/>
  <c r="S71" i="8"/>
  <c r="U70" i="8"/>
  <c r="T70" i="8"/>
  <c r="S70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E67" i="8"/>
  <c r="D67" i="8"/>
  <c r="C67" i="8"/>
  <c r="U66" i="8"/>
  <c r="T66" i="8"/>
  <c r="S66" i="8"/>
  <c r="U65" i="8"/>
  <c r="T65" i="8"/>
  <c r="S65" i="8"/>
  <c r="U64" i="8"/>
  <c r="T64" i="8"/>
  <c r="S64" i="8"/>
  <c r="U63" i="8"/>
  <c r="T63" i="8"/>
  <c r="S63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U59" i="8"/>
  <c r="T59" i="8"/>
  <c r="S59" i="8"/>
  <c r="U58" i="8"/>
  <c r="T58" i="8"/>
  <c r="S58" i="8"/>
  <c r="U57" i="8"/>
  <c r="T57" i="8"/>
  <c r="S57" i="8"/>
  <c r="U56" i="8"/>
  <c r="T56" i="8"/>
  <c r="S56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U52" i="8"/>
  <c r="U53" i="8" s="1"/>
  <c r="T52" i="8"/>
  <c r="T53" i="8" s="1"/>
  <c r="S52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U48" i="8"/>
  <c r="T48" i="8"/>
  <c r="S48" i="8"/>
  <c r="U47" i="8"/>
  <c r="U49" i="8" s="1"/>
  <c r="T47" i="8"/>
  <c r="T49" i="8" s="1"/>
  <c r="S47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U43" i="8"/>
  <c r="T43" i="8"/>
  <c r="U42" i="8"/>
  <c r="T42" i="8"/>
  <c r="S42" i="8"/>
  <c r="U41" i="8"/>
  <c r="T41" i="8"/>
  <c r="S41" i="8"/>
  <c r="U40" i="8"/>
  <c r="U44" i="8" s="1"/>
  <c r="T40" i="8"/>
  <c r="S40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U36" i="8"/>
  <c r="T36" i="8"/>
  <c r="S36" i="8"/>
  <c r="U35" i="8"/>
  <c r="T35" i="8"/>
  <c r="S35" i="8"/>
  <c r="U34" i="8"/>
  <c r="T34" i="8"/>
  <c r="S34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U30" i="8"/>
  <c r="T30" i="8"/>
  <c r="S30" i="8"/>
  <c r="U29" i="8"/>
  <c r="T29" i="8"/>
  <c r="S29" i="8"/>
  <c r="U28" i="8"/>
  <c r="T28" i="8"/>
  <c r="S28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U24" i="8"/>
  <c r="T24" i="8"/>
  <c r="S24" i="8"/>
  <c r="U23" i="8"/>
  <c r="U25" i="8" s="1"/>
  <c r="T23" i="8"/>
  <c r="S23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U19" i="8"/>
  <c r="T19" i="8"/>
  <c r="S19" i="8"/>
  <c r="U18" i="8"/>
  <c r="T18" i="8"/>
  <c r="S18" i="8"/>
  <c r="U17" i="8"/>
  <c r="T17" i="8"/>
  <c r="S17" i="8"/>
  <c r="U16" i="8"/>
  <c r="T16" i="8"/>
  <c r="S16" i="8"/>
  <c r="U15" i="8"/>
  <c r="T15" i="8"/>
  <c r="S15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U11" i="8"/>
  <c r="T11" i="8"/>
  <c r="S11" i="8"/>
  <c r="U10" i="8"/>
  <c r="U12" i="8" s="1"/>
  <c r="T10" i="8"/>
  <c r="T12" i="8" s="1"/>
  <c r="S10" i="8"/>
  <c r="R7" i="8"/>
  <c r="Q7" i="8"/>
  <c r="P7" i="8"/>
  <c r="N7" i="8"/>
  <c r="M7" i="8"/>
  <c r="L7" i="8"/>
  <c r="K7" i="8"/>
  <c r="J7" i="8"/>
  <c r="I7" i="8"/>
  <c r="H7" i="8"/>
  <c r="G7" i="8"/>
  <c r="F7" i="8"/>
  <c r="E7" i="8"/>
  <c r="D7" i="8"/>
  <c r="C7" i="8"/>
  <c r="U6" i="8"/>
  <c r="U7" i="8" s="1"/>
  <c r="T6" i="8"/>
  <c r="S6" i="8"/>
  <c r="T5" i="8"/>
  <c r="O5" i="8"/>
  <c r="T4" i="8"/>
  <c r="T7" i="8" s="1"/>
  <c r="J105" i="7"/>
  <c r="I105" i="7"/>
  <c r="H105" i="7"/>
  <c r="G105" i="7"/>
  <c r="F105" i="7"/>
  <c r="E105" i="7"/>
  <c r="D105" i="7"/>
  <c r="C105" i="7"/>
  <c r="L104" i="7"/>
  <c r="K104" i="7"/>
  <c r="L103" i="7"/>
  <c r="K103" i="7"/>
  <c r="L100" i="7"/>
  <c r="K100" i="7"/>
  <c r="J97" i="7"/>
  <c r="I97" i="7"/>
  <c r="H97" i="7"/>
  <c r="G97" i="7"/>
  <c r="F97" i="7"/>
  <c r="E97" i="7"/>
  <c r="D97" i="7"/>
  <c r="C97" i="7"/>
  <c r="L96" i="7"/>
  <c r="K96" i="7"/>
  <c r="L95" i="7"/>
  <c r="L97" i="7" s="1"/>
  <c r="K95" i="7"/>
  <c r="J92" i="7"/>
  <c r="I92" i="7"/>
  <c r="H92" i="7"/>
  <c r="G92" i="7"/>
  <c r="F92" i="7"/>
  <c r="E92" i="7"/>
  <c r="D92" i="7"/>
  <c r="C92" i="7"/>
  <c r="L91" i="7"/>
  <c r="K91" i="7"/>
  <c r="L90" i="7"/>
  <c r="L92" i="7" s="1"/>
  <c r="K90" i="7"/>
  <c r="J87" i="7"/>
  <c r="I87" i="7"/>
  <c r="H87" i="7"/>
  <c r="G87" i="7"/>
  <c r="F87" i="7"/>
  <c r="E87" i="7"/>
  <c r="D87" i="7"/>
  <c r="C87" i="7"/>
  <c r="L86" i="7"/>
  <c r="K86" i="7"/>
  <c r="L85" i="7"/>
  <c r="K85" i="7"/>
  <c r="L84" i="7"/>
  <c r="K84" i="7"/>
  <c r="J81" i="7"/>
  <c r="I81" i="7"/>
  <c r="H81" i="7"/>
  <c r="G81" i="7"/>
  <c r="F81" i="7"/>
  <c r="E81" i="7"/>
  <c r="D81" i="7"/>
  <c r="C81" i="7"/>
  <c r="L80" i="7"/>
  <c r="K80" i="7"/>
  <c r="L79" i="7"/>
  <c r="L81" i="7" s="1"/>
  <c r="K79" i="7"/>
  <c r="L76" i="7"/>
  <c r="K76" i="7"/>
  <c r="J73" i="7"/>
  <c r="I73" i="7"/>
  <c r="H73" i="7"/>
  <c r="G73" i="7"/>
  <c r="F73" i="7"/>
  <c r="E73" i="7"/>
  <c r="D73" i="7"/>
  <c r="C73" i="7"/>
  <c r="L72" i="7"/>
  <c r="K72" i="7"/>
  <c r="L71" i="7"/>
  <c r="K71" i="7"/>
  <c r="L70" i="7"/>
  <c r="L73" i="7" s="1"/>
  <c r="K70" i="7"/>
  <c r="J67" i="7"/>
  <c r="I67" i="7"/>
  <c r="H67" i="7"/>
  <c r="G67" i="7"/>
  <c r="F67" i="7"/>
  <c r="E67" i="7"/>
  <c r="D67" i="7"/>
  <c r="C67" i="7"/>
  <c r="L66" i="7"/>
  <c r="K66" i="7"/>
  <c r="L65" i="7"/>
  <c r="K65" i="7"/>
  <c r="L64" i="7"/>
  <c r="K64" i="7"/>
  <c r="L63" i="7"/>
  <c r="K63" i="7"/>
  <c r="J60" i="7"/>
  <c r="I60" i="7"/>
  <c r="H60" i="7"/>
  <c r="G60" i="7"/>
  <c r="F60" i="7"/>
  <c r="E60" i="7"/>
  <c r="D60" i="7"/>
  <c r="C60" i="7"/>
  <c r="L59" i="7"/>
  <c r="K59" i="7"/>
  <c r="L58" i="7"/>
  <c r="K58" i="7"/>
  <c r="L57" i="7"/>
  <c r="K57" i="7"/>
  <c r="L56" i="7"/>
  <c r="K56" i="7"/>
  <c r="J53" i="7"/>
  <c r="I53" i="7"/>
  <c r="H53" i="7"/>
  <c r="G53" i="7"/>
  <c r="F53" i="7"/>
  <c r="E53" i="7"/>
  <c r="C53" i="7"/>
  <c r="L52" i="7"/>
  <c r="L53" i="7" s="1"/>
  <c r="K52" i="7"/>
  <c r="J49" i="7"/>
  <c r="I49" i="7"/>
  <c r="H49" i="7"/>
  <c r="G49" i="7"/>
  <c r="F49" i="7"/>
  <c r="E49" i="7"/>
  <c r="D49" i="7"/>
  <c r="C49" i="7"/>
  <c r="L48" i="7"/>
  <c r="K48" i="7"/>
  <c r="L47" i="7"/>
  <c r="L49" i="7" s="1"/>
  <c r="K47" i="7"/>
  <c r="J44" i="7"/>
  <c r="I44" i="7"/>
  <c r="H44" i="7"/>
  <c r="G44" i="7"/>
  <c r="F44" i="7"/>
  <c r="E44" i="7"/>
  <c r="D44" i="7"/>
  <c r="C44" i="7"/>
  <c r="L43" i="7"/>
  <c r="K43" i="7"/>
  <c r="L42" i="7"/>
  <c r="K42" i="7"/>
  <c r="L41" i="7"/>
  <c r="K41" i="7"/>
  <c r="L40" i="7"/>
  <c r="K40" i="7"/>
  <c r="J37" i="7"/>
  <c r="I37" i="7"/>
  <c r="H37" i="7"/>
  <c r="G37" i="7"/>
  <c r="F37" i="7"/>
  <c r="E37" i="7"/>
  <c r="D37" i="7"/>
  <c r="C37" i="7"/>
  <c r="L36" i="7"/>
  <c r="K36" i="7"/>
  <c r="L35" i="7"/>
  <c r="K35" i="7"/>
  <c r="L34" i="7"/>
  <c r="K34" i="7"/>
  <c r="J31" i="7"/>
  <c r="I31" i="7"/>
  <c r="H31" i="7"/>
  <c r="G31" i="7"/>
  <c r="F31" i="7"/>
  <c r="E31" i="7"/>
  <c r="D31" i="7"/>
  <c r="C31" i="7"/>
  <c r="L30" i="7"/>
  <c r="K30" i="7"/>
  <c r="L29" i="7"/>
  <c r="K29" i="7"/>
  <c r="L28" i="7"/>
  <c r="K28" i="7"/>
  <c r="J25" i="7"/>
  <c r="I25" i="7"/>
  <c r="H25" i="7"/>
  <c r="G25" i="7"/>
  <c r="F25" i="7"/>
  <c r="E25" i="7"/>
  <c r="D25" i="7"/>
  <c r="C25" i="7"/>
  <c r="L24" i="7"/>
  <c r="K24" i="7"/>
  <c r="L23" i="7"/>
  <c r="L25" i="7" s="1"/>
  <c r="K23" i="7"/>
  <c r="J20" i="7"/>
  <c r="I20" i="7"/>
  <c r="H20" i="7"/>
  <c r="G20" i="7"/>
  <c r="F20" i="7"/>
  <c r="E20" i="7"/>
  <c r="D20" i="7"/>
  <c r="C20" i="7"/>
  <c r="L19" i="7"/>
  <c r="K19" i="7"/>
  <c r="L18" i="7"/>
  <c r="K18" i="7"/>
  <c r="L17" i="7"/>
  <c r="K17" i="7"/>
  <c r="L16" i="7"/>
  <c r="K16" i="7"/>
  <c r="L15" i="7"/>
  <c r="K15" i="7"/>
  <c r="J12" i="7"/>
  <c r="I12" i="7"/>
  <c r="H12" i="7"/>
  <c r="G12" i="7"/>
  <c r="F12" i="7"/>
  <c r="E12" i="7"/>
  <c r="D12" i="7"/>
  <c r="C12" i="7"/>
  <c r="L11" i="7"/>
  <c r="K11" i="7"/>
  <c r="L10" i="7"/>
  <c r="K10" i="7"/>
  <c r="J7" i="7"/>
  <c r="I7" i="7"/>
  <c r="H7" i="7"/>
  <c r="G7" i="7"/>
  <c r="F7" i="7"/>
  <c r="E7" i="7"/>
  <c r="D7" i="7"/>
  <c r="C7" i="7"/>
  <c r="L6" i="7"/>
  <c r="K6" i="7"/>
  <c r="L5" i="7"/>
  <c r="K5" i="7"/>
  <c r="L4" i="7"/>
  <c r="K4" i="7"/>
  <c r="J105" i="6"/>
  <c r="I105" i="6"/>
  <c r="H105" i="6"/>
  <c r="G105" i="6"/>
  <c r="F105" i="6"/>
  <c r="E105" i="6"/>
  <c r="D105" i="6"/>
  <c r="C105" i="6"/>
  <c r="L104" i="6"/>
  <c r="K104" i="6"/>
  <c r="L103" i="6"/>
  <c r="L105" i="6" s="1"/>
  <c r="K103" i="6"/>
  <c r="L100" i="6"/>
  <c r="K100" i="6"/>
  <c r="J97" i="6"/>
  <c r="I97" i="6"/>
  <c r="H97" i="6"/>
  <c r="G97" i="6"/>
  <c r="F97" i="6"/>
  <c r="E97" i="6"/>
  <c r="D97" i="6"/>
  <c r="C97" i="6"/>
  <c r="L96" i="6"/>
  <c r="K96" i="6"/>
  <c r="L95" i="6"/>
  <c r="K95" i="6"/>
  <c r="J92" i="6"/>
  <c r="I92" i="6"/>
  <c r="H92" i="6"/>
  <c r="G92" i="6"/>
  <c r="F92" i="6"/>
  <c r="E92" i="6"/>
  <c r="D92" i="6"/>
  <c r="C92" i="6"/>
  <c r="L91" i="6"/>
  <c r="K91" i="6"/>
  <c r="L90" i="6"/>
  <c r="K90" i="6"/>
  <c r="J87" i="6"/>
  <c r="I87" i="6"/>
  <c r="H87" i="6"/>
  <c r="G87" i="6"/>
  <c r="F87" i="6"/>
  <c r="E87" i="6"/>
  <c r="D87" i="6"/>
  <c r="C87" i="6"/>
  <c r="L86" i="6"/>
  <c r="K86" i="6"/>
  <c r="L85" i="6"/>
  <c r="K85" i="6"/>
  <c r="L84" i="6"/>
  <c r="L87" i="6" s="1"/>
  <c r="K84" i="6"/>
  <c r="J81" i="6"/>
  <c r="I81" i="6"/>
  <c r="H81" i="6"/>
  <c r="G81" i="6"/>
  <c r="F81" i="6"/>
  <c r="E81" i="6"/>
  <c r="D81" i="6"/>
  <c r="C81" i="6"/>
  <c r="L80" i="6"/>
  <c r="K80" i="6"/>
  <c r="L79" i="6"/>
  <c r="K79" i="6"/>
  <c r="L76" i="6"/>
  <c r="K76" i="6"/>
  <c r="J73" i="6"/>
  <c r="I73" i="6"/>
  <c r="H73" i="6"/>
  <c r="G73" i="6"/>
  <c r="F73" i="6"/>
  <c r="E73" i="6"/>
  <c r="D73" i="6"/>
  <c r="C73" i="6"/>
  <c r="L72" i="6"/>
  <c r="K72" i="6"/>
  <c r="L71" i="6"/>
  <c r="K71" i="6"/>
  <c r="L70" i="6"/>
  <c r="L73" i="6" s="1"/>
  <c r="K70" i="6"/>
  <c r="J67" i="6"/>
  <c r="I67" i="6"/>
  <c r="H67" i="6"/>
  <c r="G67" i="6"/>
  <c r="F67" i="6"/>
  <c r="E67" i="6"/>
  <c r="D67" i="6"/>
  <c r="C67" i="6"/>
  <c r="L66" i="6"/>
  <c r="K66" i="6"/>
  <c r="L65" i="6"/>
  <c r="K65" i="6"/>
  <c r="L64" i="6"/>
  <c r="K64" i="6"/>
  <c r="L63" i="6"/>
  <c r="K63" i="6"/>
  <c r="J60" i="6"/>
  <c r="I60" i="6"/>
  <c r="H60" i="6"/>
  <c r="G60" i="6"/>
  <c r="F60" i="6"/>
  <c r="E60" i="6"/>
  <c r="D60" i="6"/>
  <c r="C60" i="6"/>
  <c r="L59" i="6"/>
  <c r="K59" i="6"/>
  <c r="L58" i="6"/>
  <c r="K58" i="6"/>
  <c r="L57" i="6"/>
  <c r="K57" i="6"/>
  <c r="L56" i="6"/>
  <c r="L60" i="6" s="1"/>
  <c r="K56" i="6"/>
  <c r="J53" i="6"/>
  <c r="I53" i="6"/>
  <c r="H53" i="6"/>
  <c r="G53" i="6"/>
  <c r="F53" i="6"/>
  <c r="E53" i="6"/>
  <c r="D53" i="6"/>
  <c r="C53" i="6"/>
  <c r="L52" i="6"/>
  <c r="L53" i="6" s="1"/>
  <c r="K52" i="6"/>
  <c r="J49" i="6"/>
  <c r="I49" i="6"/>
  <c r="H49" i="6"/>
  <c r="G49" i="6"/>
  <c r="F49" i="6"/>
  <c r="E49" i="6"/>
  <c r="D49" i="6"/>
  <c r="C49" i="6"/>
  <c r="L48" i="6"/>
  <c r="K48" i="6"/>
  <c r="L47" i="6"/>
  <c r="K47" i="6"/>
  <c r="J44" i="6"/>
  <c r="I44" i="6"/>
  <c r="H44" i="6"/>
  <c r="G44" i="6"/>
  <c r="F44" i="6"/>
  <c r="E44" i="6"/>
  <c r="D44" i="6"/>
  <c r="C44" i="6"/>
  <c r="L43" i="6"/>
  <c r="K43" i="6"/>
  <c r="L42" i="6"/>
  <c r="K42" i="6"/>
  <c r="L41" i="6"/>
  <c r="K41" i="6"/>
  <c r="L40" i="6"/>
  <c r="K40" i="6"/>
  <c r="J37" i="6"/>
  <c r="I37" i="6"/>
  <c r="H37" i="6"/>
  <c r="G37" i="6"/>
  <c r="F37" i="6"/>
  <c r="E37" i="6"/>
  <c r="D37" i="6"/>
  <c r="C37" i="6"/>
  <c r="L36" i="6"/>
  <c r="K36" i="6"/>
  <c r="L35" i="6"/>
  <c r="K35" i="6"/>
  <c r="L34" i="6"/>
  <c r="K34" i="6"/>
  <c r="J31" i="6"/>
  <c r="I31" i="6"/>
  <c r="H31" i="6"/>
  <c r="G31" i="6"/>
  <c r="F31" i="6"/>
  <c r="E31" i="6"/>
  <c r="D31" i="6"/>
  <c r="C31" i="6"/>
  <c r="L30" i="6"/>
  <c r="K30" i="6"/>
  <c r="L29" i="6"/>
  <c r="K29" i="6"/>
  <c r="L28" i="6"/>
  <c r="K28" i="6"/>
  <c r="J25" i="6"/>
  <c r="I25" i="6"/>
  <c r="H25" i="6"/>
  <c r="G25" i="6"/>
  <c r="F25" i="6"/>
  <c r="E25" i="6"/>
  <c r="D25" i="6"/>
  <c r="C25" i="6"/>
  <c r="L24" i="6"/>
  <c r="K24" i="6"/>
  <c r="L23" i="6"/>
  <c r="L25" i="6" s="1"/>
  <c r="K23" i="6"/>
  <c r="J20" i="6"/>
  <c r="I20" i="6"/>
  <c r="H20" i="6"/>
  <c r="G20" i="6"/>
  <c r="F20" i="6"/>
  <c r="E20" i="6"/>
  <c r="D20" i="6"/>
  <c r="C20" i="6"/>
  <c r="L19" i="6"/>
  <c r="K19" i="6"/>
  <c r="L18" i="6"/>
  <c r="K18" i="6"/>
  <c r="L17" i="6"/>
  <c r="K17" i="6"/>
  <c r="L16" i="6"/>
  <c r="K16" i="6"/>
  <c r="L15" i="6"/>
  <c r="K15" i="6"/>
  <c r="J12" i="6"/>
  <c r="I12" i="6"/>
  <c r="H12" i="6"/>
  <c r="G12" i="6"/>
  <c r="F12" i="6"/>
  <c r="E12" i="6"/>
  <c r="D12" i="6"/>
  <c r="C12" i="6"/>
  <c r="L11" i="6"/>
  <c r="K11" i="6"/>
  <c r="L10" i="6"/>
  <c r="L12" i="6" s="1"/>
  <c r="K10" i="6"/>
  <c r="J7" i="6"/>
  <c r="I7" i="6"/>
  <c r="H7" i="6"/>
  <c r="G7" i="6"/>
  <c r="F7" i="6"/>
  <c r="E7" i="6"/>
  <c r="D7" i="6"/>
  <c r="C7" i="6"/>
  <c r="L6" i="6"/>
  <c r="K6" i="6"/>
  <c r="L5" i="6"/>
  <c r="K5" i="6"/>
  <c r="L4" i="6"/>
  <c r="K4" i="6"/>
  <c r="J105" i="5"/>
  <c r="I105" i="5"/>
  <c r="H105" i="5"/>
  <c r="G105" i="5"/>
  <c r="F105" i="5"/>
  <c r="E105" i="5"/>
  <c r="C105" i="5"/>
  <c r="L104" i="5"/>
  <c r="K104" i="5"/>
  <c r="L103" i="5"/>
  <c r="L105" i="5" s="1"/>
  <c r="K103" i="5"/>
  <c r="L100" i="5"/>
  <c r="K100" i="5"/>
  <c r="J97" i="5"/>
  <c r="I97" i="5"/>
  <c r="H97" i="5"/>
  <c r="G97" i="5"/>
  <c r="F97" i="5"/>
  <c r="E97" i="5"/>
  <c r="C97" i="5"/>
  <c r="L96" i="5"/>
  <c r="K96" i="5"/>
  <c r="L95" i="5"/>
  <c r="K95" i="5"/>
  <c r="J92" i="5"/>
  <c r="I92" i="5"/>
  <c r="H92" i="5"/>
  <c r="G92" i="5"/>
  <c r="F92" i="5"/>
  <c r="E92" i="5"/>
  <c r="C92" i="5"/>
  <c r="L91" i="5"/>
  <c r="K91" i="5"/>
  <c r="L90" i="5"/>
  <c r="L92" i="5" s="1"/>
  <c r="K90" i="5"/>
  <c r="J87" i="5"/>
  <c r="I87" i="5"/>
  <c r="H87" i="5"/>
  <c r="G87" i="5"/>
  <c r="F87" i="5"/>
  <c r="E87" i="5"/>
  <c r="C87" i="5"/>
  <c r="L86" i="5"/>
  <c r="K86" i="5"/>
  <c r="L85" i="5"/>
  <c r="K85" i="5"/>
  <c r="L84" i="5"/>
  <c r="K84" i="5"/>
  <c r="J81" i="5"/>
  <c r="I81" i="5"/>
  <c r="H81" i="5"/>
  <c r="G81" i="5"/>
  <c r="F81" i="5"/>
  <c r="E81" i="5"/>
  <c r="C81" i="5"/>
  <c r="L80" i="5"/>
  <c r="K80" i="5"/>
  <c r="L79" i="5"/>
  <c r="L81" i="5" s="1"/>
  <c r="K79" i="5"/>
  <c r="L76" i="5"/>
  <c r="K76" i="5"/>
  <c r="J73" i="5"/>
  <c r="I73" i="5"/>
  <c r="H73" i="5"/>
  <c r="G73" i="5"/>
  <c r="F73" i="5"/>
  <c r="E73" i="5"/>
  <c r="C73" i="5"/>
  <c r="L72" i="5"/>
  <c r="K72" i="5"/>
  <c r="L71" i="5"/>
  <c r="K71" i="5"/>
  <c r="L70" i="5"/>
  <c r="K70" i="5"/>
  <c r="J67" i="5"/>
  <c r="I67" i="5"/>
  <c r="H67" i="5"/>
  <c r="G67" i="5"/>
  <c r="F67" i="5"/>
  <c r="E67" i="5"/>
  <c r="C67" i="5"/>
  <c r="L66" i="5"/>
  <c r="K66" i="5"/>
  <c r="L65" i="5"/>
  <c r="K65" i="5"/>
  <c r="L64" i="5"/>
  <c r="K64" i="5"/>
  <c r="L63" i="5"/>
  <c r="K63" i="5"/>
  <c r="J60" i="5"/>
  <c r="I60" i="5"/>
  <c r="H60" i="5"/>
  <c r="G60" i="5"/>
  <c r="F60" i="5"/>
  <c r="E60" i="5"/>
  <c r="C60" i="5"/>
  <c r="L59" i="5"/>
  <c r="K59" i="5"/>
  <c r="L58" i="5"/>
  <c r="K58" i="5"/>
  <c r="L57" i="5"/>
  <c r="K57" i="5"/>
  <c r="L56" i="5"/>
  <c r="K56" i="5"/>
  <c r="J53" i="5"/>
  <c r="I53" i="5"/>
  <c r="H53" i="5"/>
  <c r="G53" i="5"/>
  <c r="F53" i="5"/>
  <c r="E53" i="5"/>
  <c r="C53" i="5"/>
  <c r="L52" i="5"/>
  <c r="L53" i="5" s="1"/>
  <c r="K52" i="5"/>
  <c r="J49" i="5"/>
  <c r="I49" i="5"/>
  <c r="H49" i="5"/>
  <c r="G49" i="5"/>
  <c r="F49" i="5"/>
  <c r="E49" i="5"/>
  <c r="C49" i="5"/>
  <c r="L48" i="5"/>
  <c r="K48" i="5"/>
  <c r="L47" i="5"/>
  <c r="K47" i="5"/>
  <c r="J44" i="5"/>
  <c r="I44" i="5"/>
  <c r="H44" i="5"/>
  <c r="G44" i="5"/>
  <c r="F44" i="5"/>
  <c r="E44" i="5"/>
  <c r="C44" i="5"/>
  <c r="L43" i="5"/>
  <c r="K43" i="5"/>
  <c r="L42" i="5"/>
  <c r="K42" i="5"/>
  <c r="L41" i="5"/>
  <c r="K41" i="5"/>
  <c r="L40" i="5"/>
  <c r="K40" i="5"/>
  <c r="J37" i="5"/>
  <c r="I37" i="5"/>
  <c r="H37" i="5"/>
  <c r="G37" i="5"/>
  <c r="F37" i="5"/>
  <c r="E37" i="5"/>
  <c r="C37" i="5"/>
  <c r="L36" i="5"/>
  <c r="K36" i="5"/>
  <c r="L35" i="5"/>
  <c r="K35" i="5"/>
  <c r="L34" i="5"/>
  <c r="K34" i="5"/>
  <c r="J31" i="5"/>
  <c r="I31" i="5"/>
  <c r="H31" i="5"/>
  <c r="G31" i="5"/>
  <c r="F31" i="5"/>
  <c r="E31" i="5"/>
  <c r="C31" i="5"/>
  <c r="L30" i="5"/>
  <c r="K30" i="5"/>
  <c r="L29" i="5"/>
  <c r="K29" i="5"/>
  <c r="L28" i="5"/>
  <c r="K28" i="5"/>
  <c r="J25" i="5"/>
  <c r="I25" i="5"/>
  <c r="H25" i="5"/>
  <c r="G25" i="5"/>
  <c r="F25" i="5"/>
  <c r="E25" i="5"/>
  <c r="C25" i="5"/>
  <c r="L24" i="5"/>
  <c r="K24" i="5"/>
  <c r="L23" i="5"/>
  <c r="K23" i="5"/>
  <c r="J20" i="5"/>
  <c r="I20" i="5"/>
  <c r="H20" i="5"/>
  <c r="G20" i="5"/>
  <c r="F20" i="5"/>
  <c r="E20" i="5"/>
  <c r="C20" i="5"/>
  <c r="L19" i="5"/>
  <c r="K19" i="5"/>
  <c r="L18" i="5"/>
  <c r="K18" i="5"/>
  <c r="L17" i="5"/>
  <c r="K17" i="5"/>
  <c r="L16" i="5"/>
  <c r="K16" i="5"/>
  <c r="L15" i="5"/>
  <c r="K15" i="5"/>
  <c r="J12" i="5"/>
  <c r="I12" i="5"/>
  <c r="H12" i="5"/>
  <c r="G12" i="5"/>
  <c r="F12" i="5"/>
  <c r="E12" i="5"/>
  <c r="C12" i="5"/>
  <c r="L11" i="5"/>
  <c r="K11" i="5"/>
  <c r="L10" i="5"/>
  <c r="K10" i="5"/>
  <c r="J7" i="5"/>
  <c r="I7" i="5"/>
  <c r="H7" i="5"/>
  <c r="G7" i="5"/>
  <c r="F7" i="5"/>
  <c r="E7" i="5"/>
  <c r="C7" i="5"/>
  <c r="L6" i="5"/>
  <c r="K6" i="5"/>
  <c r="L5" i="5"/>
  <c r="K5" i="5"/>
  <c r="L4" i="5"/>
  <c r="K4" i="5"/>
  <c r="J105" i="4"/>
  <c r="H105" i="4"/>
  <c r="G105" i="4"/>
  <c r="F105" i="4"/>
  <c r="E105" i="4"/>
  <c r="D105" i="4"/>
  <c r="C105" i="4"/>
  <c r="L104" i="4"/>
  <c r="K104" i="4"/>
  <c r="L103" i="4"/>
  <c r="K103" i="4"/>
  <c r="L100" i="4"/>
  <c r="K100" i="4"/>
  <c r="J97" i="4"/>
  <c r="H97" i="4"/>
  <c r="G97" i="4"/>
  <c r="F97" i="4"/>
  <c r="E97" i="4"/>
  <c r="D97" i="4"/>
  <c r="C97" i="4"/>
  <c r="L96" i="4"/>
  <c r="K96" i="4"/>
  <c r="L95" i="4"/>
  <c r="L97" i="4" s="1"/>
  <c r="K95" i="4"/>
  <c r="J92" i="4"/>
  <c r="H92" i="4"/>
  <c r="G92" i="4"/>
  <c r="F92" i="4"/>
  <c r="E92" i="4"/>
  <c r="D92" i="4"/>
  <c r="C92" i="4"/>
  <c r="L91" i="4"/>
  <c r="K91" i="4"/>
  <c r="L90" i="4"/>
  <c r="K90" i="4"/>
  <c r="J87" i="4"/>
  <c r="H87" i="4"/>
  <c r="G87" i="4"/>
  <c r="F87" i="4"/>
  <c r="E87" i="4"/>
  <c r="D87" i="4"/>
  <c r="C87" i="4"/>
  <c r="L86" i="4"/>
  <c r="K86" i="4"/>
  <c r="L85" i="4"/>
  <c r="K85" i="4"/>
  <c r="L84" i="4"/>
  <c r="K84" i="4"/>
  <c r="J81" i="4"/>
  <c r="H81" i="4"/>
  <c r="G81" i="4"/>
  <c r="F81" i="4"/>
  <c r="E81" i="4"/>
  <c r="D81" i="4"/>
  <c r="C81" i="4"/>
  <c r="L80" i="4"/>
  <c r="K80" i="4"/>
  <c r="L79" i="4"/>
  <c r="L81" i="4" s="1"/>
  <c r="K79" i="4"/>
  <c r="L76" i="4"/>
  <c r="K76" i="4"/>
  <c r="J73" i="4"/>
  <c r="H73" i="4"/>
  <c r="G73" i="4"/>
  <c r="F73" i="4"/>
  <c r="E73" i="4"/>
  <c r="D73" i="4"/>
  <c r="C73" i="4"/>
  <c r="L72" i="4"/>
  <c r="K72" i="4"/>
  <c r="L71" i="4"/>
  <c r="K71" i="4"/>
  <c r="L70" i="4"/>
  <c r="K70" i="4"/>
  <c r="J67" i="4"/>
  <c r="H67" i="4"/>
  <c r="G67" i="4"/>
  <c r="F67" i="4"/>
  <c r="E67" i="4"/>
  <c r="D67" i="4"/>
  <c r="C67" i="4"/>
  <c r="L66" i="4"/>
  <c r="K66" i="4"/>
  <c r="L65" i="4"/>
  <c r="K65" i="4"/>
  <c r="L64" i="4"/>
  <c r="K64" i="4"/>
  <c r="L63" i="4"/>
  <c r="K63" i="4"/>
  <c r="J60" i="4"/>
  <c r="H60" i="4"/>
  <c r="G60" i="4"/>
  <c r="F60" i="4"/>
  <c r="E60" i="4"/>
  <c r="D60" i="4"/>
  <c r="C60" i="4"/>
  <c r="L59" i="4"/>
  <c r="K59" i="4"/>
  <c r="L58" i="4"/>
  <c r="K58" i="4"/>
  <c r="L57" i="4"/>
  <c r="K57" i="4"/>
  <c r="L56" i="4"/>
  <c r="K56" i="4"/>
  <c r="J53" i="4"/>
  <c r="H53" i="4"/>
  <c r="G53" i="4"/>
  <c r="F53" i="4"/>
  <c r="E53" i="4"/>
  <c r="D53" i="4"/>
  <c r="C53" i="4"/>
  <c r="L52" i="4"/>
  <c r="L53" i="4" s="1"/>
  <c r="K52" i="4"/>
  <c r="J49" i="4"/>
  <c r="H49" i="4"/>
  <c r="G49" i="4"/>
  <c r="F49" i="4"/>
  <c r="E49" i="4"/>
  <c r="D49" i="4"/>
  <c r="C49" i="4"/>
  <c r="L48" i="4"/>
  <c r="K48" i="4"/>
  <c r="L47" i="4"/>
  <c r="L49" i="4" s="1"/>
  <c r="K47" i="4"/>
  <c r="J44" i="4"/>
  <c r="H44" i="4"/>
  <c r="G44" i="4"/>
  <c r="F44" i="4"/>
  <c r="E44" i="4"/>
  <c r="D44" i="4"/>
  <c r="C44" i="4"/>
  <c r="L43" i="4"/>
  <c r="K43" i="4"/>
  <c r="L42" i="4"/>
  <c r="K42" i="4"/>
  <c r="L41" i="4"/>
  <c r="K41" i="4"/>
  <c r="L40" i="4"/>
  <c r="K40" i="4"/>
  <c r="J37" i="4"/>
  <c r="H37" i="4"/>
  <c r="G37" i="4"/>
  <c r="F37" i="4"/>
  <c r="E37" i="4"/>
  <c r="D37" i="4"/>
  <c r="C37" i="4"/>
  <c r="L36" i="4"/>
  <c r="K36" i="4"/>
  <c r="L35" i="4"/>
  <c r="K35" i="4"/>
  <c r="L34" i="4"/>
  <c r="K34" i="4"/>
  <c r="J31" i="4"/>
  <c r="H31" i="4"/>
  <c r="G31" i="4"/>
  <c r="F31" i="4"/>
  <c r="E31" i="4"/>
  <c r="D31" i="4"/>
  <c r="C31" i="4"/>
  <c r="L30" i="4"/>
  <c r="K30" i="4"/>
  <c r="L29" i="4"/>
  <c r="K29" i="4"/>
  <c r="L28" i="4"/>
  <c r="L31" i="4" s="1"/>
  <c r="K28" i="4"/>
  <c r="J25" i="4"/>
  <c r="H25" i="4"/>
  <c r="G25" i="4"/>
  <c r="F25" i="4"/>
  <c r="E25" i="4"/>
  <c r="D25" i="4"/>
  <c r="C25" i="4"/>
  <c r="L24" i="4"/>
  <c r="K24" i="4"/>
  <c r="L23" i="4"/>
  <c r="K23" i="4"/>
  <c r="J20" i="4"/>
  <c r="H20" i="4"/>
  <c r="G20" i="4"/>
  <c r="F20" i="4"/>
  <c r="E20" i="4"/>
  <c r="D20" i="4"/>
  <c r="C20" i="4"/>
  <c r="L19" i="4"/>
  <c r="K19" i="4"/>
  <c r="L18" i="4"/>
  <c r="K18" i="4"/>
  <c r="L17" i="4"/>
  <c r="K17" i="4"/>
  <c r="L16" i="4"/>
  <c r="K16" i="4"/>
  <c r="L15" i="4"/>
  <c r="K15" i="4"/>
  <c r="J12" i="4"/>
  <c r="H12" i="4"/>
  <c r="G12" i="4"/>
  <c r="F12" i="4"/>
  <c r="E12" i="4"/>
  <c r="D12" i="4"/>
  <c r="C12" i="4"/>
  <c r="L11" i="4"/>
  <c r="K11" i="4"/>
  <c r="L10" i="4"/>
  <c r="L12" i="4" s="1"/>
  <c r="K10" i="4"/>
  <c r="J7" i="4"/>
  <c r="G7" i="4"/>
  <c r="F7" i="4"/>
  <c r="E7" i="4"/>
  <c r="D7" i="4"/>
  <c r="C7" i="4"/>
  <c r="L6" i="4"/>
  <c r="K6" i="4"/>
  <c r="L5" i="4"/>
  <c r="K5" i="4"/>
  <c r="L4" i="4"/>
  <c r="L7" i="4" s="1"/>
  <c r="K4" i="4"/>
  <c r="J105" i="3"/>
  <c r="I105" i="3"/>
  <c r="H105" i="3"/>
  <c r="G105" i="3"/>
  <c r="F105" i="3"/>
  <c r="E105" i="3"/>
  <c r="D105" i="3"/>
  <c r="C105" i="3"/>
  <c r="L104" i="3"/>
  <c r="K104" i="3"/>
  <c r="L103" i="3"/>
  <c r="K103" i="3"/>
  <c r="L100" i="3"/>
  <c r="K100" i="3"/>
  <c r="J97" i="3"/>
  <c r="I97" i="3"/>
  <c r="H97" i="3"/>
  <c r="G97" i="3"/>
  <c r="F97" i="3"/>
  <c r="E97" i="3"/>
  <c r="D97" i="3"/>
  <c r="C97" i="3"/>
  <c r="L96" i="3"/>
  <c r="K96" i="3"/>
  <c r="L95" i="3"/>
  <c r="L97" i="3" s="1"/>
  <c r="K95" i="3"/>
  <c r="J92" i="3"/>
  <c r="I92" i="3"/>
  <c r="H92" i="3"/>
  <c r="G92" i="3"/>
  <c r="F92" i="3"/>
  <c r="E92" i="3"/>
  <c r="D92" i="3"/>
  <c r="C92" i="3"/>
  <c r="L91" i="3"/>
  <c r="K91" i="3"/>
  <c r="L90" i="3"/>
  <c r="L92" i="3" s="1"/>
  <c r="K90" i="3"/>
  <c r="J87" i="3"/>
  <c r="I87" i="3"/>
  <c r="H87" i="3"/>
  <c r="G87" i="3"/>
  <c r="E87" i="3"/>
  <c r="D87" i="3"/>
  <c r="C87" i="3"/>
  <c r="L86" i="3"/>
  <c r="K86" i="3"/>
  <c r="L85" i="3"/>
  <c r="K85" i="3"/>
  <c r="L84" i="3"/>
  <c r="K84" i="3"/>
  <c r="J81" i="3"/>
  <c r="I81" i="3"/>
  <c r="H81" i="3"/>
  <c r="G81" i="3"/>
  <c r="F81" i="3"/>
  <c r="E81" i="3"/>
  <c r="D81" i="3"/>
  <c r="C81" i="3"/>
  <c r="L80" i="3"/>
  <c r="K80" i="3"/>
  <c r="L79" i="3"/>
  <c r="L81" i="3" s="1"/>
  <c r="K79" i="3"/>
  <c r="L76" i="3"/>
  <c r="K76" i="3"/>
  <c r="J73" i="3"/>
  <c r="I73" i="3"/>
  <c r="H73" i="3"/>
  <c r="G73" i="3"/>
  <c r="F73" i="3"/>
  <c r="E73" i="3"/>
  <c r="D73" i="3"/>
  <c r="C73" i="3"/>
  <c r="L72" i="3"/>
  <c r="K72" i="3"/>
  <c r="L71" i="3"/>
  <c r="K71" i="3"/>
  <c r="L70" i="3"/>
  <c r="L73" i="3" s="1"/>
  <c r="K70" i="3"/>
  <c r="J67" i="3"/>
  <c r="I67" i="3"/>
  <c r="H67" i="3"/>
  <c r="G67" i="3"/>
  <c r="F67" i="3"/>
  <c r="E67" i="3"/>
  <c r="D67" i="3"/>
  <c r="C67" i="3"/>
  <c r="L66" i="3"/>
  <c r="K66" i="3"/>
  <c r="L65" i="3"/>
  <c r="K65" i="3"/>
  <c r="L64" i="3"/>
  <c r="L63" i="3"/>
  <c r="K63" i="3"/>
  <c r="J60" i="3"/>
  <c r="I60" i="3"/>
  <c r="H60" i="3"/>
  <c r="G60" i="3"/>
  <c r="F60" i="3"/>
  <c r="E60" i="3"/>
  <c r="D60" i="3"/>
  <c r="C60" i="3"/>
  <c r="L59" i="3"/>
  <c r="K59" i="3"/>
  <c r="L58" i="3"/>
  <c r="K58" i="3"/>
  <c r="L57" i="3"/>
  <c r="K57" i="3"/>
  <c r="L56" i="3"/>
  <c r="K56" i="3"/>
  <c r="J53" i="3"/>
  <c r="I53" i="3"/>
  <c r="H53" i="3"/>
  <c r="G53" i="3"/>
  <c r="F53" i="3"/>
  <c r="E53" i="3"/>
  <c r="D53" i="3"/>
  <c r="C53" i="3"/>
  <c r="L52" i="3"/>
  <c r="L53" i="3" s="1"/>
  <c r="K52" i="3"/>
  <c r="J49" i="3"/>
  <c r="I49" i="3"/>
  <c r="H49" i="3"/>
  <c r="G49" i="3"/>
  <c r="F49" i="3"/>
  <c r="E49" i="3"/>
  <c r="D49" i="3"/>
  <c r="C49" i="3"/>
  <c r="L48" i="3"/>
  <c r="K48" i="3"/>
  <c r="L47" i="3"/>
  <c r="L49" i="3" s="1"/>
  <c r="K47" i="3"/>
  <c r="J44" i="3"/>
  <c r="I44" i="3"/>
  <c r="H44" i="3"/>
  <c r="G44" i="3"/>
  <c r="F44" i="3"/>
  <c r="E44" i="3"/>
  <c r="D44" i="3"/>
  <c r="C44" i="3"/>
  <c r="L43" i="3"/>
  <c r="K43" i="3"/>
  <c r="L42" i="3"/>
  <c r="K42" i="3"/>
  <c r="L41" i="3"/>
  <c r="K41" i="3"/>
  <c r="L40" i="3"/>
  <c r="K40" i="3"/>
  <c r="J37" i="3"/>
  <c r="I37" i="3"/>
  <c r="H37" i="3"/>
  <c r="G37" i="3"/>
  <c r="F37" i="3"/>
  <c r="E37" i="3"/>
  <c r="D37" i="3"/>
  <c r="C37" i="3"/>
  <c r="L36" i="3"/>
  <c r="K36" i="3"/>
  <c r="L35" i="3"/>
  <c r="K35" i="3"/>
  <c r="L34" i="3"/>
  <c r="K34" i="3"/>
  <c r="J31" i="3"/>
  <c r="I31" i="3"/>
  <c r="H31" i="3"/>
  <c r="G31" i="3"/>
  <c r="F31" i="3"/>
  <c r="E31" i="3"/>
  <c r="D31" i="3"/>
  <c r="C31" i="3"/>
  <c r="L30" i="3"/>
  <c r="K30" i="3"/>
  <c r="L29" i="3"/>
  <c r="K29" i="3"/>
  <c r="L28" i="3"/>
  <c r="L31" i="3" s="1"/>
  <c r="K28" i="3"/>
  <c r="J25" i="3"/>
  <c r="I25" i="3"/>
  <c r="H25" i="3"/>
  <c r="G25" i="3"/>
  <c r="F25" i="3"/>
  <c r="E25" i="3"/>
  <c r="D25" i="3"/>
  <c r="C25" i="3"/>
  <c r="L24" i="3"/>
  <c r="K24" i="3"/>
  <c r="L23" i="3"/>
  <c r="K23" i="3"/>
  <c r="J20" i="3"/>
  <c r="I20" i="3"/>
  <c r="H20" i="3"/>
  <c r="G20" i="3"/>
  <c r="F20" i="3"/>
  <c r="E20" i="3"/>
  <c r="D20" i="3"/>
  <c r="L19" i="3"/>
  <c r="K19" i="3"/>
  <c r="L18" i="3"/>
  <c r="K18" i="3"/>
  <c r="L17" i="3"/>
  <c r="K17" i="3"/>
  <c r="L16" i="3"/>
  <c r="K16" i="3"/>
  <c r="L15" i="3"/>
  <c r="C15" i="3"/>
  <c r="J12" i="3"/>
  <c r="I12" i="3"/>
  <c r="H12" i="3"/>
  <c r="G12" i="3"/>
  <c r="F12" i="3"/>
  <c r="E12" i="3"/>
  <c r="D12" i="3"/>
  <c r="C12" i="3"/>
  <c r="L11" i="3"/>
  <c r="K11" i="3"/>
  <c r="L10" i="3"/>
  <c r="K10" i="3"/>
  <c r="J7" i="3"/>
  <c r="H7" i="3"/>
  <c r="G7" i="3"/>
  <c r="F7" i="3"/>
  <c r="E7" i="3"/>
  <c r="D7" i="3"/>
  <c r="C7" i="3"/>
  <c r="L6" i="3"/>
  <c r="K6" i="3"/>
  <c r="L5" i="3"/>
  <c r="K5" i="3"/>
  <c r="L4" i="3"/>
  <c r="K4" i="3"/>
  <c r="J105" i="2"/>
  <c r="I105" i="2"/>
  <c r="H105" i="2"/>
  <c r="G105" i="2"/>
  <c r="F105" i="2"/>
  <c r="E105" i="2"/>
  <c r="D105" i="2"/>
  <c r="C105" i="2"/>
  <c r="L104" i="2"/>
  <c r="K104" i="2"/>
  <c r="L103" i="2"/>
  <c r="L105" i="2" s="1"/>
  <c r="K103" i="2"/>
  <c r="L100" i="2"/>
  <c r="K100" i="2"/>
  <c r="J97" i="2"/>
  <c r="I97" i="2"/>
  <c r="H97" i="2"/>
  <c r="G97" i="2"/>
  <c r="F97" i="2"/>
  <c r="E97" i="2"/>
  <c r="D97" i="2"/>
  <c r="C97" i="2"/>
  <c r="L96" i="2"/>
  <c r="K96" i="2"/>
  <c r="L95" i="2"/>
  <c r="K95" i="2"/>
  <c r="J92" i="2"/>
  <c r="I92" i="2"/>
  <c r="H92" i="2"/>
  <c r="G92" i="2"/>
  <c r="F92" i="2"/>
  <c r="E92" i="2"/>
  <c r="D92" i="2"/>
  <c r="C92" i="2"/>
  <c r="L91" i="2"/>
  <c r="K91" i="2"/>
  <c r="L90" i="2"/>
  <c r="L92" i="2" s="1"/>
  <c r="K90" i="2"/>
  <c r="J87" i="2"/>
  <c r="I87" i="2"/>
  <c r="H87" i="2"/>
  <c r="G87" i="2"/>
  <c r="F87" i="2"/>
  <c r="E87" i="2"/>
  <c r="D87" i="2"/>
  <c r="C87" i="2"/>
  <c r="L86" i="2"/>
  <c r="K86" i="2"/>
  <c r="L85" i="2"/>
  <c r="K85" i="2"/>
  <c r="L84" i="2"/>
  <c r="K84" i="2"/>
  <c r="J81" i="2"/>
  <c r="I81" i="2"/>
  <c r="H81" i="2"/>
  <c r="G81" i="2"/>
  <c r="F81" i="2"/>
  <c r="E81" i="2"/>
  <c r="D81" i="2"/>
  <c r="C81" i="2"/>
  <c r="L80" i="2"/>
  <c r="K80" i="2"/>
  <c r="L79" i="2"/>
  <c r="K79" i="2"/>
  <c r="L76" i="2"/>
  <c r="K76" i="2"/>
  <c r="J73" i="2"/>
  <c r="I73" i="2"/>
  <c r="H73" i="2"/>
  <c r="G73" i="2"/>
  <c r="F73" i="2"/>
  <c r="E73" i="2"/>
  <c r="D73" i="2"/>
  <c r="C73" i="2"/>
  <c r="L72" i="2"/>
  <c r="K72" i="2"/>
  <c r="L71" i="2"/>
  <c r="K71" i="2"/>
  <c r="L70" i="2"/>
  <c r="K70" i="2"/>
  <c r="J67" i="2"/>
  <c r="I67" i="2"/>
  <c r="H67" i="2"/>
  <c r="G67" i="2"/>
  <c r="F67" i="2"/>
  <c r="E67" i="2"/>
  <c r="D67" i="2"/>
  <c r="C67" i="2"/>
  <c r="L66" i="2"/>
  <c r="K66" i="2"/>
  <c r="L65" i="2"/>
  <c r="K65" i="2"/>
  <c r="L64" i="2"/>
  <c r="L63" i="2"/>
  <c r="L67" i="2" s="1"/>
  <c r="K63" i="2"/>
  <c r="J60" i="2"/>
  <c r="I60" i="2"/>
  <c r="H60" i="2"/>
  <c r="G60" i="2"/>
  <c r="F60" i="2"/>
  <c r="E60" i="2"/>
  <c r="D60" i="2"/>
  <c r="C60" i="2"/>
  <c r="L59" i="2"/>
  <c r="K59" i="2"/>
  <c r="L58" i="2"/>
  <c r="K58" i="2"/>
  <c r="L57" i="2"/>
  <c r="K57" i="2"/>
  <c r="L56" i="2"/>
  <c r="L60" i="2" s="1"/>
  <c r="K56" i="2"/>
  <c r="J53" i="2"/>
  <c r="I53" i="2"/>
  <c r="H53" i="2"/>
  <c r="G53" i="2"/>
  <c r="F53" i="2"/>
  <c r="E53" i="2"/>
  <c r="D53" i="2"/>
  <c r="C53" i="2"/>
  <c r="L52" i="2"/>
  <c r="L53" i="2" s="1"/>
  <c r="K52" i="2"/>
  <c r="J49" i="2"/>
  <c r="I49" i="2"/>
  <c r="G49" i="2"/>
  <c r="F49" i="2"/>
  <c r="E49" i="2"/>
  <c r="D49" i="2"/>
  <c r="C49" i="2"/>
  <c r="L48" i="2"/>
  <c r="K48" i="2"/>
  <c r="L47" i="2"/>
  <c r="L49" i="2" s="1"/>
  <c r="K47" i="2"/>
  <c r="J44" i="2"/>
  <c r="I44" i="2"/>
  <c r="H44" i="2"/>
  <c r="G44" i="2"/>
  <c r="F44" i="2"/>
  <c r="E44" i="2"/>
  <c r="D44" i="2"/>
  <c r="C44" i="2"/>
  <c r="L43" i="2"/>
  <c r="K43" i="2"/>
  <c r="L42" i="2"/>
  <c r="K42" i="2"/>
  <c r="K41" i="2"/>
  <c r="L40" i="2"/>
  <c r="K40" i="2"/>
  <c r="J37" i="2"/>
  <c r="I37" i="2"/>
  <c r="H37" i="2"/>
  <c r="G37" i="2"/>
  <c r="F37" i="2"/>
  <c r="E37" i="2"/>
  <c r="D37" i="2"/>
  <c r="C37" i="2"/>
  <c r="L36" i="2"/>
  <c r="K36" i="2"/>
  <c r="K35" i="2"/>
  <c r="L34" i="2"/>
  <c r="K34" i="2"/>
  <c r="J31" i="2"/>
  <c r="I31" i="2"/>
  <c r="H31" i="2"/>
  <c r="G31" i="2"/>
  <c r="F31" i="2"/>
  <c r="E31" i="2"/>
  <c r="D31" i="2"/>
  <c r="C31" i="2"/>
  <c r="L30" i="2"/>
  <c r="K30" i="2"/>
  <c r="L29" i="2"/>
  <c r="K29" i="2"/>
  <c r="L28" i="2"/>
  <c r="K28" i="2"/>
  <c r="J25" i="2"/>
  <c r="I25" i="2"/>
  <c r="H25" i="2"/>
  <c r="G25" i="2"/>
  <c r="F25" i="2"/>
  <c r="E25" i="2"/>
  <c r="D25" i="2"/>
  <c r="C25" i="2"/>
  <c r="L24" i="2"/>
  <c r="K24" i="2"/>
  <c r="L23" i="2"/>
  <c r="L25" i="2" s="1"/>
  <c r="K23" i="2"/>
  <c r="J20" i="2"/>
  <c r="I20" i="2"/>
  <c r="H20" i="2"/>
  <c r="G20" i="2"/>
  <c r="F20" i="2"/>
  <c r="E20" i="2"/>
  <c r="D20" i="2"/>
  <c r="C20" i="2"/>
  <c r="L19" i="2"/>
  <c r="K19" i="2"/>
  <c r="L18" i="2"/>
  <c r="K18" i="2"/>
  <c r="L17" i="2"/>
  <c r="K17" i="2"/>
  <c r="L16" i="2"/>
  <c r="K16" i="2"/>
  <c r="L15" i="2"/>
  <c r="K15" i="2"/>
  <c r="J12" i="2"/>
  <c r="H12" i="2"/>
  <c r="G12" i="2"/>
  <c r="F12" i="2"/>
  <c r="E12" i="2"/>
  <c r="D12" i="2"/>
  <c r="C12" i="2"/>
  <c r="L11" i="2"/>
  <c r="K11" i="2"/>
  <c r="L10" i="2"/>
  <c r="K10" i="2"/>
  <c r="J7" i="2"/>
  <c r="I7" i="2"/>
  <c r="H7" i="2"/>
  <c r="G7" i="2"/>
  <c r="F7" i="2"/>
  <c r="E7" i="2"/>
  <c r="D7" i="2"/>
  <c r="C7" i="2"/>
  <c r="L6" i="2"/>
  <c r="K6" i="2"/>
  <c r="L5" i="2"/>
  <c r="L7" i="2" s="1"/>
  <c r="K5" i="2"/>
  <c r="K4" i="2"/>
  <c r="C104" i="1"/>
  <c r="C103" i="1"/>
  <c r="C105" i="1" s="1"/>
  <c r="C97" i="1"/>
  <c r="C91" i="1"/>
  <c r="C92" i="1" s="1"/>
  <c r="C86" i="1"/>
  <c r="C85" i="1"/>
  <c r="C84" i="1"/>
  <c r="C87" i="1" s="1"/>
  <c r="C80" i="1"/>
  <c r="C79" i="1"/>
  <c r="C72" i="1"/>
  <c r="C71" i="1"/>
  <c r="C70" i="1"/>
  <c r="C60" i="1"/>
  <c r="C36" i="1"/>
  <c r="C35" i="1"/>
  <c r="C34" i="1"/>
  <c r="C37" i="1" s="1"/>
  <c r="C29" i="1"/>
  <c r="C31" i="1" s="1"/>
  <c r="C11" i="1"/>
  <c r="C10" i="1"/>
  <c r="C12" i="1" s="1"/>
  <c r="C6" i="1"/>
  <c r="C5" i="1"/>
  <c r="C7" i="1" s="1"/>
  <c r="L25" i="12" l="1"/>
  <c r="L49" i="12"/>
  <c r="L80" i="12"/>
  <c r="M91" i="16"/>
  <c r="L25" i="16"/>
  <c r="L104" i="16"/>
  <c r="L91" i="16"/>
  <c r="L86" i="16"/>
  <c r="L67" i="16"/>
  <c r="L60" i="16"/>
  <c r="L49" i="16"/>
  <c r="L44" i="16"/>
  <c r="L37" i="16"/>
  <c r="L12" i="16"/>
  <c r="L49" i="15"/>
  <c r="L25" i="15"/>
  <c r="L7" i="15"/>
  <c r="L104" i="15"/>
  <c r="L96" i="15"/>
  <c r="L86" i="15"/>
  <c r="L67" i="15"/>
  <c r="L60" i="15"/>
  <c r="L44" i="15"/>
  <c r="L20" i="15"/>
  <c r="L60" i="14"/>
  <c r="L49" i="14"/>
  <c r="L37" i="14"/>
  <c r="L7" i="14"/>
  <c r="L104" i="14"/>
  <c r="L86" i="14"/>
  <c r="L67" i="14"/>
  <c r="L44" i="14"/>
  <c r="L25" i="14"/>
  <c r="L12" i="14"/>
  <c r="U98" i="13"/>
  <c r="U61" i="13"/>
  <c r="U42" i="13"/>
  <c r="T98" i="13"/>
  <c r="T74" i="13"/>
  <c r="T12" i="13"/>
  <c r="U90" i="13"/>
  <c r="U80" i="13"/>
  <c r="U74" i="13"/>
  <c r="V74" i="13"/>
  <c r="U47" i="13"/>
  <c r="U7" i="13"/>
  <c r="T42" i="13"/>
  <c r="T37" i="13"/>
  <c r="T25" i="13"/>
  <c r="T85" i="13"/>
  <c r="T80" i="13"/>
  <c r="T66" i="13"/>
  <c r="T47" i="13"/>
  <c r="T7" i="13"/>
  <c r="L72" i="12"/>
  <c r="L91" i="12"/>
  <c r="L86" i="12"/>
  <c r="L67" i="12"/>
  <c r="L60" i="12"/>
  <c r="L44" i="12"/>
  <c r="L31" i="12"/>
  <c r="L20" i="12"/>
  <c r="L7" i="12"/>
  <c r="U60" i="11"/>
  <c r="T91" i="11"/>
  <c r="T104" i="11"/>
  <c r="T96" i="11"/>
  <c r="T60" i="11"/>
  <c r="T20" i="11"/>
  <c r="T12" i="11"/>
  <c r="T7" i="11"/>
  <c r="U104" i="11"/>
  <c r="U96" i="11"/>
  <c r="U91" i="11"/>
  <c r="U86" i="11"/>
  <c r="U67" i="11"/>
  <c r="U44" i="11"/>
  <c r="U12" i="11"/>
  <c r="V7" i="11"/>
  <c r="L7" i="10"/>
  <c r="L96" i="10"/>
  <c r="L86" i="10"/>
  <c r="L44" i="10"/>
  <c r="L37" i="10"/>
  <c r="L20" i="10"/>
  <c r="L12" i="10"/>
  <c r="L73" i="9"/>
  <c r="L105" i="9"/>
  <c r="L97" i="9"/>
  <c r="L87" i="9"/>
  <c r="L67" i="9"/>
  <c r="L49" i="9"/>
  <c r="L44" i="9"/>
  <c r="L25" i="9"/>
  <c r="L20" i="9"/>
  <c r="U67" i="8"/>
  <c r="U20" i="8"/>
  <c r="U92" i="8"/>
  <c r="U87" i="8"/>
  <c r="U73" i="8"/>
  <c r="U60" i="8"/>
  <c r="U37" i="8"/>
  <c r="U31" i="8"/>
  <c r="T105" i="8"/>
  <c r="T73" i="8"/>
  <c r="T44" i="8"/>
  <c r="T25" i="8"/>
  <c r="T92" i="8"/>
  <c r="T87" i="8"/>
  <c r="T81" i="8"/>
  <c r="T67" i="8"/>
  <c r="T60" i="8"/>
  <c r="T37" i="8"/>
  <c r="T31" i="8"/>
  <c r="T20" i="8"/>
  <c r="L7" i="7"/>
  <c r="L20" i="7"/>
  <c r="L105" i="7"/>
  <c r="L87" i="7"/>
  <c r="L67" i="7"/>
  <c r="L60" i="7"/>
  <c r="L44" i="7"/>
  <c r="L37" i="7"/>
  <c r="L31" i="7"/>
  <c r="L12" i="7"/>
  <c r="L92" i="6"/>
  <c r="L81" i="6"/>
  <c r="L67" i="6"/>
  <c r="L97" i="6"/>
  <c r="L49" i="6"/>
  <c r="L44" i="6"/>
  <c r="L37" i="6"/>
  <c r="L31" i="6"/>
  <c r="L7" i="6"/>
  <c r="L31" i="5"/>
  <c r="L12" i="5"/>
  <c r="L49" i="5"/>
  <c r="L44" i="5"/>
  <c r="L73" i="5"/>
  <c r="L20" i="5"/>
  <c r="L67" i="5"/>
  <c r="L7" i="5"/>
  <c r="L25" i="5"/>
  <c r="L37" i="5"/>
  <c r="L60" i="5"/>
  <c r="L87" i="5"/>
  <c r="L97" i="5"/>
  <c r="L87" i="4"/>
  <c r="L37" i="4"/>
  <c r="L105" i="4"/>
  <c r="L92" i="4"/>
  <c r="L73" i="4"/>
  <c r="L67" i="4"/>
  <c r="L60" i="4"/>
  <c r="L44" i="4"/>
  <c r="L25" i="4"/>
  <c r="L20" i="4"/>
  <c r="L105" i="3"/>
  <c r="L87" i="3"/>
  <c r="L67" i="3"/>
  <c r="L60" i="3"/>
  <c r="L44" i="3"/>
  <c r="L37" i="3"/>
  <c r="L25" i="3"/>
  <c r="L20" i="3"/>
  <c r="L12" i="3"/>
  <c r="L7" i="3"/>
  <c r="L87" i="2"/>
  <c r="L12" i="2"/>
  <c r="L97" i="2"/>
  <c r="L81" i="2"/>
  <c r="L73" i="2"/>
  <c r="L44" i="2"/>
  <c r="L37" i="2"/>
  <c r="L31" i="2"/>
  <c r="L20" i="2"/>
  <c r="L20" i="6"/>
  <c r="V80" i="13"/>
  <c r="S80" i="13"/>
  <c r="K49" i="12"/>
  <c r="M49" i="12"/>
  <c r="M105" i="9"/>
  <c r="K105" i="9"/>
  <c r="K87" i="9"/>
  <c r="M87" i="9"/>
  <c r="K73" i="9"/>
  <c r="M73" i="9"/>
  <c r="M97" i="6"/>
  <c r="K97" i="6"/>
  <c r="K12" i="6"/>
  <c r="M12" i="6"/>
  <c r="L20" i="16"/>
  <c r="K104" i="16"/>
  <c r="M104" i="16"/>
  <c r="M96" i="16"/>
  <c r="K96" i="16"/>
  <c r="K86" i="16"/>
  <c r="M86" i="16"/>
  <c r="K80" i="16"/>
  <c r="M80" i="16"/>
  <c r="M72" i="16"/>
  <c r="K72" i="16"/>
  <c r="M67" i="16"/>
  <c r="K67" i="16"/>
  <c r="M60" i="16"/>
  <c r="K60" i="16"/>
  <c r="K53" i="16"/>
  <c r="M53" i="16"/>
  <c r="M49" i="16"/>
  <c r="K49" i="16"/>
  <c r="K44" i="16"/>
  <c r="M44" i="16"/>
  <c r="M37" i="16"/>
  <c r="K37" i="16"/>
  <c r="M31" i="16"/>
  <c r="K31" i="16"/>
  <c r="K25" i="16"/>
  <c r="M25" i="16"/>
  <c r="M20" i="16"/>
  <c r="K20" i="16"/>
  <c r="K12" i="16"/>
  <c r="M12" i="16"/>
  <c r="M7" i="16"/>
  <c r="K7" i="16"/>
  <c r="K104" i="15"/>
  <c r="M104" i="15"/>
  <c r="M96" i="15"/>
  <c r="K96" i="15"/>
  <c r="M91" i="15"/>
  <c r="K91" i="15"/>
  <c r="M86" i="15"/>
  <c r="K86" i="15"/>
  <c r="M80" i="15"/>
  <c r="K80" i="15"/>
  <c r="K72" i="15"/>
  <c r="M72" i="15"/>
  <c r="M67" i="15"/>
  <c r="K67" i="15"/>
  <c r="K60" i="15"/>
  <c r="M60" i="15"/>
  <c r="M53" i="15"/>
  <c r="K53" i="15"/>
  <c r="K49" i="15"/>
  <c r="M49" i="15"/>
  <c r="M44" i="15"/>
  <c r="K44" i="15"/>
  <c r="K37" i="15"/>
  <c r="M37" i="15"/>
  <c r="K31" i="15"/>
  <c r="M31" i="15"/>
  <c r="M25" i="15"/>
  <c r="K25" i="15"/>
  <c r="K20" i="15"/>
  <c r="M20" i="15"/>
  <c r="K12" i="15"/>
  <c r="M12" i="15"/>
  <c r="M7" i="15"/>
  <c r="K7" i="15"/>
  <c r="M104" i="14"/>
  <c r="K104" i="14"/>
  <c r="M96" i="14"/>
  <c r="K96" i="14"/>
  <c r="K91" i="14"/>
  <c r="M91" i="14"/>
  <c r="K86" i="14"/>
  <c r="M86" i="14"/>
  <c r="K80" i="14"/>
  <c r="M80" i="14"/>
  <c r="M72" i="14"/>
  <c r="K72" i="14"/>
  <c r="K67" i="14"/>
  <c r="M67" i="14"/>
  <c r="K60" i="14"/>
  <c r="M60" i="14"/>
  <c r="K53" i="14"/>
  <c r="M53" i="14"/>
  <c r="M49" i="14"/>
  <c r="K49" i="14"/>
  <c r="M44" i="14"/>
  <c r="K44" i="14"/>
  <c r="K37" i="14"/>
  <c r="M37" i="14"/>
  <c r="M31" i="14"/>
  <c r="K31" i="14"/>
  <c r="M25" i="14"/>
  <c r="K25" i="14"/>
  <c r="K20" i="14"/>
  <c r="M20" i="14"/>
  <c r="M12" i="14"/>
  <c r="K12" i="14"/>
  <c r="M7" i="14"/>
  <c r="K7" i="14"/>
  <c r="U105" i="8"/>
  <c r="D67" i="11"/>
  <c r="T20" i="13"/>
  <c r="V85" i="13"/>
  <c r="V61" i="13"/>
  <c r="U20" i="13"/>
  <c r="U25" i="13"/>
  <c r="T90" i="13"/>
  <c r="V12" i="13"/>
  <c r="U12" i="13"/>
  <c r="S20" i="13"/>
  <c r="S98" i="13"/>
  <c r="V98" i="13"/>
  <c r="S90" i="13"/>
  <c r="V90" i="13"/>
  <c r="S85" i="13"/>
  <c r="S74" i="13"/>
  <c r="S66" i="13"/>
  <c r="V66" i="13"/>
  <c r="S61" i="13"/>
  <c r="S56" i="13"/>
  <c r="V56" i="13"/>
  <c r="V51" i="13"/>
  <c r="S51" i="13"/>
  <c r="S47" i="13"/>
  <c r="V47" i="13"/>
  <c r="V42" i="13"/>
  <c r="S42" i="13"/>
  <c r="V37" i="13"/>
  <c r="S37" i="13"/>
  <c r="S31" i="13"/>
  <c r="V31" i="13"/>
  <c r="S25" i="13"/>
  <c r="V25" i="13"/>
  <c r="S12" i="13"/>
  <c r="V7" i="13"/>
  <c r="S7" i="13"/>
  <c r="M104" i="12"/>
  <c r="K104" i="12"/>
  <c r="K96" i="12"/>
  <c r="M96" i="12"/>
  <c r="K91" i="12"/>
  <c r="M91" i="12"/>
  <c r="M86" i="12"/>
  <c r="K86" i="12"/>
  <c r="M80" i="12"/>
  <c r="K80" i="12"/>
  <c r="M72" i="12"/>
  <c r="K72" i="12"/>
  <c r="M67" i="12"/>
  <c r="K67" i="12"/>
  <c r="K60" i="12"/>
  <c r="M60" i="12"/>
  <c r="K53" i="12"/>
  <c r="M53" i="12"/>
  <c r="K44" i="12"/>
  <c r="M44" i="12"/>
  <c r="K37" i="12"/>
  <c r="M37" i="12"/>
  <c r="M31" i="12"/>
  <c r="K31" i="12"/>
  <c r="M25" i="12"/>
  <c r="K25" i="12"/>
  <c r="M20" i="12"/>
  <c r="K20" i="12"/>
  <c r="K12" i="12"/>
  <c r="M12" i="12"/>
  <c r="M7" i="12"/>
  <c r="K7" i="12"/>
  <c r="S104" i="11"/>
  <c r="S96" i="11"/>
  <c r="S91" i="11"/>
  <c r="V91" i="11"/>
  <c r="V86" i="11"/>
  <c r="S86" i="11"/>
  <c r="V80" i="11"/>
  <c r="S80" i="11"/>
  <c r="S72" i="11"/>
  <c r="V72" i="11"/>
  <c r="V67" i="11"/>
  <c r="S67" i="11"/>
  <c r="S60" i="11"/>
  <c r="V60" i="11"/>
  <c r="V53" i="11"/>
  <c r="S53" i="11"/>
  <c r="V49" i="11"/>
  <c r="S49" i="11"/>
  <c r="S44" i="11"/>
  <c r="S37" i="11"/>
  <c r="S31" i="11"/>
  <c r="V31" i="11"/>
  <c r="I37" i="11"/>
  <c r="U36" i="11"/>
  <c r="S25" i="11"/>
  <c r="V25" i="11"/>
  <c r="V20" i="11"/>
  <c r="S20" i="11"/>
  <c r="S12" i="11"/>
  <c r="S7" i="11"/>
  <c r="M96" i="10"/>
  <c r="K96" i="10"/>
  <c r="M91" i="10"/>
  <c r="K91" i="10"/>
  <c r="M86" i="10"/>
  <c r="K86" i="10"/>
  <c r="M80" i="10"/>
  <c r="K80" i="10"/>
  <c r="K72" i="10"/>
  <c r="M72" i="10"/>
  <c r="K67" i="10"/>
  <c r="M67" i="10"/>
  <c r="K60" i="10"/>
  <c r="M60" i="10"/>
  <c r="M53" i="10"/>
  <c r="K53" i="10"/>
  <c r="K49" i="10"/>
  <c r="M49" i="10"/>
  <c r="M44" i="10"/>
  <c r="K44" i="10"/>
  <c r="K37" i="10"/>
  <c r="M37" i="10"/>
  <c r="M31" i="10"/>
  <c r="K31" i="10"/>
  <c r="M25" i="10"/>
  <c r="K25" i="10"/>
  <c r="K20" i="10"/>
  <c r="M20" i="10"/>
  <c r="K12" i="10"/>
  <c r="M12" i="10"/>
  <c r="K7" i="10"/>
  <c r="M7" i="10"/>
  <c r="K97" i="9"/>
  <c r="M97" i="9"/>
  <c r="M92" i="9"/>
  <c r="K92" i="9"/>
  <c r="M81" i="9"/>
  <c r="K81" i="9"/>
  <c r="K67" i="9"/>
  <c r="M67" i="9"/>
  <c r="K60" i="9"/>
  <c r="K53" i="9"/>
  <c r="M53" i="9"/>
  <c r="M49" i="9"/>
  <c r="K49" i="9"/>
  <c r="M44" i="9"/>
  <c r="K44" i="9"/>
  <c r="M37" i="9"/>
  <c r="K37" i="9"/>
  <c r="K31" i="9"/>
  <c r="M31" i="9"/>
  <c r="M25" i="9"/>
  <c r="K25" i="9"/>
  <c r="M20" i="9"/>
  <c r="K20" i="9"/>
  <c r="K12" i="9"/>
  <c r="M12" i="9"/>
  <c r="M7" i="9"/>
  <c r="K7" i="9"/>
  <c r="V105" i="8"/>
  <c r="S105" i="8"/>
  <c r="S97" i="8"/>
  <c r="V97" i="8"/>
  <c r="V92" i="8"/>
  <c r="S92" i="8"/>
  <c r="S87" i="8"/>
  <c r="V87" i="8"/>
  <c r="S81" i="8"/>
  <c r="V81" i="8"/>
  <c r="V73" i="8"/>
  <c r="S73" i="8"/>
  <c r="V67" i="8"/>
  <c r="S67" i="8"/>
  <c r="V60" i="8"/>
  <c r="S60" i="8"/>
  <c r="V53" i="8"/>
  <c r="S53" i="8"/>
  <c r="S49" i="8"/>
  <c r="V49" i="8"/>
  <c r="S44" i="8"/>
  <c r="V44" i="8"/>
  <c r="V37" i="8"/>
  <c r="S37" i="8"/>
  <c r="V31" i="8"/>
  <c r="S31" i="8"/>
  <c r="S25" i="8"/>
  <c r="V25" i="8"/>
  <c r="V20" i="8"/>
  <c r="S20" i="8"/>
  <c r="S12" i="8"/>
  <c r="V12" i="8"/>
  <c r="O7" i="8"/>
  <c r="K105" i="7"/>
  <c r="M105" i="7"/>
  <c r="K97" i="7"/>
  <c r="M97" i="7"/>
  <c r="K92" i="7"/>
  <c r="M92" i="7"/>
  <c r="K87" i="7"/>
  <c r="M87" i="7"/>
  <c r="M81" i="7"/>
  <c r="K81" i="7"/>
  <c r="M73" i="7"/>
  <c r="K73" i="7"/>
  <c r="M67" i="7"/>
  <c r="K67" i="7"/>
  <c r="M60" i="7"/>
  <c r="K60" i="7"/>
  <c r="K53" i="7"/>
  <c r="M53" i="7"/>
  <c r="M49" i="7"/>
  <c r="K49" i="7"/>
  <c r="K44" i="7"/>
  <c r="M44" i="7"/>
  <c r="M37" i="7"/>
  <c r="K37" i="7"/>
  <c r="K31" i="7"/>
  <c r="M31" i="7"/>
  <c r="M25" i="7"/>
  <c r="K25" i="7"/>
  <c r="K20" i="7"/>
  <c r="M20" i="7"/>
  <c r="M12" i="7"/>
  <c r="K12" i="7"/>
  <c r="K7" i="7"/>
  <c r="M7" i="7"/>
  <c r="M105" i="6"/>
  <c r="K105" i="6"/>
  <c r="M92" i="6"/>
  <c r="K92" i="6"/>
  <c r="M87" i="6"/>
  <c r="K87" i="6"/>
  <c r="M81" i="6"/>
  <c r="K81" i="6"/>
  <c r="M73" i="6"/>
  <c r="K73" i="6"/>
  <c r="M67" i="6"/>
  <c r="K67" i="6"/>
  <c r="M60" i="6"/>
  <c r="K60" i="6"/>
  <c r="M53" i="6"/>
  <c r="K53" i="6"/>
  <c r="K49" i="6"/>
  <c r="M49" i="6"/>
  <c r="M44" i="6"/>
  <c r="K44" i="6"/>
  <c r="K37" i="6"/>
  <c r="M37" i="6"/>
  <c r="K31" i="6"/>
  <c r="M31" i="6"/>
  <c r="M25" i="6"/>
  <c r="K25" i="6"/>
  <c r="M20" i="6"/>
  <c r="K20" i="6"/>
  <c r="M7" i="6"/>
  <c r="K7" i="6"/>
  <c r="K105" i="5"/>
  <c r="M105" i="5"/>
  <c r="K97" i="5"/>
  <c r="M97" i="5"/>
  <c r="K92" i="5"/>
  <c r="M92" i="5"/>
  <c r="M87" i="5"/>
  <c r="K87" i="5"/>
  <c r="K81" i="5"/>
  <c r="M81" i="5"/>
  <c r="K73" i="5"/>
  <c r="M73" i="5"/>
  <c r="K67" i="5"/>
  <c r="M67" i="5"/>
  <c r="M60" i="5"/>
  <c r="K60" i="5"/>
  <c r="K53" i="5"/>
  <c r="M53" i="5"/>
  <c r="M49" i="5"/>
  <c r="K49" i="5"/>
  <c r="K44" i="5"/>
  <c r="M44" i="5"/>
  <c r="M37" i="5"/>
  <c r="K37" i="5"/>
  <c r="K31" i="5"/>
  <c r="M31" i="5"/>
  <c r="M25" i="5"/>
  <c r="K25" i="5"/>
  <c r="M20" i="5"/>
  <c r="K20" i="5"/>
  <c r="K12" i="5"/>
  <c r="M12" i="5"/>
  <c r="K7" i="5"/>
  <c r="M7" i="5"/>
  <c r="K105" i="4"/>
  <c r="M105" i="4"/>
  <c r="M97" i="4"/>
  <c r="K97" i="4"/>
  <c r="M92" i="4"/>
  <c r="K92" i="4"/>
  <c r="K87" i="4"/>
  <c r="M87" i="4"/>
  <c r="K81" i="4"/>
  <c r="M81" i="4"/>
  <c r="M73" i="4"/>
  <c r="K73" i="4"/>
  <c r="M67" i="4"/>
  <c r="K67" i="4"/>
  <c r="M60" i="4"/>
  <c r="K60" i="4"/>
  <c r="K53" i="4"/>
  <c r="M53" i="4"/>
  <c r="M49" i="4"/>
  <c r="K49" i="4"/>
  <c r="K44" i="4"/>
  <c r="M44" i="4"/>
  <c r="K37" i="4"/>
  <c r="M37" i="4"/>
  <c r="K31" i="4"/>
  <c r="M31" i="4"/>
  <c r="K25" i="4"/>
  <c r="M25" i="4"/>
  <c r="M20" i="4"/>
  <c r="K20" i="4"/>
  <c r="M12" i="4"/>
  <c r="K12" i="4"/>
  <c r="M7" i="4"/>
  <c r="K7" i="4"/>
  <c r="M105" i="3"/>
  <c r="K105" i="3"/>
  <c r="M97" i="3"/>
  <c r="K97" i="3"/>
  <c r="M92" i="3"/>
  <c r="K92" i="3"/>
  <c r="K87" i="3"/>
  <c r="M87" i="3"/>
  <c r="K81" i="3"/>
  <c r="M81" i="3"/>
  <c r="M73" i="3"/>
  <c r="K73" i="3"/>
  <c r="K67" i="3"/>
  <c r="M67" i="3"/>
  <c r="K60" i="3"/>
  <c r="M60" i="3"/>
  <c r="M53" i="3"/>
  <c r="K53" i="3"/>
  <c r="K49" i="3"/>
  <c r="M49" i="3"/>
  <c r="M44" i="3"/>
  <c r="K44" i="3"/>
  <c r="M37" i="3"/>
  <c r="K37" i="3"/>
  <c r="K31" i="3"/>
  <c r="M31" i="3"/>
  <c r="M25" i="3"/>
  <c r="K25" i="3"/>
  <c r="C20" i="3"/>
  <c r="K15" i="3"/>
  <c r="K12" i="3"/>
  <c r="M12" i="3"/>
  <c r="K7" i="3"/>
  <c r="M7" i="3"/>
  <c r="K105" i="2"/>
  <c r="M105" i="2"/>
  <c r="M97" i="2"/>
  <c r="K97" i="2"/>
  <c r="K92" i="2"/>
  <c r="M92" i="2"/>
  <c r="K87" i="2"/>
  <c r="M87" i="2"/>
  <c r="K81" i="2"/>
  <c r="M81" i="2"/>
  <c r="M73" i="2"/>
  <c r="K73" i="2"/>
  <c r="K67" i="2"/>
  <c r="M67" i="2"/>
  <c r="K60" i="2"/>
  <c r="M60" i="2"/>
  <c r="M53" i="2"/>
  <c r="K53" i="2"/>
  <c r="K49" i="2"/>
  <c r="M49" i="2"/>
  <c r="K44" i="2"/>
  <c r="M44" i="2"/>
  <c r="M37" i="2"/>
  <c r="K37" i="2"/>
  <c r="M31" i="2"/>
  <c r="K31" i="2"/>
  <c r="M25" i="2"/>
  <c r="K25" i="2"/>
  <c r="K20" i="2"/>
  <c r="M20" i="2"/>
  <c r="K12" i="2"/>
  <c r="M12" i="2"/>
  <c r="K7" i="2"/>
  <c r="M7" i="2"/>
  <c r="C81" i="1"/>
  <c r="C73" i="1"/>
  <c r="V20" i="13" l="1"/>
  <c r="V104" i="11"/>
  <c r="V96" i="11"/>
  <c r="V44" i="11"/>
  <c r="V12" i="11"/>
  <c r="U37" i="11"/>
  <c r="V37" i="11"/>
  <c r="S7" i="8"/>
  <c r="V7" i="8"/>
  <c r="M20" i="3"/>
  <c r="K2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Brandon Kilbourne</author>
  </authors>
  <commentList>
    <comment ref="C70" authorId="0" shapeId="0" xr:uid="{26563F55-C622-C746-9F67-1D44560C5F63}">
      <text>
        <r>
          <rPr>
            <b/>
            <sz val="9"/>
            <color rgb="FF000000"/>
            <rFont val="Calibri"/>
            <family val="2"/>
          </rPr>
          <t>Brandon Kilbourne:</t>
        </r>
        <r>
          <rPr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Without Internal Organs</t>
        </r>
      </text>
    </comment>
    <comment ref="C79" authorId="0" shapeId="0" xr:uid="{7F035B8F-1FAA-F744-835A-3A4E2CD6DA7B}">
      <text>
        <r>
          <rPr>
            <b/>
            <sz val="9"/>
            <color rgb="FF000000"/>
            <rFont val="Calibri"/>
            <family val="2"/>
          </rPr>
          <t>Brandon Kilbourne:</t>
        </r>
        <r>
          <rPr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Without internal organs</t>
        </r>
      </text>
    </comment>
    <comment ref="C80" authorId="0" shapeId="0" xr:uid="{62B3FEAD-932F-224A-9563-9D612B6DE081}">
      <text>
        <r>
          <rPr>
            <b/>
            <sz val="9"/>
            <color rgb="FF000000"/>
            <rFont val="Calibri"/>
            <family val="2"/>
          </rPr>
          <t>Brandon Kilbourne:</t>
        </r>
        <r>
          <rPr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Without internal organs</t>
        </r>
      </text>
    </comment>
  </commentList>
</comments>
</file>

<file path=xl/sharedStrings.xml><?xml version="1.0" encoding="utf-8"?>
<sst xmlns="http://schemas.openxmlformats.org/spreadsheetml/2006/main" count="5812" uniqueCount="109">
  <si>
    <t>Species</t>
  </si>
  <si>
    <t>Specimen No.</t>
  </si>
  <si>
    <t>Body Mass</t>
  </si>
  <si>
    <t>Gulo gulo</t>
  </si>
  <si>
    <t>Oulu 17671 Ahma 1</t>
  </si>
  <si>
    <t>Oulu 17454 Ahma 3</t>
  </si>
  <si>
    <t>Oulu 18442 Ahma 2</t>
  </si>
  <si>
    <t>Mean</t>
  </si>
  <si>
    <t>Enhydra lutris</t>
  </si>
  <si>
    <t>SO 8276 17</t>
  </si>
  <si>
    <t>SO 8365 17</t>
  </si>
  <si>
    <t>Eira barbara</t>
  </si>
  <si>
    <t>MACN ???</t>
  </si>
  <si>
    <t>LOM.485</t>
  </si>
  <si>
    <t>INPA 1</t>
  </si>
  <si>
    <t>PW 589</t>
  </si>
  <si>
    <t>Galictis cuja</t>
  </si>
  <si>
    <t>RO380</t>
  </si>
  <si>
    <t>RO381</t>
  </si>
  <si>
    <t>Lontra longicaudis</t>
  </si>
  <si>
    <t>MCNU 3724</t>
  </si>
  <si>
    <t>MCNU 3725</t>
  </si>
  <si>
    <t>GM 1</t>
  </si>
  <si>
    <t>Neovison vison</t>
  </si>
  <si>
    <t>USSPM NV 1</t>
  </si>
  <si>
    <t>USSPM NV 2</t>
  </si>
  <si>
    <t>USSPM NV 3</t>
  </si>
  <si>
    <t>Martes martes</t>
  </si>
  <si>
    <t>TL MM 1</t>
  </si>
  <si>
    <t>martes martes</t>
  </si>
  <si>
    <t>TL MM 2</t>
  </si>
  <si>
    <t>TL MM 3</t>
  </si>
  <si>
    <t>MZH 91270</t>
  </si>
  <si>
    <t>Mustela putorius</t>
  </si>
  <si>
    <t>MZH 91032</t>
  </si>
  <si>
    <t>MZH ?????</t>
  </si>
  <si>
    <t>Mustela erminea</t>
  </si>
  <si>
    <t>MZH 89227</t>
  </si>
  <si>
    <t>Mustela lutreola</t>
  </si>
  <si>
    <t>TL 2563 - Ahti</t>
  </si>
  <si>
    <t>TL 2508 - Gert</t>
  </si>
  <si>
    <t>TL 3058 - Toriseja</t>
  </si>
  <si>
    <t>TL 2200 - Bosse</t>
  </si>
  <si>
    <t>Lutra lutra</t>
  </si>
  <si>
    <t>M.11046</t>
  </si>
  <si>
    <t>M.11044</t>
  </si>
  <si>
    <t>M.11025</t>
  </si>
  <si>
    <t>M.11042</t>
  </si>
  <si>
    <t>Meles meles</t>
  </si>
  <si>
    <t>CN 7739</t>
  </si>
  <si>
    <t>WILLIAM FROHN</t>
  </si>
  <si>
    <t>CN 7515</t>
  </si>
  <si>
    <t>Galictis vittata</t>
  </si>
  <si>
    <t>Martes foina</t>
  </si>
  <si>
    <t>CN 4077</t>
  </si>
  <si>
    <t>CN 4107</t>
  </si>
  <si>
    <t>Taxidea taxus</t>
  </si>
  <si>
    <t>JEB 1848</t>
  </si>
  <si>
    <t>PL 10882</t>
  </si>
  <si>
    <t>PL 10883</t>
  </si>
  <si>
    <t>Martes americana</t>
  </si>
  <si>
    <t>PL 10819</t>
  </si>
  <si>
    <t>PL 10881</t>
  </si>
  <si>
    <t>Pekania pennanti</t>
  </si>
  <si>
    <t>PL 10816</t>
  </si>
  <si>
    <t>PL 10813</t>
  </si>
  <si>
    <t>Mustela frenata</t>
  </si>
  <si>
    <t>PL 10886</t>
  </si>
  <si>
    <t>Lontra canadensis</t>
  </si>
  <si>
    <t>PL 10888</t>
  </si>
  <si>
    <t>PL 10945</t>
  </si>
  <si>
    <t>Acromiodeltoid</t>
  </si>
  <si>
    <t>Acromial Head</t>
  </si>
  <si>
    <t>Mass</t>
  </si>
  <si>
    <t>Length</t>
  </si>
  <si>
    <t>Proximal Tendon Mass</t>
  </si>
  <si>
    <t>Proximal Tendon Length</t>
  </si>
  <si>
    <t>Distal Tendon Mass</t>
  </si>
  <si>
    <t>Distal Tendon Length</t>
  </si>
  <si>
    <t>Fascicle Lengths</t>
  </si>
  <si>
    <t>Pennation Angles</t>
  </si>
  <si>
    <t>Belly Mass</t>
  </si>
  <si>
    <t>Belly Length</t>
  </si>
  <si>
    <t>PCSA</t>
  </si>
  <si>
    <t>Scapular Head</t>
  </si>
  <si>
    <t>Teres major</t>
  </si>
  <si>
    <t>Biceps brachii</t>
  </si>
  <si>
    <t>Triceps</t>
  </si>
  <si>
    <t>Lateral Head</t>
  </si>
  <si>
    <t>Long Head</t>
  </si>
  <si>
    <t>Extensor carpi radialis</t>
  </si>
  <si>
    <t>Short Head</t>
  </si>
  <si>
    <t xml:space="preserve"> Belly Length</t>
  </si>
  <si>
    <t>Avg. Fascicle Length</t>
  </si>
  <si>
    <t>Ulnar Head</t>
  </si>
  <si>
    <t>Flexor carpi ulnaris</t>
  </si>
  <si>
    <t>Cranial Head</t>
  </si>
  <si>
    <t>Caudal Head</t>
  </si>
  <si>
    <t>Vastus lateralis</t>
  </si>
  <si>
    <t>Ischial Head</t>
  </si>
  <si>
    <t>Vertebral Head</t>
  </si>
  <si>
    <t xml:space="preserve"> Belly Lengths</t>
  </si>
  <si>
    <t>Semitendinosus (not all taxa possessed both heads)</t>
  </si>
  <si>
    <t>Biceps femoris (cranial and caudal heads could not be fully differentiated; fascicle lengths and pennation angles separately measured in both cranial and caudal regions of muscle; Length of cranial edge taken as belly length)</t>
  </si>
  <si>
    <t>Tibialis cranialis</t>
  </si>
  <si>
    <t>Gastrocnemius</t>
  </si>
  <si>
    <t>Medial Head</t>
  </si>
  <si>
    <t>Sartorius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</si>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</sst>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0" xfId="0" applyFont="1" applyFill="1"/>
    <xf numFmtId="0" fontId="1" fillId="2" borderId="0" xfId="0" applyFont="1" applyFill="1"/>
    <xf numFmtId="0" fontId="5" fillId="0" borderId="0" xfId="0" applyFont="1"/>
    <xf numFmtId="0" fontId="4" fillId="0" borderId="0" xfId="0" applyFont="1"/>
    <xf numFmtId="0" fontId="6" fillId="0" borderId="0" xfId="0" applyFont="1"/>
    <xf numFmtId="0" fontId="5" fillId="2" borderId="0" xfId="0" applyFont="1" applyFill="1"/>
    <xf numFmtId="14" fontId="5" fillId="0" borderId="0" xfId="0" applyNumberFormat="1" applyFont="1"/>
    <xf numFmtId="0" fontId="4" fillId="3" borderId="0" xfId="0" applyFont="1" applyFill="1"/>
    <xf numFmtId="0" fontId="5" fillId="3" borderId="0" xfId="0" applyFont="1" applyFill="1"/>
    <xf numFmtId="0" fontId="5" fillId="4" borderId="0" xfId="0" applyFont="1" applyFill="1"/>
    <xf numFmtId="0" fontId="0" fillId="4" borderId="0" xfId="0" applyFill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CD790-55AC-EA45-A850-0817F7BF03BD}">
  <sheetPr>
    <tabColor theme="1"/>
  </sheetPr>
  <dimension ref="A1:C105"/>
  <sheetViews>
    <sheetView topLeftCell="A28" workbookViewId="0">
      <selection activeCell="E12" sqref="E12"/>
    </sheetView>
  </sheetViews>
  <sheetFormatPr baseColWidth="10" defaultRowHeight="16" x14ac:dyDescent="0.2"/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11"/>
      <c r="B2" s="11"/>
      <c r="C2" s="11"/>
    </row>
    <row r="3" spans="1:3" x14ac:dyDescent="0.2">
      <c r="A3" s="3"/>
      <c r="B3" s="3"/>
      <c r="C3" s="4" t="s">
        <v>2</v>
      </c>
    </row>
    <row r="4" spans="1:3" x14ac:dyDescent="0.2">
      <c r="A4" s="5" t="s">
        <v>3</v>
      </c>
      <c r="B4" s="4" t="s">
        <v>4</v>
      </c>
      <c r="C4" s="3"/>
    </row>
    <row r="5" spans="1:3" x14ac:dyDescent="0.2">
      <c r="A5" s="5" t="s">
        <v>3</v>
      </c>
      <c r="B5" s="4" t="s">
        <v>5</v>
      </c>
      <c r="C5" s="3">
        <f>8.558*1000</f>
        <v>8558</v>
      </c>
    </row>
    <row r="6" spans="1:3" x14ac:dyDescent="0.2">
      <c r="A6" s="5" t="s">
        <v>3</v>
      </c>
      <c r="B6" s="4" t="s">
        <v>6</v>
      </c>
      <c r="C6" s="3">
        <f>9.5*1000</f>
        <v>9500</v>
      </c>
    </row>
    <row r="7" spans="1:3" x14ac:dyDescent="0.2">
      <c r="A7" s="5" t="s">
        <v>3</v>
      </c>
      <c r="B7" s="4" t="s">
        <v>7</v>
      </c>
      <c r="C7" s="4">
        <f t="shared" ref="C7" si="0">AVERAGE(C4:C6)</f>
        <v>9029</v>
      </c>
    </row>
    <row r="8" spans="1:3" x14ac:dyDescent="0.2">
      <c r="A8" s="3"/>
      <c r="B8" s="3"/>
      <c r="C8" s="3"/>
    </row>
    <row r="9" spans="1:3" x14ac:dyDescent="0.2">
      <c r="A9" s="3"/>
      <c r="B9" s="3"/>
      <c r="C9" s="4" t="s">
        <v>2</v>
      </c>
    </row>
    <row r="10" spans="1:3" x14ac:dyDescent="0.2">
      <c r="A10" s="5" t="s">
        <v>8</v>
      </c>
      <c r="B10" s="4" t="s">
        <v>9</v>
      </c>
      <c r="C10" s="3">
        <f>22.3*1000</f>
        <v>22300</v>
      </c>
    </row>
    <row r="11" spans="1:3" x14ac:dyDescent="0.2">
      <c r="A11" s="5" t="s">
        <v>8</v>
      </c>
      <c r="B11" s="4" t="s">
        <v>10</v>
      </c>
      <c r="C11" s="3">
        <f>27.3*1000</f>
        <v>27300</v>
      </c>
    </row>
    <row r="12" spans="1:3" x14ac:dyDescent="0.2">
      <c r="A12" s="5" t="s">
        <v>8</v>
      </c>
      <c r="B12" s="4" t="s">
        <v>7</v>
      </c>
      <c r="C12" s="4">
        <f>AVERAGE(C10:C11)</f>
        <v>24800</v>
      </c>
    </row>
    <row r="13" spans="1:3" x14ac:dyDescent="0.2">
      <c r="A13" s="3"/>
      <c r="B13" s="3"/>
      <c r="C13" s="3"/>
    </row>
    <row r="14" spans="1:3" x14ac:dyDescent="0.2">
      <c r="A14" s="3"/>
      <c r="B14" s="3"/>
      <c r="C14" s="4" t="s">
        <v>2</v>
      </c>
    </row>
    <row r="15" spans="1:3" x14ac:dyDescent="0.2">
      <c r="A15" s="5" t="s">
        <v>11</v>
      </c>
      <c r="B15" s="4" t="s">
        <v>12</v>
      </c>
      <c r="C15" s="3"/>
    </row>
    <row r="16" spans="1:3" x14ac:dyDescent="0.2">
      <c r="A16" s="5" t="s">
        <v>11</v>
      </c>
      <c r="B16" s="4" t="s">
        <v>13</v>
      </c>
      <c r="C16" s="3"/>
    </row>
    <row r="17" spans="1:3" x14ac:dyDescent="0.2">
      <c r="A17" s="5" t="s">
        <v>11</v>
      </c>
      <c r="B17" s="4" t="s">
        <v>12</v>
      </c>
      <c r="C17" s="3"/>
    </row>
    <row r="18" spans="1:3" x14ac:dyDescent="0.2">
      <c r="A18" s="5" t="s">
        <v>11</v>
      </c>
      <c r="B18" s="4" t="s">
        <v>14</v>
      </c>
      <c r="C18" s="3"/>
    </row>
    <row r="19" spans="1:3" x14ac:dyDescent="0.2">
      <c r="A19" s="5" t="s">
        <v>11</v>
      </c>
      <c r="B19" s="4" t="s">
        <v>15</v>
      </c>
      <c r="C19" s="3"/>
    </row>
    <row r="20" spans="1:3" x14ac:dyDescent="0.2">
      <c r="A20" s="5" t="s">
        <v>11</v>
      </c>
      <c r="B20" s="4" t="s">
        <v>7</v>
      </c>
      <c r="C20" s="3"/>
    </row>
    <row r="21" spans="1:3" x14ac:dyDescent="0.2">
      <c r="A21" s="3"/>
      <c r="B21" s="3"/>
      <c r="C21" s="3"/>
    </row>
    <row r="22" spans="1:3" x14ac:dyDescent="0.2">
      <c r="A22" s="3"/>
      <c r="B22" s="3"/>
      <c r="C22" s="4" t="s">
        <v>2</v>
      </c>
    </row>
    <row r="23" spans="1:3" x14ac:dyDescent="0.2">
      <c r="A23" s="5" t="s">
        <v>16</v>
      </c>
      <c r="B23" s="4" t="s">
        <v>17</v>
      </c>
      <c r="C23" s="3"/>
    </row>
    <row r="24" spans="1:3" x14ac:dyDescent="0.2">
      <c r="A24" s="5" t="s">
        <v>16</v>
      </c>
      <c r="B24" s="4" t="s">
        <v>18</v>
      </c>
      <c r="C24" s="3"/>
    </row>
    <row r="25" spans="1:3" x14ac:dyDescent="0.2">
      <c r="A25" s="5" t="s">
        <v>16</v>
      </c>
      <c r="B25" s="4" t="s">
        <v>7</v>
      </c>
      <c r="C25" s="3"/>
    </row>
    <row r="26" spans="1:3" x14ac:dyDescent="0.2">
      <c r="A26" s="3"/>
      <c r="B26" s="3"/>
      <c r="C26" s="3"/>
    </row>
    <row r="27" spans="1:3" x14ac:dyDescent="0.2">
      <c r="A27" s="3"/>
      <c r="B27" s="3"/>
      <c r="C27" s="4" t="s">
        <v>2</v>
      </c>
    </row>
    <row r="28" spans="1:3" x14ac:dyDescent="0.2">
      <c r="A28" s="5" t="s">
        <v>19</v>
      </c>
      <c r="B28" s="4" t="s">
        <v>20</v>
      </c>
      <c r="C28" s="3"/>
    </row>
    <row r="29" spans="1:3" x14ac:dyDescent="0.2">
      <c r="A29" s="5" t="s">
        <v>19</v>
      </c>
      <c r="B29" s="4" t="s">
        <v>21</v>
      </c>
      <c r="C29" s="3">
        <f>9*1000</f>
        <v>9000</v>
      </c>
    </row>
    <row r="30" spans="1:3" x14ac:dyDescent="0.2">
      <c r="A30" s="5" t="s">
        <v>19</v>
      </c>
      <c r="B30" s="4" t="s">
        <v>22</v>
      </c>
      <c r="C30" s="3"/>
    </row>
    <row r="31" spans="1:3" x14ac:dyDescent="0.2">
      <c r="A31" s="5" t="s">
        <v>19</v>
      </c>
      <c r="B31" s="4" t="s">
        <v>7</v>
      </c>
      <c r="C31" s="4">
        <f>AVERAGE(C28:C30)</f>
        <v>9000</v>
      </c>
    </row>
    <row r="32" spans="1:3" x14ac:dyDescent="0.2">
      <c r="A32" s="3"/>
      <c r="B32" s="3"/>
      <c r="C32" s="3"/>
    </row>
    <row r="33" spans="1:3" x14ac:dyDescent="0.2">
      <c r="A33" s="3"/>
      <c r="B33" s="3"/>
      <c r="C33" s="4" t="s">
        <v>2</v>
      </c>
    </row>
    <row r="34" spans="1:3" x14ac:dyDescent="0.2">
      <c r="A34" s="5" t="s">
        <v>23</v>
      </c>
      <c r="B34" s="4" t="s">
        <v>24</v>
      </c>
      <c r="C34" s="3">
        <f>1.8*1000</f>
        <v>1800</v>
      </c>
    </row>
    <row r="35" spans="1:3" x14ac:dyDescent="0.2">
      <c r="A35" s="5" t="s">
        <v>23</v>
      </c>
      <c r="B35" s="4" t="s">
        <v>25</v>
      </c>
      <c r="C35" s="3">
        <f>1.2*1000</f>
        <v>1200</v>
      </c>
    </row>
    <row r="36" spans="1:3" x14ac:dyDescent="0.2">
      <c r="A36" s="5" t="s">
        <v>23</v>
      </c>
      <c r="B36" s="4" t="s">
        <v>26</v>
      </c>
      <c r="C36" s="3">
        <f>1.025*1000</f>
        <v>1025</v>
      </c>
    </row>
    <row r="37" spans="1:3" x14ac:dyDescent="0.2">
      <c r="A37" s="5" t="s">
        <v>23</v>
      </c>
      <c r="B37" s="4" t="s">
        <v>7</v>
      </c>
      <c r="C37" s="4">
        <f>AVERAGE(C34:C36)</f>
        <v>1341.6666666666667</v>
      </c>
    </row>
    <row r="38" spans="1:3" x14ac:dyDescent="0.2">
      <c r="A38" s="3"/>
      <c r="B38" s="3"/>
      <c r="C38" s="3"/>
    </row>
    <row r="39" spans="1:3" x14ac:dyDescent="0.2">
      <c r="A39" s="3"/>
      <c r="B39" s="3"/>
      <c r="C39" s="4" t="s">
        <v>2</v>
      </c>
    </row>
    <row r="40" spans="1:3" x14ac:dyDescent="0.2">
      <c r="A40" s="5" t="s">
        <v>27</v>
      </c>
      <c r="B40" s="4" t="s">
        <v>28</v>
      </c>
      <c r="C40" s="3"/>
    </row>
    <row r="41" spans="1:3" x14ac:dyDescent="0.2">
      <c r="A41" s="5" t="s">
        <v>29</v>
      </c>
      <c r="B41" s="4" t="s">
        <v>30</v>
      </c>
      <c r="C41" s="3"/>
    </row>
    <row r="42" spans="1:3" x14ac:dyDescent="0.2">
      <c r="A42" s="5" t="s">
        <v>27</v>
      </c>
      <c r="B42" s="4" t="s">
        <v>31</v>
      </c>
      <c r="C42" s="3"/>
    </row>
    <row r="43" spans="1:3" x14ac:dyDescent="0.2">
      <c r="A43" s="5" t="s">
        <v>27</v>
      </c>
      <c r="B43" s="4" t="s">
        <v>32</v>
      </c>
      <c r="C43" s="3"/>
    </row>
    <row r="44" spans="1:3" x14ac:dyDescent="0.2">
      <c r="A44" s="5" t="s">
        <v>27</v>
      </c>
      <c r="B44" s="4" t="s">
        <v>7</v>
      </c>
      <c r="C44" s="3"/>
    </row>
    <row r="45" spans="1:3" x14ac:dyDescent="0.2">
      <c r="A45" s="3"/>
      <c r="B45" s="3"/>
      <c r="C45" s="3"/>
    </row>
    <row r="46" spans="1:3" x14ac:dyDescent="0.2">
      <c r="A46" s="3"/>
      <c r="B46" s="3"/>
      <c r="C46" s="4" t="s">
        <v>2</v>
      </c>
    </row>
    <row r="47" spans="1:3" x14ac:dyDescent="0.2">
      <c r="A47" s="5" t="s">
        <v>33</v>
      </c>
      <c r="B47" s="4" t="s">
        <v>34</v>
      </c>
      <c r="C47" s="3"/>
    </row>
    <row r="48" spans="1:3" x14ac:dyDescent="0.2">
      <c r="A48" s="5" t="s">
        <v>33</v>
      </c>
      <c r="B48" s="4" t="s">
        <v>35</v>
      </c>
      <c r="C48" s="3"/>
    </row>
    <row r="49" spans="1:3" x14ac:dyDescent="0.2">
      <c r="A49" s="5" t="s">
        <v>33</v>
      </c>
      <c r="B49" s="4" t="s">
        <v>7</v>
      </c>
      <c r="C49" s="3"/>
    </row>
    <row r="50" spans="1:3" x14ac:dyDescent="0.2">
      <c r="A50" s="3"/>
      <c r="B50" s="3"/>
      <c r="C50" s="3"/>
    </row>
    <row r="51" spans="1:3" x14ac:dyDescent="0.2">
      <c r="A51" s="3"/>
      <c r="B51" s="3"/>
      <c r="C51" s="4" t="s">
        <v>2</v>
      </c>
    </row>
    <row r="52" spans="1:3" x14ac:dyDescent="0.2">
      <c r="A52" s="5" t="s">
        <v>36</v>
      </c>
      <c r="B52" s="4" t="s">
        <v>37</v>
      </c>
      <c r="C52" s="3"/>
    </row>
    <row r="53" spans="1:3" x14ac:dyDescent="0.2">
      <c r="A53" s="5" t="s">
        <v>36</v>
      </c>
      <c r="B53" s="4" t="s">
        <v>7</v>
      </c>
      <c r="C53" s="3"/>
    </row>
    <row r="54" spans="1:3" x14ac:dyDescent="0.2">
      <c r="A54" s="3"/>
      <c r="B54" s="3"/>
      <c r="C54" s="3"/>
    </row>
    <row r="55" spans="1:3" x14ac:dyDescent="0.2">
      <c r="A55" s="3"/>
      <c r="B55" s="3"/>
      <c r="C55" s="4" t="s">
        <v>2</v>
      </c>
    </row>
    <row r="56" spans="1:3" x14ac:dyDescent="0.2">
      <c r="A56" s="5" t="s">
        <v>38</v>
      </c>
      <c r="B56" s="4" t="s">
        <v>39</v>
      </c>
      <c r="C56" s="3">
        <v>661.67</v>
      </c>
    </row>
    <row r="57" spans="1:3" x14ac:dyDescent="0.2">
      <c r="A57" s="5" t="s">
        <v>38</v>
      </c>
      <c r="B57" s="4" t="s">
        <v>40</v>
      </c>
      <c r="C57" s="3">
        <v>913.82</v>
      </c>
    </row>
    <row r="58" spans="1:3" x14ac:dyDescent="0.2">
      <c r="A58" s="5" t="s">
        <v>38</v>
      </c>
      <c r="B58" s="4" t="s">
        <v>41</v>
      </c>
      <c r="C58" s="3">
        <v>1005.53</v>
      </c>
    </row>
    <row r="59" spans="1:3" x14ac:dyDescent="0.2">
      <c r="A59" s="5" t="s">
        <v>38</v>
      </c>
      <c r="B59" s="4" t="s">
        <v>42</v>
      </c>
      <c r="C59" s="3">
        <v>1046.8</v>
      </c>
    </row>
    <row r="60" spans="1:3" x14ac:dyDescent="0.2">
      <c r="A60" s="5" t="s">
        <v>38</v>
      </c>
      <c r="B60" s="4" t="s">
        <v>7</v>
      </c>
      <c r="C60" s="4">
        <f>AVERAGE(C56:C59)</f>
        <v>906.95499999999993</v>
      </c>
    </row>
    <row r="61" spans="1:3" x14ac:dyDescent="0.2">
      <c r="A61" s="3"/>
      <c r="B61" s="3"/>
      <c r="C61" s="3"/>
    </row>
    <row r="62" spans="1:3" x14ac:dyDescent="0.2">
      <c r="A62" s="3"/>
      <c r="B62" s="3"/>
      <c r="C62" s="4" t="s">
        <v>2</v>
      </c>
    </row>
    <row r="63" spans="1:3" x14ac:dyDescent="0.2">
      <c r="A63" s="5" t="s">
        <v>43</v>
      </c>
      <c r="B63" s="4" t="s">
        <v>44</v>
      </c>
      <c r="C63" s="3"/>
    </row>
    <row r="64" spans="1:3" x14ac:dyDescent="0.2">
      <c r="A64" s="5" t="s">
        <v>43</v>
      </c>
      <c r="B64" s="4" t="s">
        <v>45</v>
      </c>
      <c r="C64" s="3"/>
    </row>
    <row r="65" spans="1:3" x14ac:dyDescent="0.2">
      <c r="A65" s="5" t="s">
        <v>43</v>
      </c>
      <c r="B65" s="4" t="s">
        <v>46</v>
      </c>
      <c r="C65" s="3"/>
    </row>
    <row r="66" spans="1:3" x14ac:dyDescent="0.2">
      <c r="A66" s="5" t="s">
        <v>43</v>
      </c>
      <c r="B66" s="4" t="s">
        <v>47</v>
      </c>
      <c r="C66" s="3"/>
    </row>
    <row r="67" spans="1:3" x14ac:dyDescent="0.2">
      <c r="A67" s="5" t="s">
        <v>43</v>
      </c>
      <c r="B67" s="4" t="s">
        <v>7</v>
      </c>
      <c r="C67" s="3"/>
    </row>
    <row r="68" spans="1:3" x14ac:dyDescent="0.2">
      <c r="A68" s="3"/>
      <c r="B68" s="3"/>
      <c r="C68" s="3"/>
    </row>
    <row r="69" spans="1:3" x14ac:dyDescent="0.2">
      <c r="A69" s="3"/>
      <c r="B69" s="3"/>
      <c r="C69" s="4" t="s">
        <v>2</v>
      </c>
    </row>
    <row r="70" spans="1:3" x14ac:dyDescent="0.2">
      <c r="A70" s="5" t="s">
        <v>48</v>
      </c>
      <c r="B70" s="4" t="s">
        <v>49</v>
      </c>
      <c r="C70" s="3">
        <f>8*1000</f>
        <v>8000</v>
      </c>
    </row>
    <row r="71" spans="1:3" x14ac:dyDescent="0.2">
      <c r="A71" s="5" t="s">
        <v>48</v>
      </c>
      <c r="B71" s="4" t="s">
        <v>50</v>
      </c>
      <c r="C71" s="3">
        <f>10.3*1000</f>
        <v>10300</v>
      </c>
    </row>
    <row r="72" spans="1:3" x14ac:dyDescent="0.2">
      <c r="A72" s="5" t="s">
        <v>48</v>
      </c>
      <c r="B72" s="4" t="s">
        <v>51</v>
      </c>
      <c r="C72" s="3">
        <f>7.79*1000</f>
        <v>7790</v>
      </c>
    </row>
    <row r="73" spans="1:3" x14ac:dyDescent="0.2">
      <c r="A73" s="5" t="s">
        <v>48</v>
      </c>
      <c r="B73" s="4" t="s">
        <v>7</v>
      </c>
      <c r="C73" s="3">
        <f>AVERAGE(C70:C72)</f>
        <v>8696.6666666666661</v>
      </c>
    </row>
    <row r="74" spans="1:3" x14ac:dyDescent="0.2">
      <c r="A74" s="3"/>
      <c r="B74" s="3"/>
      <c r="C74" s="3"/>
    </row>
    <row r="75" spans="1:3" x14ac:dyDescent="0.2">
      <c r="A75" s="3"/>
      <c r="B75" s="3"/>
      <c r="C75" s="4" t="s">
        <v>2</v>
      </c>
    </row>
    <row r="76" spans="1:3" x14ac:dyDescent="0.2">
      <c r="A76" s="5" t="s">
        <v>52</v>
      </c>
      <c r="B76" s="4" t="s">
        <v>14</v>
      </c>
      <c r="C76" s="3"/>
    </row>
    <row r="77" spans="1:3" x14ac:dyDescent="0.2">
      <c r="A77" s="3"/>
      <c r="B77" s="3"/>
      <c r="C77" s="3"/>
    </row>
    <row r="78" spans="1:3" x14ac:dyDescent="0.2">
      <c r="A78" s="3"/>
      <c r="B78" s="3"/>
      <c r="C78" s="4" t="s">
        <v>2</v>
      </c>
    </row>
    <row r="79" spans="1:3" x14ac:dyDescent="0.2">
      <c r="A79" s="5" t="s">
        <v>53</v>
      </c>
      <c r="B79" s="4" t="s">
        <v>54</v>
      </c>
      <c r="C79" s="3">
        <f>1.01*1000</f>
        <v>1010</v>
      </c>
    </row>
    <row r="80" spans="1:3" x14ac:dyDescent="0.2">
      <c r="A80" s="5" t="s">
        <v>53</v>
      </c>
      <c r="B80" s="4" t="s">
        <v>55</v>
      </c>
      <c r="C80" s="3">
        <f>1.29*1000</f>
        <v>1290</v>
      </c>
    </row>
    <row r="81" spans="1:3" x14ac:dyDescent="0.2">
      <c r="A81" s="5" t="s">
        <v>53</v>
      </c>
      <c r="B81" s="4" t="s">
        <v>7</v>
      </c>
      <c r="C81" s="3">
        <f>AVERAGE(C79:C80)</f>
        <v>1150</v>
      </c>
    </row>
    <row r="82" spans="1:3" x14ac:dyDescent="0.2">
      <c r="A82" s="3"/>
      <c r="B82" s="3"/>
      <c r="C82" s="3"/>
    </row>
    <row r="83" spans="1:3" x14ac:dyDescent="0.2">
      <c r="A83" s="3"/>
      <c r="B83" s="3"/>
      <c r="C83" s="3"/>
    </row>
    <row r="84" spans="1:3" x14ac:dyDescent="0.2">
      <c r="A84" s="5" t="s">
        <v>56</v>
      </c>
      <c r="B84" s="4" t="s">
        <v>57</v>
      </c>
      <c r="C84" s="3">
        <f>4.31*1000</f>
        <v>4310</v>
      </c>
    </row>
    <row r="85" spans="1:3" x14ac:dyDescent="0.2">
      <c r="A85" s="5" t="s">
        <v>56</v>
      </c>
      <c r="B85" s="4" t="s">
        <v>58</v>
      </c>
      <c r="C85" s="3">
        <f>5.5*1000</f>
        <v>5500</v>
      </c>
    </row>
    <row r="86" spans="1:3" x14ac:dyDescent="0.2">
      <c r="A86" s="5" t="s">
        <v>56</v>
      </c>
      <c r="B86" s="4" t="s">
        <v>59</v>
      </c>
      <c r="C86" s="3">
        <f>9.65*1000</f>
        <v>9650</v>
      </c>
    </row>
    <row r="87" spans="1:3" x14ac:dyDescent="0.2">
      <c r="A87" s="5" t="s">
        <v>56</v>
      </c>
      <c r="B87" s="4" t="s">
        <v>7</v>
      </c>
      <c r="C87" s="3">
        <f>AVERAGE(C84:C86)</f>
        <v>6486.666666666667</v>
      </c>
    </row>
    <row r="88" spans="1:3" x14ac:dyDescent="0.2">
      <c r="A88" s="3"/>
      <c r="B88" s="3"/>
      <c r="C88" s="3"/>
    </row>
    <row r="89" spans="1:3" x14ac:dyDescent="0.2">
      <c r="A89" s="3"/>
      <c r="B89" s="3"/>
      <c r="C89" s="4" t="s">
        <v>2</v>
      </c>
    </row>
    <row r="90" spans="1:3" x14ac:dyDescent="0.2">
      <c r="A90" s="5" t="s">
        <v>60</v>
      </c>
      <c r="B90" s="4" t="s">
        <v>61</v>
      </c>
      <c r="C90" s="3">
        <v>650</v>
      </c>
    </row>
    <row r="91" spans="1:3" x14ac:dyDescent="0.2">
      <c r="A91" s="5" t="s">
        <v>60</v>
      </c>
      <c r="B91" s="4" t="s">
        <v>62</v>
      </c>
      <c r="C91" s="3">
        <f>2.5*1000</f>
        <v>2500</v>
      </c>
    </row>
    <row r="92" spans="1:3" x14ac:dyDescent="0.2">
      <c r="A92" s="5" t="s">
        <v>60</v>
      </c>
      <c r="B92" s="4" t="s">
        <v>7</v>
      </c>
      <c r="C92" s="3">
        <f>AVERAGE(C90:C91)</f>
        <v>1575</v>
      </c>
    </row>
    <row r="93" spans="1:3" x14ac:dyDescent="0.2">
      <c r="A93" s="3"/>
      <c r="B93" s="3"/>
      <c r="C93" s="3"/>
    </row>
    <row r="94" spans="1:3" x14ac:dyDescent="0.2">
      <c r="A94" s="3"/>
      <c r="B94" s="3"/>
      <c r="C94" s="4" t="s">
        <v>2</v>
      </c>
    </row>
    <row r="95" spans="1:3" x14ac:dyDescent="0.2">
      <c r="A95" s="5" t="s">
        <v>63</v>
      </c>
      <c r="B95" s="4" t="s">
        <v>64</v>
      </c>
      <c r="C95" s="3">
        <v>2900</v>
      </c>
    </row>
    <row r="96" spans="1:3" x14ac:dyDescent="0.2">
      <c r="A96" s="5" t="s">
        <v>63</v>
      </c>
      <c r="B96" s="4" t="s">
        <v>65</v>
      </c>
      <c r="C96" s="3"/>
    </row>
    <row r="97" spans="1:3" x14ac:dyDescent="0.2">
      <c r="A97" s="5" t="s">
        <v>63</v>
      </c>
      <c r="B97" s="4" t="s">
        <v>7</v>
      </c>
      <c r="C97" s="4">
        <f>AVERAGE(C95:C96)</f>
        <v>2900</v>
      </c>
    </row>
    <row r="98" spans="1:3" x14ac:dyDescent="0.2">
      <c r="A98" s="3"/>
      <c r="B98" s="3"/>
      <c r="C98" s="3"/>
    </row>
    <row r="99" spans="1:3" x14ac:dyDescent="0.2">
      <c r="A99" s="3"/>
      <c r="B99" s="3"/>
      <c r="C99" s="4" t="s">
        <v>2</v>
      </c>
    </row>
    <row r="100" spans="1:3" x14ac:dyDescent="0.2">
      <c r="A100" s="5" t="s">
        <v>66</v>
      </c>
      <c r="B100" s="4" t="s">
        <v>67</v>
      </c>
      <c r="C100" s="3">
        <v>169.3</v>
      </c>
    </row>
    <row r="101" spans="1:3" x14ac:dyDescent="0.2">
      <c r="A101" s="3"/>
      <c r="B101" s="3"/>
      <c r="C101" s="3"/>
    </row>
    <row r="102" spans="1:3" x14ac:dyDescent="0.2">
      <c r="A102" s="3"/>
      <c r="B102" s="3"/>
      <c r="C102" s="4" t="s">
        <v>2</v>
      </c>
    </row>
    <row r="103" spans="1:3" x14ac:dyDescent="0.2">
      <c r="A103" s="5" t="s">
        <v>68</v>
      </c>
      <c r="B103" s="4" t="s">
        <v>69</v>
      </c>
      <c r="C103" s="3">
        <f>7.45*1000</f>
        <v>7450</v>
      </c>
    </row>
    <row r="104" spans="1:3" x14ac:dyDescent="0.2">
      <c r="A104" s="5" t="s">
        <v>68</v>
      </c>
      <c r="B104" s="4" t="s">
        <v>70</v>
      </c>
      <c r="C104" s="3">
        <f>8.25*1000</f>
        <v>8250</v>
      </c>
    </row>
    <row r="105" spans="1:3" x14ac:dyDescent="0.2">
      <c r="A105" s="5" t="s">
        <v>68</v>
      </c>
      <c r="B105" s="4" t="s">
        <v>7</v>
      </c>
      <c r="C105" s="4">
        <f t="shared" ref="C105" si="1">AVERAGE(C103:C104)</f>
        <v>7850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B92A7-2C13-5D4B-86D4-2682E9F1C98B}">
  <sheetPr>
    <tabColor theme="9" tint="-0.499984740745262"/>
  </sheetPr>
  <dimension ref="A1:M105"/>
  <sheetViews>
    <sheetView topLeftCell="A80" workbookViewId="0">
      <selection activeCell="A105" sqref="A105:XFD105"/>
    </sheetView>
  </sheetViews>
  <sheetFormatPr baseColWidth="10" defaultRowHeight="16" x14ac:dyDescent="0.2"/>
  <cols>
    <col min="1" max="1" width="16.1640625" customWidth="1"/>
    <col min="2" max="2" width="17.5" customWidth="1"/>
    <col min="4" max="4" width="20.1640625" customWidth="1"/>
    <col min="5" max="5" width="21" customWidth="1"/>
    <col min="6" max="6" width="16.83203125" customWidth="1"/>
    <col min="7" max="7" width="18.6640625" customWidth="1"/>
    <col min="8" max="8" width="13.6640625" customWidth="1"/>
    <col min="9" max="12" width="15.5" customWidth="1"/>
  </cols>
  <sheetData>
    <row r="1" spans="1:13" x14ac:dyDescent="0.2">
      <c r="A1" s="1" t="s">
        <v>0</v>
      </c>
      <c r="B1" s="1" t="s">
        <v>1</v>
      </c>
      <c r="C1" s="1" t="s">
        <v>71</v>
      </c>
      <c r="D1" s="1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B2" s="3"/>
      <c r="C2" s="8" t="s">
        <v>72</v>
      </c>
      <c r="D2" s="8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A3" s="3"/>
      <c r="B3" s="3"/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78</v>
      </c>
      <c r="I3" s="4" t="s">
        <v>79</v>
      </c>
      <c r="J3" s="4" t="s">
        <v>80</v>
      </c>
      <c r="K3" s="4" t="s">
        <v>81</v>
      </c>
      <c r="L3" s="4" t="s">
        <v>82</v>
      </c>
      <c r="M3" s="4" t="s">
        <v>83</v>
      </c>
    </row>
    <row r="4" spans="1:13" x14ac:dyDescent="0.2">
      <c r="A4" s="5" t="s">
        <v>3</v>
      </c>
      <c r="B4" s="4" t="s">
        <v>4</v>
      </c>
      <c r="C4" s="3">
        <v>9.2769999999999992</v>
      </c>
      <c r="D4" s="3">
        <v>8.9409999999999989</v>
      </c>
      <c r="E4" s="3">
        <v>0</v>
      </c>
      <c r="F4" s="3">
        <v>0</v>
      </c>
      <c r="G4" s="3">
        <v>3.2000000000000001E-2</v>
      </c>
      <c r="H4" s="3">
        <v>1.4179999999999999</v>
      </c>
      <c r="I4" s="3">
        <v>2.8207</v>
      </c>
      <c r="J4" s="3">
        <v>34.090909090909093</v>
      </c>
      <c r="K4" s="3">
        <f>C4-(G4+E4)</f>
        <v>9.2449999999999992</v>
      </c>
      <c r="L4" s="3">
        <f>D4-(F4+H4)</f>
        <v>7.5229999999999988</v>
      </c>
      <c r="M4" s="3">
        <f>(K4*COS(RADIANS(J4)))/(1.06*(I4))</f>
        <v>2.5606650836994906</v>
      </c>
    </row>
    <row r="5" spans="1:13" x14ac:dyDescent="0.2">
      <c r="A5" s="5" t="s">
        <v>3</v>
      </c>
      <c r="B5" s="4" t="s">
        <v>5</v>
      </c>
      <c r="C5" s="3">
        <v>7.5179999999999998</v>
      </c>
      <c r="D5" s="3">
        <v>7.7110000000000003</v>
      </c>
      <c r="E5" s="3">
        <v>0</v>
      </c>
      <c r="F5" s="3">
        <v>0</v>
      </c>
      <c r="G5" s="3">
        <v>2.5000000000000001E-2</v>
      </c>
      <c r="H5" s="3">
        <v>0.72899999999999998</v>
      </c>
      <c r="I5" s="3">
        <v>2.2707000000000002</v>
      </c>
      <c r="J5" s="3">
        <v>40.1</v>
      </c>
      <c r="K5" s="3">
        <f t="shared" ref="K5:K6" si="0">C5-(G5+E5)</f>
        <v>7.4929999999999994</v>
      </c>
      <c r="L5" s="3">
        <f t="shared" ref="L5:L6" si="1">D5-(F5+H5)</f>
        <v>6.9820000000000002</v>
      </c>
      <c r="M5" s="3">
        <f t="shared" ref="M5:M6" si="2">(K5*COS(RADIANS(J5)))/(1.06*(I5))</f>
        <v>2.3812605609448871</v>
      </c>
    </row>
    <row r="6" spans="1:13" x14ac:dyDescent="0.2">
      <c r="A6" s="5" t="s">
        <v>3</v>
      </c>
      <c r="B6" s="4" t="s">
        <v>6</v>
      </c>
      <c r="C6" s="3">
        <v>6.75</v>
      </c>
      <c r="D6" s="3">
        <v>8.206999999999999</v>
      </c>
      <c r="E6" s="3">
        <v>0</v>
      </c>
      <c r="F6" s="3">
        <v>0</v>
      </c>
      <c r="G6" s="3">
        <v>0</v>
      </c>
      <c r="H6" s="3">
        <v>0</v>
      </c>
      <c r="I6" s="3">
        <v>1.9698</v>
      </c>
      <c r="J6" s="3">
        <v>38.9</v>
      </c>
      <c r="K6" s="3">
        <f t="shared" si="0"/>
        <v>6.75</v>
      </c>
      <c r="L6" s="3">
        <f t="shared" si="1"/>
        <v>8.206999999999999</v>
      </c>
      <c r="M6" s="3">
        <f t="shared" si="2"/>
        <v>2.5158867065091566</v>
      </c>
    </row>
    <row r="7" spans="1:13" x14ac:dyDescent="0.2">
      <c r="A7" s="5" t="s">
        <v>3</v>
      </c>
      <c r="B7" s="4" t="s">
        <v>7</v>
      </c>
      <c r="C7" s="4">
        <f t="shared" ref="C7:M7" si="3">AVERAGE(C4:C6)</f>
        <v>7.8483333333333327</v>
      </c>
      <c r="D7" s="4">
        <f t="shared" si="3"/>
        <v>8.2863333333333333</v>
      </c>
      <c r="E7" s="4">
        <f t="shared" si="3"/>
        <v>0</v>
      </c>
      <c r="F7" s="4">
        <f t="shared" si="3"/>
        <v>0</v>
      </c>
      <c r="G7" s="4">
        <f t="shared" si="3"/>
        <v>1.9E-2</v>
      </c>
      <c r="H7" s="4">
        <f t="shared" si="3"/>
        <v>0.71566666666666656</v>
      </c>
      <c r="I7" s="4">
        <f t="shared" si="3"/>
        <v>2.3537333333333335</v>
      </c>
      <c r="J7" s="4">
        <f t="shared" si="3"/>
        <v>37.696969696969695</v>
      </c>
      <c r="K7" s="4">
        <f t="shared" si="3"/>
        <v>7.8293333333333335</v>
      </c>
      <c r="L7" s="4">
        <f t="shared" si="3"/>
        <v>7.5706666666666651</v>
      </c>
      <c r="M7" s="4">
        <f t="shared" si="3"/>
        <v>2.4859374503845117</v>
      </c>
    </row>
    <row r="8" spans="1:13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">
      <c r="A9" s="3"/>
      <c r="B9" s="3"/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  <c r="K9" s="4" t="s">
        <v>81</v>
      </c>
      <c r="L9" s="4" t="s">
        <v>82</v>
      </c>
      <c r="M9" s="4" t="s">
        <v>83</v>
      </c>
    </row>
    <row r="10" spans="1:13" x14ac:dyDescent="0.2">
      <c r="A10" s="5" t="s">
        <v>8</v>
      </c>
      <c r="B10" s="4" t="s">
        <v>9</v>
      </c>
      <c r="C10" s="3">
        <v>5.22</v>
      </c>
      <c r="D10" s="3">
        <v>7.8120000000000003</v>
      </c>
      <c r="E10" s="3">
        <v>0</v>
      </c>
      <c r="F10" s="3">
        <v>0</v>
      </c>
      <c r="G10" s="3">
        <v>8.5999999999999993E-2</v>
      </c>
      <c r="H10" s="3">
        <v>1.8739999999999999</v>
      </c>
      <c r="I10" s="3">
        <v>2.8032999999999997</v>
      </c>
      <c r="J10" s="3">
        <v>38.700000000000003</v>
      </c>
      <c r="K10" s="3">
        <f>C10-(G10+E10)</f>
        <v>5.1339999999999995</v>
      </c>
      <c r="L10" s="3">
        <f>D10-(F10+H10)</f>
        <v>5.9380000000000006</v>
      </c>
      <c r="M10" s="3">
        <f>(K10*COS(RADIANS(J10)))/(1.06*(I10))</f>
        <v>1.3483871472486213</v>
      </c>
    </row>
    <row r="11" spans="1:13" x14ac:dyDescent="0.2">
      <c r="A11" s="5" t="s">
        <v>8</v>
      </c>
      <c r="B11" s="4" t="s">
        <v>10</v>
      </c>
      <c r="C11" s="3">
        <v>5.5250000000000004</v>
      </c>
      <c r="D11" s="3">
        <v>7.2670000000000003</v>
      </c>
      <c r="E11" s="3">
        <v>0</v>
      </c>
      <c r="F11" s="3">
        <v>0</v>
      </c>
      <c r="G11" s="3">
        <v>3.5000000000000003E-2</v>
      </c>
      <c r="H11" s="3">
        <v>1.1599999999999999</v>
      </c>
      <c r="I11" s="3">
        <v>3.1633000000000004</v>
      </c>
      <c r="J11" s="3">
        <v>26.4</v>
      </c>
      <c r="K11" s="3">
        <f>C11-(G11+E11)</f>
        <v>5.49</v>
      </c>
      <c r="L11" s="3">
        <f>D11-(F11+H11)</f>
        <v>6.1070000000000002</v>
      </c>
      <c r="M11" s="3">
        <f>(K11*COS(RADIANS(J11)))/(1.06*(I11))</f>
        <v>1.4665415576026637</v>
      </c>
    </row>
    <row r="12" spans="1:13" x14ac:dyDescent="0.2">
      <c r="A12" s="5" t="s">
        <v>8</v>
      </c>
      <c r="B12" s="4" t="s">
        <v>7</v>
      </c>
      <c r="C12" s="4">
        <f>AVERAGE(C10:C11)</f>
        <v>5.3725000000000005</v>
      </c>
      <c r="D12" s="4">
        <f t="shared" ref="D12:M12" si="4">AVERAGE(D10:D11)</f>
        <v>7.5395000000000003</v>
      </c>
      <c r="E12" s="4">
        <f t="shared" si="4"/>
        <v>0</v>
      </c>
      <c r="F12" s="4">
        <f t="shared" si="4"/>
        <v>0</v>
      </c>
      <c r="G12" s="4">
        <f t="shared" si="4"/>
        <v>6.0499999999999998E-2</v>
      </c>
      <c r="H12" s="4">
        <f t="shared" si="4"/>
        <v>1.5169999999999999</v>
      </c>
      <c r="I12" s="4">
        <v>2.9832999999999998</v>
      </c>
      <c r="J12" s="4">
        <f t="shared" si="4"/>
        <v>32.549999999999997</v>
      </c>
      <c r="K12" s="4">
        <f t="shared" si="4"/>
        <v>5.3119999999999994</v>
      </c>
      <c r="L12" s="4">
        <f t="shared" si="4"/>
        <v>6.0225000000000009</v>
      </c>
      <c r="M12" s="4">
        <f t="shared" si="4"/>
        <v>1.4074643524256425</v>
      </c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A14" s="3"/>
      <c r="B14" s="3"/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81</v>
      </c>
      <c r="L14" s="4" t="s">
        <v>82</v>
      </c>
      <c r="M14" s="4" t="s">
        <v>83</v>
      </c>
    </row>
    <row r="15" spans="1:13" x14ac:dyDescent="0.2">
      <c r="A15" s="5" t="s">
        <v>11</v>
      </c>
      <c r="B15" s="4" t="s">
        <v>12</v>
      </c>
      <c r="C15" s="3">
        <v>2.1459999999999999</v>
      </c>
      <c r="D15" s="3">
        <v>4.5359999999999996</v>
      </c>
      <c r="E15" s="3">
        <v>0</v>
      </c>
      <c r="F15" s="3">
        <v>0</v>
      </c>
      <c r="G15" s="3">
        <v>2.8000000000000001E-2</v>
      </c>
      <c r="H15" s="3">
        <v>0.504</v>
      </c>
      <c r="I15" s="3">
        <v>1.7749999999999999</v>
      </c>
      <c r="J15" s="3">
        <v>37.200000000000003</v>
      </c>
      <c r="K15" s="3">
        <f>C15-(G15+E15)</f>
        <v>2.1179999999999999</v>
      </c>
      <c r="L15" s="3">
        <f>D15-(F15+H15)</f>
        <v>4.032</v>
      </c>
      <c r="M15" s="3">
        <f>(K15*COS(RADIANS(J15)))/(1.06*(I15))</f>
        <v>0.89665180248485132</v>
      </c>
    </row>
    <row r="16" spans="1:13" x14ac:dyDescent="0.2">
      <c r="A16" s="5" t="s">
        <v>11</v>
      </c>
      <c r="B16" s="4" t="s">
        <v>13</v>
      </c>
      <c r="C16" s="3">
        <v>1.9870000000000001</v>
      </c>
      <c r="D16" s="3">
        <v>3.782</v>
      </c>
      <c r="E16" s="3">
        <v>0</v>
      </c>
      <c r="F16" s="3">
        <v>0</v>
      </c>
      <c r="G16" s="3">
        <v>0</v>
      </c>
      <c r="H16" s="3">
        <v>0</v>
      </c>
      <c r="I16" s="3">
        <v>1.4858999999999998</v>
      </c>
      <c r="J16" s="3">
        <v>29.1</v>
      </c>
      <c r="K16" s="3">
        <f>C16-(G16+E16)</f>
        <v>1.9870000000000001</v>
      </c>
      <c r="L16" s="3">
        <f>D16-(F16+H16)</f>
        <v>3.782</v>
      </c>
      <c r="M16" s="3">
        <f t="shared" ref="M16:M19" si="5">(K16*COS(RADIANS(J16)))/(1.06*(I16))</f>
        <v>1.1023021478447532</v>
      </c>
    </row>
    <row r="17" spans="1:13" x14ac:dyDescent="0.2">
      <c r="A17" s="5" t="s">
        <v>11</v>
      </c>
      <c r="B17" s="4" t="s">
        <v>12</v>
      </c>
      <c r="C17" s="3">
        <v>2.0190000000000001</v>
      </c>
      <c r="D17" s="3">
        <v>5.1259999999999994</v>
      </c>
      <c r="E17" s="3">
        <v>0</v>
      </c>
      <c r="F17" s="3">
        <v>0</v>
      </c>
      <c r="G17" s="3">
        <v>0</v>
      </c>
      <c r="H17" s="3">
        <v>0.53</v>
      </c>
      <c r="I17" s="3">
        <v>1.7963</v>
      </c>
      <c r="J17" s="3">
        <v>36.9</v>
      </c>
      <c r="K17" s="3">
        <f>C17-(G17+E17)</f>
        <v>2.0190000000000001</v>
      </c>
      <c r="L17" s="3">
        <f>D17-(F17+H17)</f>
        <v>4.5959999999999992</v>
      </c>
      <c r="M17" s="3">
        <f t="shared" si="5"/>
        <v>0.8479502024000255</v>
      </c>
    </row>
    <row r="18" spans="1:13" x14ac:dyDescent="0.2">
      <c r="A18" s="5" t="s">
        <v>11</v>
      </c>
      <c r="B18" s="4" t="s">
        <v>14</v>
      </c>
      <c r="C18" s="3">
        <v>3.2850000000000001</v>
      </c>
      <c r="D18" s="3">
        <v>6.6189999999999998</v>
      </c>
      <c r="E18" s="3">
        <v>0</v>
      </c>
      <c r="F18" s="3">
        <v>0</v>
      </c>
      <c r="G18" s="3">
        <v>1.7999999999999999E-2</v>
      </c>
      <c r="H18" s="3">
        <v>0.92599999999999993</v>
      </c>
      <c r="I18" s="3">
        <v>2.2357999999999998</v>
      </c>
      <c r="J18" s="3">
        <v>40.700000000000003</v>
      </c>
      <c r="K18" s="3">
        <f>C18-(G18+E18)</f>
        <v>3.2670000000000003</v>
      </c>
      <c r="L18" s="3">
        <f>D18-(F18+H18)</f>
        <v>5.6929999999999996</v>
      </c>
      <c r="M18" s="3">
        <f t="shared" si="5"/>
        <v>1.0450967178848354</v>
      </c>
    </row>
    <row r="19" spans="1:13" x14ac:dyDescent="0.2">
      <c r="A19" s="5" t="s">
        <v>11</v>
      </c>
      <c r="B19" s="4" t="s">
        <v>15</v>
      </c>
      <c r="C19" s="3">
        <v>1.456</v>
      </c>
      <c r="D19" s="3">
        <v>4.3390000000000004</v>
      </c>
      <c r="E19" s="3">
        <v>0</v>
      </c>
      <c r="F19" s="3">
        <v>0</v>
      </c>
      <c r="G19" s="3">
        <v>0</v>
      </c>
      <c r="H19" s="3">
        <v>0.23799999999999999</v>
      </c>
      <c r="I19" s="3">
        <v>1.5489090909090912</v>
      </c>
      <c r="J19" s="3">
        <v>36</v>
      </c>
      <c r="K19" s="3">
        <f>C19-(G19+E19)</f>
        <v>1.456</v>
      </c>
      <c r="L19" s="3">
        <f>D19-(F19+H19)</f>
        <v>4.1010000000000009</v>
      </c>
      <c r="M19" s="3">
        <f t="shared" si="5"/>
        <v>0.71744270752774353</v>
      </c>
    </row>
    <row r="20" spans="1:13" x14ac:dyDescent="0.2">
      <c r="A20" s="5" t="s">
        <v>11</v>
      </c>
      <c r="B20" s="4" t="s">
        <v>7</v>
      </c>
      <c r="C20" s="4">
        <f>AVERAGE(C15:C19)</f>
        <v>2.1786000000000003</v>
      </c>
      <c r="D20" s="4">
        <f t="shared" ref="D20:M20" si="6">AVERAGE(D15:D19)</f>
        <v>4.8803999999999998</v>
      </c>
      <c r="E20" s="4">
        <f t="shared" si="6"/>
        <v>0</v>
      </c>
      <c r="F20" s="4">
        <f t="shared" si="6"/>
        <v>0</v>
      </c>
      <c r="G20" s="4">
        <f t="shared" si="6"/>
        <v>9.1999999999999998E-3</v>
      </c>
      <c r="H20" s="4">
        <f t="shared" si="6"/>
        <v>0.43959999999999999</v>
      </c>
      <c r="I20" s="4">
        <f t="shared" si="6"/>
        <v>1.7683818181818183</v>
      </c>
      <c r="J20" s="4">
        <f t="shared" si="6"/>
        <v>35.980000000000004</v>
      </c>
      <c r="K20" s="4">
        <f t="shared" si="6"/>
        <v>2.1694000000000004</v>
      </c>
      <c r="L20" s="4">
        <f t="shared" si="6"/>
        <v>4.4408000000000003</v>
      </c>
      <c r="M20" s="4">
        <f t="shared" si="6"/>
        <v>0.92188871562844166</v>
      </c>
    </row>
    <row r="21" spans="1:13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A22" s="3"/>
      <c r="B22" s="3"/>
      <c r="C22" s="4" t="s">
        <v>73</v>
      </c>
      <c r="D22" s="4" t="s">
        <v>74</v>
      </c>
      <c r="E22" s="4" t="s">
        <v>75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80</v>
      </c>
      <c r="K22" s="4" t="s">
        <v>81</v>
      </c>
      <c r="L22" s="4" t="s">
        <v>82</v>
      </c>
      <c r="M22" s="4" t="s">
        <v>83</v>
      </c>
    </row>
    <row r="23" spans="1:13" x14ac:dyDescent="0.2">
      <c r="A23" s="5" t="s">
        <v>16</v>
      </c>
      <c r="B23" s="4" t="s">
        <v>17</v>
      </c>
      <c r="C23" s="3">
        <v>0.48799999999999999</v>
      </c>
      <c r="D23" s="3">
        <v>2.4350000000000001</v>
      </c>
      <c r="E23" s="3">
        <v>0</v>
      </c>
      <c r="F23" s="3">
        <v>0</v>
      </c>
      <c r="G23" s="3">
        <v>0</v>
      </c>
      <c r="H23" s="3">
        <v>0</v>
      </c>
      <c r="I23" s="3">
        <v>1.3706999999999998</v>
      </c>
      <c r="J23" s="3">
        <v>33.700000000000003</v>
      </c>
      <c r="K23" s="3">
        <f>C23-(G23+E23)</f>
        <v>0.48799999999999999</v>
      </c>
      <c r="L23" s="3">
        <f>D23-(F23+H23)</f>
        <v>2.4350000000000001</v>
      </c>
      <c r="M23" s="3">
        <f>(K23*COS(RADIANS(J23)))/(1.06*(I23))</f>
        <v>0.27942864312524213</v>
      </c>
    </row>
    <row r="24" spans="1:13" x14ac:dyDescent="0.2">
      <c r="A24" s="5" t="s">
        <v>16</v>
      </c>
      <c r="B24" s="4" t="s">
        <v>18</v>
      </c>
      <c r="C24" s="3">
        <v>1.609</v>
      </c>
      <c r="D24" s="3">
        <v>2.8180000000000001</v>
      </c>
      <c r="E24" s="3">
        <v>0</v>
      </c>
      <c r="F24" s="3">
        <v>0</v>
      </c>
      <c r="G24" s="3">
        <v>0</v>
      </c>
      <c r="H24" s="3">
        <v>0</v>
      </c>
      <c r="I24" s="3">
        <v>1.4283000000000001</v>
      </c>
      <c r="J24" s="3">
        <v>42.8</v>
      </c>
      <c r="K24" s="3">
        <f>C24-(G24+E24)</f>
        <v>1.609</v>
      </c>
      <c r="L24" s="3">
        <f>D24-(F24+H24)</f>
        <v>2.8180000000000001</v>
      </c>
      <c r="M24" s="3">
        <f>(K24*COS(RADIANS(J24)))/(1.06*(I24))</f>
        <v>0.7797707473755765</v>
      </c>
    </row>
    <row r="25" spans="1:13" x14ac:dyDescent="0.2">
      <c r="A25" s="5" t="s">
        <v>16</v>
      </c>
      <c r="B25" s="4" t="s">
        <v>7</v>
      </c>
      <c r="C25" s="4">
        <f>AVERAGE(C23:C24)</f>
        <v>1.0485</v>
      </c>
      <c r="D25" s="4">
        <f t="shared" ref="D25:M25" si="7">AVERAGE(D23:D24)</f>
        <v>2.6265000000000001</v>
      </c>
      <c r="E25" s="4">
        <f t="shared" si="7"/>
        <v>0</v>
      </c>
      <c r="F25" s="4">
        <f t="shared" si="7"/>
        <v>0</v>
      </c>
      <c r="G25" s="4">
        <f t="shared" si="7"/>
        <v>0</v>
      </c>
      <c r="H25" s="4">
        <f t="shared" si="7"/>
        <v>0</v>
      </c>
      <c r="I25" s="4">
        <f t="shared" si="7"/>
        <v>1.3995</v>
      </c>
      <c r="J25" s="4">
        <f t="shared" si="7"/>
        <v>38.25</v>
      </c>
      <c r="K25" s="4">
        <f t="shared" si="7"/>
        <v>1.0485</v>
      </c>
      <c r="L25" s="4">
        <f t="shared" si="7"/>
        <v>2.6265000000000001</v>
      </c>
      <c r="M25" s="4">
        <f t="shared" si="7"/>
        <v>0.52959969525040929</v>
      </c>
    </row>
    <row r="26" spans="1:13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">
      <c r="A27" s="3"/>
      <c r="B27" s="3"/>
      <c r="C27" s="4" t="s">
        <v>73</v>
      </c>
      <c r="D27" s="4" t="s">
        <v>74</v>
      </c>
      <c r="E27" s="4" t="s">
        <v>75</v>
      </c>
      <c r="F27" s="4" t="s">
        <v>76</v>
      </c>
      <c r="G27" s="4" t="s">
        <v>77</v>
      </c>
      <c r="H27" s="4" t="s">
        <v>78</v>
      </c>
      <c r="I27" s="4" t="s">
        <v>79</v>
      </c>
      <c r="J27" s="4" t="s">
        <v>80</v>
      </c>
      <c r="K27" s="4" t="s">
        <v>81</v>
      </c>
      <c r="L27" s="4" t="s">
        <v>82</v>
      </c>
      <c r="M27" s="4" t="s">
        <v>83</v>
      </c>
    </row>
    <row r="28" spans="1:13" x14ac:dyDescent="0.2">
      <c r="A28" s="5" t="s">
        <v>19</v>
      </c>
      <c r="B28" s="4" t="s">
        <v>20</v>
      </c>
      <c r="C28" s="3">
        <v>2.7789999999999999</v>
      </c>
      <c r="D28" s="3">
        <v>4.1399999999999997</v>
      </c>
      <c r="E28" s="3">
        <v>0</v>
      </c>
      <c r="F28" s="3">
        <v>0</v>
      </c>
      <c r="G28" s="3">
        <v>0</v>
      </c>
      <c r="H28" s="3">
        <v>0.35</v>
      </c>
      <c r="I28" s="3">
        <v>2.4121999999999995</v>
      </c>
      <c r="J28" s="3">
        <v>34.299999999999997</v>
      </c>
      <c r="K28" s="3">
        <f>C28-(G28+E28)</f>
        <v>2.7789999999999999</v>
      </c>
      <c r="L28" s="3">
        <f>D28-(F28+H28)</f>
        <v>3.7899999999999996</v>
      </c>
      <c r="M28" s="3">
        <f>(K28*COS(RADIANS(J28)))/(1.06*(I28))</f>
        <v>0.89784443246974421</v>
      </c>
    </row>
    <row r="29" spans="1:13" x14ac:dyDescent="0.2">
      <c r="A29" s="5" t="s">
        <v>19</v>
      </c>
      <c r="B29" s="4" t="s">
        <v>21</v>
      </c>
      <c r="C29" s="3">
        <v>1.9610000000000001</v>
      </c>
      <c r="D29" s="3">
        <v>4.5200000000000005</v>
      </c>
      <c r="E29" s="3">
        <v>0</v>
      </c>
      <c r="F29" s="3">
        <v>0</v>
      </c>
      <c r="G29" s="3">
        <v>8.0000000000000002E-3</v>
      </c>
      <c r="H29" s="3">
        <v>0.51900000000000002</v>
      </c>
      <c r="I29" s="3">
        <v>2.6419000000000001</v>
      </c>
      <c r="J29" s="3">
        <v>32.700000000000003</v>
      </c>
      <c r="K29" s="3">
        <f>C29-(G29+E29)</f>
        <v>1.9530000000000001</v>
      </c>
      <c r="L29" s="3">
        <f>D29-(F29+H29)</f>
        <v>4.0010000000000003</v>
      </c>
      <c r="M29" s="3">
        <f t="shared" ref="M29:M30" si="8">(K29*COS(RADIANS(J29)))/(1.06*(I29))</f>
        <v>0.58686699792929997</v>
      </c>
    </row>
    <row r="30" spans="1:13" x14ac:dyDescent="0.2">
      <c r="A30" s="5" t="s">
        <v>19</v>
      </c>
      <c r="B30" s="4" t="s">
        <v>22</v>
      </c>
      <c r="C30" s="3">
        <v>1.6140000000000001</v>
      </c>
      <c r="D30" s="3">
        <v>3.8439999999999999</v>
      </c>
      <c r="E30" s="3">
        <v>0</v>
      </c>
      <c r="F30" s="3">
        <v>0</v>
      </c>
      <c r="G30" s="3">
        <v>1.2999999999999999E-2</v>
      </c>
      <c r="H30" s="3">
        <v>0.41799999999999998</v>
      </c>
      <c r="I30" s="3">
        <v>2.6479999999999997</v>
      </c>
      <c r="J30" s="3">
        <v>29.4</v>
      </c>
      <c r="K30" s="3">
        <f>C30-(G30+E30)</f>
        <v>1.6010000000000002</v>
      </c>
      <c r="L30" s="3">
        <f>D30-(F30+H30)</f>
        <v>3.4259999999999997</v>
      </c>
      <c r="M30" s="3">
        <f t="shared" si="8"/>
        <v>0.49692659166171116</v>
      </c>
    </row>
    <row r="31" spans="1:13" x14ac:dyDescent="0.2">
      <c r="A31" s="5" t="s">
        <v>19</v>
      </c>
      <c r="B31" s="4" t="s">
        <v>7</v>
      </c>
      <c r="C31" s="4">
        <f>AVERAGE(C28:C30)</f>
        <v>2.1179999999999999</v>
      </c>
      <c r="D31" s="4">
        <f t="shared" ref="D31:M31" si="9">AVERAGE(D28:D30)</f>
        <v>4.1680000000000001</v>
      </c>
      <c r="E31" s="4">
        <f t="shared" si="9"/>
        <v>0</v>
      </c>
      <c r="F31" s="4">
        <f t="shared" si="9"/>
        <v>0</v>
      </c>
      <c r="G31" s="4">
        <f t="shared" si="9"/>
        <v>6.9999999999999993E-3</v>
      </c>
      <c r="H31" s="4">
        <f t="shared" si="9"/>
        <v>0.42899999999999999</v>
      </c>
      <c r="I31" s="4">
        <f t="shared" si="9"/>
        <v>2.5673666666666666</v>
      </c>
      <c r="J31" s="4">
        <f t="shared" si="9"/>
        <v>32.133333333333333</v>
      </c>
      <c r="K31" s="4">
        <f t="shared" si="9"/>
        <v>2.1110000000000002</v>
      </c>
      <c r="L31" s="4">
        <f t="shared" si="9"/>
        <v>3.7390000000000003</v>
      </c>
      <c r="M31" s="4">
        <f t="shared" si="9"/>
        <v>0.66054600735358515</v>
      </c>
    </row>
    <row r="32" spans="1:13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">
      <c r="A33" s="3"/>
      <c r="B33" s="3"/>
      <c r="C33" s="4" t="s">
        <v>73</v>
      </c>
      <c r="D33" s="4" t="s">
        <v>74</v>
      </c>
      <c r="E33" s="4" t="s">
        <v>75</v>
      </c>
      <c r="F33" s="4" t="s">
        <v>76</v>
      </c>
      <c r="G33" s="4" t="s">
        <v>77</v>
      </c>
      <c r="H33" s="4" t="s">
        <v>78</v>
      </c>
      <c r="I33" s="4" t="s">
        <v>79</v>
      </c>
      <c r="J33" s="4" t="s">
        <v>80</v>
      </c>
      <c r="K33" s="4" t="s">
        <v>81</v>
      </c>
      <c r="L33" s="4" t="s">
        <v>82</v>
      </c>
      <c r="M33" s="4" t="s">
        <v>83</v>
      </c>
    </row>
    <row r="34" spans="1:13" x14ac:dyDescent="0.2">
      <c r="A34" s="5" t="s">
        <v>23</v>
      </c>
      <c r="B34" s="4" t="s">
        <v>24</v>
      </c>
      <c r="C34" s="3">
        <v>0.34499999999999997</v>
      </c>
      <c r="D34" s="3">
        <v>1.9370000000000001</v>
      </c>
      <c r="E34" s="3">
        <v>0</v>
      </c>
      <c r="F34" s="3">
        <v>0</v>
      </c>
      <c r="G34" s="3">
        <v>0</v>
      </c>
      <c r="H34" s="3">
        <v>0</v>
      </c>
      <c r="I34" s="3">
        <v>0.95280000000000009</v>
      </c>
      <c r="J34" s="3">
        <v>28.6</v>
      </c>
      <c r="K34" s="3">
        <f>C34-(G34+E34)</f>
        <v>0.34499999999999997</v>
      </c>
      <c r="L34" s="3">
        <f>D34-(F34+H34)</f>
        <v>1.9370000000000001</v>
      </c>
      <c r="M34" s="3">
        <f>(K34*COS(RADIANS(J34)))/(1.06*(I34))</f>
        <v>0.29991457800905891</v>
      </c>
    </row>
    <row r="35" spans="1:13" x14ac:dyDescent="0.2">
      <c r="A35" s="5" t="s">
        <v>23</v>
      </c>
      <c r="B35" s="4" t="s">
        <v>25</v>
      </c>
      <c r="C35" s="3">
        <v>0.48699999999999999</v>
      </c>
      <c r="D35" s="3">
        <v>2.59</v>
      </c>
      <c r="E35" s="3">
        <v>0</v>
      </c>
      <c r="F35" s="3">
        <v>0</v>
      </c>
      <c r="G35" s="3">
        <v>0</v>
      </c>
      <c r="H35" s="3">
        <v>0.32900000000000001</v>
      </c>
      <c r="I35" s="3">
        <v>1.2754000000000001</v>
      </c>
      <c r="J35" s="3">
        <v>34.5</v>
      </c>
      <c r="K35" s="3">
        <f>C35-(G35+E35)</f>
        <v>0.48699999999999999</v>
      </c>
      <c r="L35" s="3">
        <f>D35-(F35+H35)</f>
        <v>2.2609999999999997</v>
      </c>
      <c r="M35" s="3">
        <f t="shared" ref="M35:M36" si="10">(K35*COS(RADIANS(J35)))/(1.06*(I35))</f>
        <v>0.29687279304082298</v>
      </c>
    </row>
    <row r="36" spans="1:13" x14ac:dyDescent="0.2">
      <c r="A36" s="5" t="s">
        <v>23</v>
      </c>
      <c r="B36" s="4" t="s">
        <v>26</v>
      </c>
      <c r="C36" s="3">
        <v>0.316</v>
      </c>
      <c r="D36" s="3">
        <v>1.9100000000000001</v>
      </c>
      <c r="E36" s="3">
        <v>0</v>
      </c>
      <c r="F36" s="3">
        <v>0</v>
      </c>
      <c r="G36" s="3">
        <v>0</v>
      </c>
      <c r="H36" s="3">
        <v>0</v>
      </c>
      <c r="I36" s="3">
        <v>0.9739000000000001</v>
      </c>
      <c r="J36" s="3">
        <v>36.700000000000003</v>
      </c>
      <c r="K36" s="3">
        <f>C36-(G36+E36)</f>
        <v>0.316</v>
      </c>
      <c r="L36" s="3">
        <f>D36-(F36+H36)</f>
        <v>1.9100000000000001</v>
      </c>
      <c r="M36" s="3">
        <f t="shared" si="10"/>
        <v>0.24542551497967346</v>
      </c>
    </row>
    <row r="37" spans="1:13" x14ac:dyDescent="0.2">
      <c r="A37" s="5" t="s">
        <v>23</v>
      </c>
      <c r="B37" s="4" t="s">
        <v>7</v>
      </c>
      <c r="C37" s="4">
        <f>AVERAGE(C34:C36)</f>
        <v>0.38266666666666665</v>
      </c>
      <c r="D37" s="4">
        <f t="shared" ref="D37:M37" si="11">AVERAGE(D34:D36)</f>
        <v>2.1456666666666666</v>
      </c>
      <c r="E37" s="4">
        <f t="shared" si="11"/>
        <v>0</v>
      </c>
      <c r="F37" s="4">
        <f t="shared" si="11"/>
        <v>0</v>
      </c>
      <c r="G37" s="4">
        <f t="shared" si="11"/>
        <v>0</v>
      </c>
      <c r="H37" s="4">
        <f t="shared" si="11"/>
        <v>0.10966666666666668</v>
      </c>
      <c r="I37" s="4">
        <f t="shared" si="11"/>
        <v>1.0673666666666668</v>
      </c>
      <c r="J37" s="4">
        <f t="shared" si="11"/>
        <v>33.266666666666673</v>
      </c>
      <c r="K37" s="4">
        <f t="shared" si="11"/>
        <v>0.38266666666666665</v>
      </c>
      <c r="L37" s="4">
        <f t="shared" si="11"/>
        <v>2.036</v>
      </c>
      <c r="M37" s="4">
        <f t="shared" si="11"/>
        <v>0.28073762867651847</v>
      </c>
    </row>
    <row r="38" spans="1:13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">
      <c r="A39" s="3"/>
      <c r="B39" s="3"/>
      <c r="C39" s="4" t="s">
        <v>73</v>
      </c>
      <c r="D39" s="4" t="s">
        <v>74</v>
      </c>
      <c r="E39" s="4" t="s">
        <v>75</v>
      </c>
      <c r="F39" s="4" t="s">
        <v>76</v>
      </c>
      <c r="G39" s="4" t="s">
        <v>77</v>
      </c>
      <c r="H39" s="4" t="s">
        <v>78</v>
      </c>
      <c r="I39" s="4" t="s">
        <v>79</v>
      </c>
      <c r="J39" s="4" t="s">
        <v>80</v>
      </c>
      <c r="K39" s="4" t="s">
        <v>81</v>
      </c>
      <c r="L39" s="4" t="s">
        <v>82</v>
      </c>
      <c r="M39" s="4" t="s">
        <v>83</v>
      </c>
    </row>
    <row r="40" spans="1:13" x14ac:dyDescent="0.2">
      <c r="A40" s="5" t="s">
        <v>27</v>
      </c>
      <c r="B40" s="4" t="s">
        <v>28</v>
      </c>
      <c r="C40" s="3">
        <v>0.54600000000000004</v>
      </c>
      <c r="D40" s="3">
        <v>2.891</v>
      </c>
      <c r="E40" s="3">
        <v>0</v>
      </c>
      <c r="F40" s="3">
        <v>0</v>
      </c>
      <c r="G40" s="3">
        <v>0</v>
      </c>
      <c r="H40" s="3">
        <v>0</v>
      </c>
      <c r="I40" s="3">
        <v>1.1639000000000002</v>
      </c>
      <c r="J40" s="3">
        <v>21.8</v>
      </c>
      <c r="K40" s="3">
        <f>C40-(G40+E40)</f>
        <v>0.54600000000000004</v>
      </c>
      <c r="L40" s="3">
        <f>D40-(F40+H40)</f>
        <v>2.891</v>
      </c>
      <c r="M40" s="3">
        <f>(K40*COS(RADIANS(J40)))/(1.06*(I40))</f>
        <v>0.4109096948588421</v>
      </c>
    </row>
    <row r="41" spans="1:13" x14ac:dyDescent="0.2">
      <c r="A41" s="5" t="s">
        <v>29</v>
      </c>
      <c r="B41" s="4" t="s">
        <v>30</v>
      </c>
      <c r="C41" s="3">
        <v>0.89700000000000002</v>
      </c>
      <c r="D41" s="3">
        <v>2.9510000000000001</v>
      </c>
      <c r="E41" s="3">
        <v>0</v>
      </c>
      <c r="F41" s="3">
        <v>0</v>
      </c>
      <c r="G41" s="3">
        <v>0</v>
      </c>
      <c r="H41" s="3">
        <v>0</v>
      </c>
      <c r="I41" s="3">
        <v>0.94109999999999994</v>
      </c>
      <c r="J41" s="3">
        <v>31.2</v>
      </c>
      <c r="K41" s="3">
        <f>C41-(G41+E41)</f>
        <v>0.89700000000000002</v>
      </c>
      <c r="L41" s="3">
        <f>D41-(F41+H41)</f>
        <v>2.9510000000000001</v>
      </c>
      <c r="M41" s="3">
        <f t="shared" ref="M41:M43" si="12">(K41*COS(RADIANS(J41)))/(1.06*(I41))</f>
        <v>0.76913381306497475</v>
      </c>
    </row>
    <row r="42" spans="1:13" x14ac:dyDescent="0.2">
      <c r="A42" s="5" t="s">
        <v>27</v>
      </c>
      <c r="B42" s="4" t="s">
        <v>31</v>
      </c>
      <c r="C42" s="3">
        <v>0.69399999999999995</v>
      </c>
      <c r="D42" s="3">
        <v>3.2450000000000001</v>
      </c>
      <c r="E42" s="3">
        <v>0</v>
      </c>
      <c r="F42" s="3">
        <v>0</v>
      </c>
      <c r="G42" s="3">
        <v>0</v>
      </c>
      <c r="H42" s="3">
        <v>0</v>
      </c>
      <c r="I42" s="3">
        <v>0.95540000000000003</v>
      </c>
      <c r="J42" s="3">
        <v>33.4</v>
      </c>
      <c r="K42" s="3">
        <f>C42-(G42+E42)</f>
        <v>0.69399999999999995</v>
      </c>
      <c r="L42" s="3">
        <f>D42-(F42+H42)</f>
        <v>3.2450000000000001</v>
      </c>
      <c r="M42" s="3">
        <f t="shared" si="12"/>
        <v>0.57210495367425285</v>
      </c>
    </row>
    <row r="43" spans="1:13" x14ac:dyDescent="0.2">
      <c r="A43" s="5" t="s">
        <v>27</v>
      </c>
      <c r="B43" s="4" t="s">
        <v>32</v>
      </c>
      <c r="C43" s="3">
        <v>0.32300000000000001</v>
      </c>
      <c r="D43" s="3">
        <v>2.6890000000000001</v>
      </c>
      <c r="E43" s="3">
        <v>0</v>
      </c>
      <c r="F43" s="3">
        <v>0</v>
      </c>
      <c r="G43" s="3">
        <v>0</v>
      </c>
      <c r="H43" s="3">
        <v>0</v>
      </c>
      <c r="I43" s="3">
        <v>1.0666</v>
      </c>
      <c r="J43" s="3">
        <v>33.4</v>
      </c>
      <c r="K43" s="3">
        <f>C43-(G43+E43)</f>
        <v>0.32300000000000001</v>
      </c>
      <c r="L43" s="3">
        <f>D43-(F43+H43)</f>
        <v>2.6890000000000001</v>
      </c>
      <c r="M43" s="3">
        <f t="shared" si="12"/>
        <v>0.23850770729250789</v>
      </c>
    </row>
    <row r="44" spans="1:13" x14ac:dyDescent="0.2">
      <c r="A44" s="5" t="s">
        <v>27</v>
      </c>
      <c r="B44" s="4" t="s">
        <v>7</v>
      </c>
      <c r="C44" s="4">
        <f>AVERAGE(C40:C43)</f>
        <v>0.61499999999999999</v>
      </c>
      <c r="D44" s="4">
        <f t="shared" ref="D44:M44" si="13">AVERAGE(D40:D43)</f>
        <v>2.944</v>
      </c>
      <c r="E44" s="4">
        <f t="shared" si="13"/>
        <v>0</v>
      </c>
      <c r="F44" s="4">
        <f t="shared" si="13"/>
        <v>0</v>
      </c>
      <c r="G44" s="4">
        <f t="shared" si="13"/>
        <v>0</v>
      </c>
      <c r="H44" s="4">
        <f t="shared" si="13"/>
        <v>0</v>
      </c>
      <c r="I44" s="4">
        <f t="shared" si="13"/>
        <v>1.0317499999999999</v>
      </c>
      <c r="J44" s="4">
        <f t="shared" si="13"/>
        <v>29.950000000000003</v>
      </c>
      <c r="K44" s="4">
        <f t="shared" si="13"/>
        <v>0.61499999999999999</v>
      </c>
      <c r="L44" s="4">
        <f t="shared" si="13"/>
        <v>2.944</v>
      </c>
      <c r="M44" s="4">
        <f t="shared" si="13"/>
        <v>0.49766404222264438</v>
      </c>
    </row>
    <row r="45" spans="1:13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">
      <c r="A46" s="3"/>
      <c r="B46" s="3"/>
      <c r="C46" s="4" t="s">
        <v>73</v>
      </c>
      <c r="D46" s="4" t="s">
        <v>74</v>
      </c>
      <c r="E46" s="4" t="s">
        <v>75</v>
      </c>
      <c r="F46" s="4" t="s">
        <v>76</v>
      </c>
      <c r="G46" s="4" t="s">
        <v>77</v>
      </c>
      <c r="H46" s="4" t="s">
        <v>78</v>
      </c>
      <c r="I46" s="4" t="s">
        <v>79</v>
      </c>
      <c r="J46" s="4" t="s">
        <v>80</v>
      </c>
      <c r="K46" s="4" t="s">
        <v>81</v>
      </c>
      <c r="L46" s="4" t="s">
        <v>82</v>
      </c>
      <c r="M46" s="4" t="s">
        <v>83</v>
      </c>
    </row>
    <row r="47" spans="1:13" x14ac:dyDescent="0.2">
      <c r="A47" s="5" t="s">
        <v>33</v>
      </c>
      <c r="B47" s="4" t="s">
        <v>34</v>
      </c>
      <c r="C47" s="3">
        <v>0.13200000000000001</v>
      </c>
      <c r="D47" s="3">
        <v>2.109</v>
      </c>
      <c r="E47" s="3">
        <v>0</v>
      </c>
      <c r="F47" s="3">
        <v>0</v>
      </c>
      <c r="G47" s="3">
        <v>0</v>
      </c>
      <c r="H47" s="3">
        <v>0.40199999999999997</v>
      </c>
      <c r="I47" s="3">
        <v>1.0678000000000001</v>
      </c>
      <c r="J47" s="3">
        <v>25.9</v>
      </c>
      <c r="K47" s="3">
        <f>C47-(G47+E47)</f>
        <v>0.13200000000000001</v>
      </c>
      <c r="L47" s="3">
        <f>D47-(F47+H47)</f>
        <v>1.7070000000000001</v>
      </c>
      <c r="M47" s="3">
        <f>(K47*COS(RADIANS(J47)))/(1.06*(I47))</f>
        <v>0.10490766310389886</v>
      </c>
    </row>
    <row r="48" spans="1:13" x14ac:dyDescent="0.2">
      <c r="A48" s="5" t="s">
        <v>33</v>
      </c>
      <c r="B48" s="4" t="s">
        <v>35</v>
      </c>
      <c r="C48" s="3">
        <v>0.222</v>
      </c>
      <c r="D48" s="3">
        <v>2.1819999999999999</v>
      </c>
      <c r="E48" s="3">
        <v>0</v>
      </c>
      <c r="F48" s="3">
        <v>0</v>
      </c>
      <c r="G48" s="3">
        <v>0</v>
      </c>
      <c r="H48" s="3">
        <v>0.42000000000000004</v>
      </c>
      <c r="I48" s="3">
        <v>0.90969999999999995</v>
      </c>
      <c r="J48" s="3">
        <v>32.4</v>
      </c>
      <c r="K48" s="3">
        <f>C48-(G48+E48)</f>
        <v>0.222</v>
      </c>
      <c r="L48" s="3">
        <f>D48-(F48+H48)</f>
        <v>1.762</v>
      </c>
      <c r="M48" s="3">
        <f>(K48*COS(RADIANS(J48)))/(1.06*(I48))</f>
        <v>0.19438380003095293</v>
      </c>
    </row>
    <row r="49" spans="1:13" x14ac:dyDescent="0.2">
      <c r="A49" s="5" t="s">
        <v>33</v>
      </c>
      <c r="B49" s="4" t="s">
        <v>7</v>
      </c>
      <c r="C49" s="4">
        <f>AVERAGE(C47:C48)</f>
        <v>0.17699999999999999</v>
      </c>
      <c r="D49" s="4">
        <f t="shared" ref="D49:M49" si="14">AVERAGE(D47:D48)</f>
        <v>2.1455000000000002</v>
      </c>
      <c r="E49" s="4">
        <f t="shared" si="14"/>
        <v>0</v>
      </c>
      <c r="F49" s="4">
        <f t="shared" si="14"/>
        <v>0</v>
      </c>
      <c r="G49" s="4">
        <f t="shared" si="14"/>
        <v>0</v>
      </c>
      <c r="H49" s="4">
        <f t="shared" si="14"/>
        <v>0.41100000000000003</v>
      </c>
      <c r="I49" s="4">
        <f t="shared" si="14"/>
        <v>0.98875000000000002</v>
      </c>
      <c r="J49" s="4">
        <f t="shared" si="14"/>
        <v>29.15</v>
      </c>
      <c r="K49" s="4">
        <f t="shared" si="14"/>
        <v>0.17699999999999999</v>
      </c>
      <c r="L49" s="4">
        <f t="shared" si="14"/>
        <v>1.7345000000000002</v>
      </c>
      <c r="M49" s="4">
        <f t="shared" si="14"/>
        <v>0.14964573156742589</v>
      </c>
    </row>
    <row r="50" spans="1:13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">
      <c r="A51" s="3"/>
      <c r="B51" s="3"/>
      <c r="C51" s="4" t="s">
        <v>73</v>
      </c>
      <c r="D51" s="4" t="s">
        <v>74</v>
      </c>
      <c r="E51" s="4" t="s">
        <v>75</v>
      </c>
      <c r="F51" s="4" t="s">
        <v>76</v>
      </c>
      <c r="G51" s="4" t="s">
        <v>77</v>
      </c>
      <c r="H51" s="4" t="s">
        <v>78</v>
      </c>
      <c r="I51" s="4" t="s">
        <v>79</v>
      </c>
      <c r="J51" s="4" t="s">
        <v>80</v>
      </c>
      <c r="K51" s="3"/>
      <c r="L51" s="4" t="s">
        <v>82</v>
      </c>
      <c r="M51" s="4" t="s">
        <v>83</v>
      </c>
    </row>
    <row r="52" spans="1:13" x14ac:dyDescent="0.2">
      <c r="A52" s="5" t="s">
        <v>36</v>
      </c>
      <c r="B52" s="4" t="s">
        <v>37</v>
      </c>
      <c r="C52" s="3">
        <v>7.5999999999999998E-2</v>
      </c>
      <c r="D52" s="3">
        <v>0.92500000000000004</v>
      </c>
      <c r="E52" s="3">
        <v>0</v>
      </c>
      <c r="F52" s="3">
        <v>0</v>
      </c>
      <c r="G52" s="3">
        <v>0</v>
      </c>
      <c r="H52" s="3">
        <v>0</v>
      </c>
      <c r="I52" s="3">
        <v>0.53639999999999999</v>
      </c>
      <c r="J52" s="3">
        <v>40.5</v>
      </c>
      <c r="K52" s="3">
        <f>C52-(G52+E52)</f>
        <v>7.5999999999999998E-2</v>
      </c>
      <c r="L52" s="3">
        <f>D52-(F52+H52)</f>
        <v>0.92500000000000004</v>
      </c>
      <c r="M52" s="3">
        <f>(K52*COS(RADIANS(J52)))/(1.06*(I52))</f>
        <v>0.10163995713140425</v>
      </c>
    </row>
    <row r="53" spans="1:13" x14ac:dyDescent="0.2">
      <c r="A53" s="5" t="s">
        <v>36</v>
      </c>
      <c r="B53" s="4" t="s">
        <v>7</v>
      </c>
      <c r="C53" s="4">
        <f>AVERAGE(C52)</f>
        <v>7.5999999999999998E-2</v>
      </c>
      <c r="D53" s="4">
        <f t="shared" ref="D53:M53" si="15">AVERAGE(D52)</f>
        <v>0.92500000000000004</v>
      </c>
      <c r="E53" s="4">
        <f t="shared" si="15"/>
        <v>0</v>
      </c>
      <c r="F53" s="4">
        <f t="shared" si="15"/>
        <v>0</v>
      </c>
      <c r="G53" s="4">
        <f t="shared" si="15"/>
        <v>0</v>
      </c>
      <c r="H53" s="4">
        <f t="shared" si="15"/>
        <v>0</v>
      </c>
      <c r="I53" s="4">
        <f t="shared" si="15"/>
        <v>0.53639999999999999</v>
      </c>
      <c r="J53" s="4">
        <f t="shared" si="15"/>
        <v>40.5</v>
      </c>
      <c r="K53" s="4">
        <f t="shared" si="15"/>
        <v>7.5999999999999998E-2</v>
      </c>
      <c r="L53" s="4">
        <f t="shared" si="15"/>
        <v>0.92500000000000004</v>
      </c>
      <c r="M53" s="4">
        <f t="shared" si="15"/>
        <v>0.10163995713140425</v>
      </c>
    </row>
    <row r="54" spans="1:13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">
      <c r="A55" s="3"/>
      <c r="B55" s="3"/>
      <c r="C55" s="4" t="s">
        <v>73</v>
      </c>
      <c r="D55" s="4" t="s">
        <v>74</v>
      </c>
      <c r="E55" s="4" t="s">
        <v>75</v>
      </c>
      <c r="F55" s="4" t="s">
        <v>76</v>
      </c>
      <c r="G55" s="4" t="s">
        <v>77</v>
      </c>
      <c r="H55" s="4" t="s">
        <v>78</v>
      </c>
      <c r="I55" s="4" t="s">
        <v>79</v>
      </c>
      <c r="J55" s="4" t="s">
        <v>80</v>
      </c>
      <c r="K55" s="4" t="s">
        <v>81</v>
      </c>
      <c r="L55" s="4" t="s">
        <v>82</v>
      </c>
      <c r="M55" s="4" t="s">
        <v>83</v>
      </c>
    </row>
    <row r="56" spans="1:13" x14ac:dyDescent="0.2">
      <c r="A56" s="5" t="s">
        <v>38</v>
      </c>
      <c r="B56" s="4" t="s">
        <v>39</v>
      </c>
      <c r="C56" s="3">
        <v>9.1999999999999998E-2</v>
      </c>
      <c r="D56" s="3">
        <v>1.3619999999999999</v>
      </c>
      <c r="E56" s="3">
        <v>0</v>
      </c>
      <c r="F56" s="3">
        <v>0</v>
      </c>
      <c r="G56" s="3">
        <v>0</v>
      </c>
      <c r="H56" s="3">
        <v>0</v>
      </c>
      <c r="I56" s="3">
        <v>0.9219090909090909</v>
      </c>
      <c r="J56" s="3">
        <v>0</v>
      </c>
      <c r="K56" s="3">
        <f>C56-(G56+E56)</f>
        <v>9.1999999999999998E-2</v>
      </c>
      <c r="L56" s="3">
        <f>D56-(F56+H56)</f>
        <v>1.3619999999999999</v>
      </c>
      <c r="M56" s="3">
        <f>(K56*COS(RADIANS(J56)))/(1.06*(I56))</f>
        <v>9.4144263990935353E-2</v>
      </c>
    </row>
    <row r="57" spans="1:13" x14ac:dyDescent="0.2">
      <c r="A57" s="5" t="s">
        <v>38</v>
      </c>
      <c r="B57" s="4" t="s">
        <v>40</v>
      </c>
      <c r="C57" s="3">
        <v>0.18099999999999999</v>
      </c>
      <c r="D57" s="3">
        <v>1.5880000000000001</v>
      </c>
      <c r="E57" s="3">
        <v>0</v>
      </c>
      <c r="F57" s="3">
        <v>0</v>
      </c>
      <c r="G57" s="3">
        <v>0</v>
      </c>
      <c r="H57" s="3">
        <v>0</v>
      </c>
      <c r="I57" s="3">
        <v>0.9917999999999999</v>
      </c>
      <c r="J57" s="3">
        <v>37.6</v>
      </c>
      <c r="K57" s="3">
        <f>C57-(G57+E57)</f>
        <v>0.18099999999999999</v>
      </c>
      <c r="L57" s="3">
        <f>D57-(F57+H57)</f>
        <v>1.5880000000000001</v>
      </c>
      <c r="M57" s="3">
        <f t="shared" ref="M57:M59" si="16">(K57*COS(RADIANS(J57)))/(1.06*(I57))</f>
        <v>0.13640572072816864</v>
      </c>
    </row>
    <row r="58" spans="1:13" x14ac:dyDescent="0.2">
      <c r="A58" s="5" t="s">
        <v>38</v>
      </c>
      <c r="B58" s="4" t="s">
        <v>41</v>
      </c>
      <c r="C58" s="3">
        <v>0.17599999999999999</v>
      </c>
      <c r="D58" s="3">
        <v>2.02</v>
      </c>
      <c r="E58" s="3">
        <v>0</v>
      </c>
      <c r="F58" s="3">
        <v>0</v>
      </c>
      <c r="G58" s="3">
        <v>0</v>
      </c>
      <c r="H58" s="3">
        <v>0.39</v>
      </c>
      <c r="I58" s="3">
        <v>1.2104000000000001</v>
      </c>
      <c r="J58" s="3">
        <v>13.2</v>
      </c>
      <c r="K58" s="3">
        <f>C58-(G58+E58)</f>
        <v>0.17599999999999999</v>
      </c>
      <c r="L58" s="3">
        <f>D58-(F58+H58)</f>
        <v>1.63</v>
      </c>
      <c r="M58" s="3">
        <f t="shared" si="16"/>
        <v>0.13355158352897231</v>
      </c>
    </row>
    <row r="59" spans="1:13" x14ac:dyDescent="0.2">
      <c r="A59" s="5" t="s">
        <v>38</v>
      </c>
      <c r="B59" s="4" t="s">
        <v>42</v>
      </c>
      <c r="C59" s="3">
        <v>0.185</v>
      </c>
      <c r="D59" s="3">
        <v>1.907</v>
      </c>
      <c r="E59" s="3">
        <v>0</v>
      </c>
      <c r="F59" s="3">
        <v>0</v>
      </c>
      <c r="G59" s="3">
        <v>0</v>
      </c>
      <c r="H59" s="3">
        <v>0.151</v>
      </c>
      <c r="I59" s="3">
        <v>1.2311000000000001</v>
      </c>
      <c r="J59" s="3">
        <v>22.6</v>
      </c>
      <c r="K59" s="3">
        <f>C59-(G59+E59)</f>
        <v>0.185</v>
      </c>
      <c r="L59" s="3">
        <f>D59-(F59+H59)</f>
        <v>1.756</v>
      </c>
      <c r="M59" s="3">
        <f t="shared" si="16"/>
        <v>0.13087995408761718</v>
      </c>
    </row>
    <row r="60" spans="1:13" x14ac:dyDescent="0.2">
      <c r="A60" s="5" t="s">
        <v>38</v>
      </c>
      <c r="B60" s="4" t="s">
        <v>7</v>
      </c>
      <c r="C60" s="4">
        <f>AVERAGE(C56:C59)</f>
        <v>0.1585</v>
      </c>
      <c r="D60" s="4">
        <f t="shared" ref="D60:M60" si="17">AVERAGE(D56:D59)</f>
        <v>1.7192500000000002</v>
      </c>
      <c r="E60" s="4">
        <f t="shared" si="17"/>
        <v>0</v>
      </c>
      <c r="F60" s="4">
        <f t="shared" si="17"/>
        <v>0</v>
      </c>
      <c r="G60" s="4">
        <f t="shared" si="17"/>
        <v>0</v>
      </c>
      <c r="H60" s="4">
        <f t="shared" si="17"/>
        <v>0.13525000000000001</v>
      </c>
      <c r="I60" s="4">
        <f t="shared" si="17"/>
        <v>1.0888022727272726</v>
      </c>
      <c r="J60" s="4">
        <f t="shared" si="17"/>
        <v>18.350000000000001</v>
      </c>
      <c r="K60" s="4">
        <f t="shared" si="17"/>
        <v>0.1585</v>
      </c>
      <c r="L60" s="4">
        <f t="shared" si="17"/>
        <v>1.5840000000000001</v>
      </c>
      <c r="M60" s="4">
        <f t="shared" si="17"/>
        <v>0.12374538058392337</v>
      </c>
    </row>
    <row r="61" spans="1:1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">
      <c r="A62" s="3"/>
      <c r="B62" s="3"/>
      <c r="C62" s="4" t="s">
        <v>73</v>
      </c>
      <c r="D62" s="4" t="s">
        <v>74</v>
      </c>
      <c r="E62" s="4" t="s">
        <v>75</v>
      </c>
      <c r="F62" s="4" t="s">
        <v>76</v>
      </c>
      <c r="G62" s="4" t="s">
        <v>77</v>
      </c>
      <c r="H62" s="4" t="s">
        <v>78</v>
      </c>
      <c r="I62" s="4" t="s">
        <v>79</v>
      </c>
      <c r="J62" s="4" t="s">
        <v>80</v>
      </c>
      <c r="K62" s="4" t="s">
        <v>81</v>
      </c>
      <c r="L62" s="4" t="s">
        <v>82</v>
      </c>
      <c r="M62" s="4" t="s">
        <v>83</v>
      </c>
    </row>
    <row r="63" spans="1:13" x14ac:dyDescent="0.2">
      <c r="A63" s="5" t="s">
        <v>43</v>
      </c>
      <c r="B63" s="4" t="s">
        <v>44</v>
      </c>
      <c r="C63" s="3">
        <v>1.909</v>
      </c>
      <c r="D63" s="3">
        <v>2.95</v>
      </c>
      <c r="E63" s="3">
        <v>0</v>
      </c>
      <c r="F63" s="3">
        <v>0</v>
      </c>
      <c r="G63" s="3">
        <v>0</v>
      </c>
      <c r="H63" s="3">
        <v>0</v>
      </c>
      <c r="I63" s="3">
        <v>1.9538</v>
      </c>
      <c r="J63" s="3">
        <v>34</v>
      </c>
      <c r="K63" s="3">
        <f>C63-(G63+E63)</f>
        <v>1.909</v>
      </c>
      <c r="L63" s="3">
        <f>D63-(F63+H63)</f>
        <v>2.95</v>
      </c>
      <c r="M63" s="3">
        <f>(K63*COS(RADIANS(J63)))/(1.06*(I63))</f>
        <v>0.76417736795812263</v>
      </c>
    </row>
    <row r="64" spans="1:13" x14ac:dyDescent="0.2">
      <c r="A64" s="5" t="s">
        <v>43</v>
      </c>
      <c r="B64" s="4" t="s">
        <v>45</v>
      </c>
      <c r="C64">
        <v>3.2182034580000001</v>
      </c>
      <c r="D64" s="3">
        <v>5.82</v>
      </c>
      <c r="E64" s="3">
        <v>0</v>
      </c>
      <c r="F64" s="3">
        <v>0</v>
      </c>
      <c r="G64" s="3">
        <v>2.4E-2</v>
      </c>
      <c r="H64" s="3">
        <v>0.91799999999999993</v>
      </c>
      <c r="I64" s="3">
        <v>2.5400999999999998</v>
      </c>
      <c r="J64" s="3">
        <v>14.9</v>
      </c>
      <c r="K64" s="3">
        <f>C64-(G64+E64)</f>
        <v>3.1942034580000001</v>
      </c>
      <c r="L64" s="3">
        <f>D64-(F64+H64)</f>
        <v>4.9020000000000001</v>
      </c>
      <c r="M64" s="3">
        <f>(K64*COS(RADIANS(J64)))/(1.06*(I64))</f>
        <v>1.1464419445292497</v>
      </c>
    </row>
    <row r="65" spans="1:13" x14ac:dyDescent="0.2">
      <c r="A65" s="5" t="s">
        <v>43</v>
      </c>
      <c r="B65" s="4" t="s">
        <v>46</v>
      </c>
      <c r="C65" s="3">
        <v>4.0339999999999998</v>
      </c>
      <c r="D65" s="3">
        <v>4.3220000000000001</v>
      </c>
      <c r="E65" s="3">
        <v>0</v>
      </c>
      <c r="F65" s="3">
        <v>0</v>
      </c>
      <c r="G65" s="3">
        <v>2.3E-2</v>
      </c>
      <c r="H65" s="3">
        <v>0.86499999999999999</v>
      </c>
      <c r="I65" s="3">
        <v>2.7903999999999995</v>
      </c>
      <c r="J65" s="3">
        <v>43.2</v>
      </c>
      <c r="K65" s="3">
        <f>C65-(G65+E65)</f>
        <v>4.0110000000000001</v>
      </c>
      <c r="L65" s="3">
        <f>D65-(F65+H65)</f>
        <v>3.4569999999999999</v>
      </c>
      <c r="M65" s="3">
        <f>(K65*COS(RADIANS(J65)))/(1.06*(I65))</f>
        <v>0.98852844678631391</v>
      </c>
    </row>
    <row r="66" spans="1:13" x14ac:dyDescent="0.2">
      <c r="A66" s="5" t="s">
        <v>43</v>
      </c>
      <c r="B66" s="4" t="s">
        <v>47</v>
      </c>
      <c r="C66" s="3">
        <v>1.6930000000000001</v>
      </c>
      <c r="D66" s="3">
        <v>2.9050000000000002</v>
      </c>
      <c r="E66" s="3">
        <v>0</v>
      </c>
      <c r="F66" s="3">
        <v>0</v>
      </c>
      <c r="G66" s="3">
        <v>0</v>
      </c>
      <c r="H66" s="3">
        <v>0</v>
      </c>
      <c r="I66" s="3">
        <v>1.8976999999999999</v>
      </c>
      <c r="J66" s="3">
        <v>35.9</v>
      </c>
      <c r="K66" s="3">
        <f>C66-(G66+E66)</f>
        <v>1.6930000000000001</v>
      </c>
      <c r="L66" s="3">
        <f>D66-(F66+H66)</f>
        <v>2.9050000000000002</v>
      </c>
      <c r="M66" s="3">
        <f>(K66*COS(RADIANS(J66)))/(1.06*(I66))</f>
        <v>0.68175899985918043</v>
      </c>
    </row>
    <row r="67" spans="1:13" x14ac:dyDescent="0.2">
      <c r="A67" s="5" t="s">
        <v>43</v>
      </c>
      <c r="B67" s="4" t="s">
        <v>7</v>
      </c>
      <c r="C67" s="4">
        <f>AVERAGE(C63:C66)</f>
        <v>2.7135508644999997</v>
      </c>
      <c r="D67" s="4">
        <f t="shared" ref="D67:M67" si="18">AVERAGE(D63:D66)</f>
        <v>3.99925</v>
      </c>
      <c r="E67" s="4">
        <f t="shared" si="18"/>
        <v>0</v>
      </c>
      <c r="F67" s="4">
        <f t="shared" si="18"/>
        <v>0</v>
      </c>
      <c r="G67" s="4">
        <f t="shared" si="18"/>
        <v>1.175E-2</v>
      </c>
      <c r="H67" s="4">
        <f t="shared" si="18"/>
        <v>0.44574999999999998</v>
      </c>
      <c r="I67" s="4">
        <f t="shared" si="18"/>
        <v>2.2955000000000001</v>
      </c>
      <c r="J67" s="4">
        <f t="shared" si="18"/>
        <v>32</v>
      </c>
      <c r="K67" s="4">
        <f t="shared" si="18"/>
        <v>2.7018008645</v>
      </c>
      <c r="L67" s="4">
        <f t="shared" si="18"/>
        <v>3.5535000000000005</v>
      </c>
      <c r="M67" s="4">
        <f t="shared" si="18"/>
        <v>0.89522668978321662</v>
      </c>
    </row>
    <row r="68" spans="1:13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">
      <c r="A69" s="3"/>
      <c r="B69" s="3"/>
      <c r="C69" s="4" t="s">
        <v>73</v>
      </c>
      <c r="D69" s="4" t="s">
        <v>74</v>
      </c>
      <c r="E69" s="4" t="s">
        <v>75</v>
      </c>
      <c r="F69" s="4" t="s">
        <v>76</v>
      </c>
      <c r="G69" s="4" t="s">
        <v>77</v>
      </c>
      <c r="H69" s="4" t="s">
        <v>78</v>
      </c>
      <c r="I69" s="4" t="s">
        <v>79</v>
      </c>
      <c r="J69" s="4" t="s">
        <v>80</v>
      </c>
      <c r="K69" s="4" t="s">
        <v>81</v>
      </c>
      <c r="L69" s="4" t="s">
        <v>82</v>
      </c>
      <c r="M69" s="4" t="s">
        <v>83</v>
      </c>
    </row>
    <row r="70" spans="1:13" x14ac:dyDescent="0.2">
      <c r="A70" s="5" t="s">
        <v>48</v>
      </c>
      <c r="B70" s="4" t="s">
        <v>49</v>
      </c>
      <c r="C70" s="3">
        <v>6.34</v>
      </c>
      <c r="D70" s="3">
        <v>7.2720000000000002</v>
      </c>
      <c r="E70" s="3">
        <v>0</v>
      </c>
      <c r="F70" s="3">
        <v>0</v>
      </c>
      <c r="G70" s="3">
        <v>3.2000000000000001E-2</v>
      </c>
      <c r="H70" s="3">
        <v>0.61799999999999999</v>
      </c>
      <c r="I70" s="3">
        <v>3.3233000000000006</v>
      </c>
      <c r="J70" s="3">
        <v>26.9</v>
      </c>
      <c r="K70" s="3">
        <f t="shared" ref="K70:L72" si="19">C70-(E70+G70)</f>
        <v>6.3079999999999998</v>
      </c>
      <c r="L70" s="3">
        <f t="shared" si="19"/>
        <v>6.6539999999999999</v>
      </c>
      <c r="M70" s="3">
        <f>(K70*COS(RADIANS(J70)))/(1.06*(I70))</f>
        <v>1.5969177081741577</v>
      </c>
    </row>
    <row r="71" spans="1:13" x14ac:dyDescent="0.2">
      <c r="A71" s="5" t="s">
        <v>48</v>
      </c>
      <c r="B71" s="4" t="s">
        <v>50</v>
      </c>
      <c r="C71" s="3">
        <v>5.4160000000000004</v>
      </c>
      <c r="D71" s="3">
        <v>5.351</v>
      </c>
      <c r="E71" s="3">
        <v>0</v>
      </c>
      <c r="F71" s="3">
        <v>0</v>
      </c>
      <c r="G71" s="3">
        <v>2.4E-2</v>
      </c>
      <c r="H71" s="3">
        <v>0.41299999999999998</v>
      </c>
      <c r="I71" s="3">
        <v>2.1261999999999999</v>
      </c>
      <c r="J71" s="3">
        <v>36</v>
      </c>
      <c r="K71" s="3">
        <f t="shared" si="19"/>
        <v>5.3920000000000003</v>
      </c>
      <c r="L71" s="3">
        <f t="shared" si="19"/>
        <v>4.9379999999999997</v>
      </c>
      <c r="M71" s="3">
        <f t="shared" ref="M71:M72" si="20">(K71*COS(RADIANS(J71)))/(1.06*(I71))</f>
        <v>1.9355194907336311</v>
      </c>
    </row>
    <row r="72" spans="1:13" x14ac:dyDescent="0.2">
      <c r="A72" s="5" t="s">
        <v>48</v>
      </c>
      <c r="B72" s="4" t="s">
        <v>51</v>
      </c>
      <c r="C72" s="3">
        <v>5.0270000000000001</v>
      </c>
      <c r="D72" s="3">
        <v>5.556</v>
      </c>
      <c r="E72" s="3">
        <v>0</v>
      </c>
      <c r="F72" s="3">
        <v>0</v>
      </c>
      <c r="G72" s="3">
        <v>0</v>
      </c>
      <c r="H72" s="3">
        <v>0</v>
      </c>
      <c r="I72" s="3">
        <v>2.6874000000000007</v>
      </c>
      <c r="J72" s="3">
        <v>44.5</v>
      </c>
      <c r="K72" s="3">
        <f t="shared" si="19"/>
        <v>5.0270000000000001</v>
      </c>
      <c r="L72" s="3">
        <f t="shared" si="19"/>
        <v>5.556</v>
      </c>
      <c r="M72" s="3">
        <f t="shared" si="20"/>
        <v>1.2586725501319469</v>
      </c>
    </row>
    <row r="73" spans="1:13" x14ac:dyDescent="0.2">
      <c r="A73" s="5" t="s">
        <v>48</v>
      </c>
      <c r="B73" s="4" t="s">
        <v>7</v>
      </c>
      <c r="C73" s="4">
        <f t="shared" ref="C73:M73" si="21">AVERAGE(C70:C72)</f>
        <v>5.594333333333334</v>
      </c>
      <c r="D73" s="4">
        <f t="shared" si="21"/>
        <v>6.0596666666666676</v>
      </c>
      <c r="E73" s="3">
        <f t="shared" si="21"/>
        <v>0</v>
      </c>
      <c r="F73" s="3">
        <f t="shared" si="21"/>
        <v>0</v>
      </c>
      <c r="G73" s="3">
        <f t="shared" si="21"/>
        <v>1.8666666666666668E-2</v>
      </c>
      <c r="H73" s="3">
        <f t="shared" si="21"/>
        <v>0.34366666666666662</v>
      </c>
      <c r="I73" s="3">
        <f t="shared" si="21"/>
        <v>2.7123000000000004</v>
      </c>
      <c r="J73" s="3">
        <f t="shared" si="21"/>
        <v>35.800000000000004</v>
      </c>
      <c r="K73" s="3">
        <f t="shared" si="21"/>
        <v>5.5756666666666668</v>
      </c>
      <c r="L73" s="3">
        <f t="shared" si="21"/>
        <v>5.7160000000000002</v>
      </c>
      <c r="M73" s="3">
        <f t="shared" si="21"/>
        <v>1.5970365830132451</v>
      </c>
    </row>
    <row r="74" spans="1:13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">
      <c r="A75" s="3"/>
      <c r="B75" s="3"/>
      <c r="C75" s="4" t="s">
        <v>73</v>
      </c>
      <c r="D75" s="4" t="s">
        <v>74</v>
      </c>
      <c r="E75" s="4" t="s">
        <v>75</v>
      </c>
      <c r="F75" s="4" t="s">
        <v>76</v>
      </c>
      <c r="G75" s="4" t="s">
        <v>77</v>
      </c>
      <c r="H75" s="4" t="s">
        <v>78</v>
      </c>
      <c r="I75" s="4" t="s">
        <v>79</v>
      </c>
      <c r="J75" s="4" t="s">
        <v>80</v>
      </c>
      <c r="K75" s="4" t="s">
        <v>81</v>
      </c>
      <c r="L75" s="4" t="s">
        <v>82</v>
      </c>
      <c r="M75" s="4" t="s">
        <v>83</v>
      </c>
    </row>
    <row r="76" spans="1:13" x14ac:dyDescent="0.2">
      <c r="A76" s="5" t="s">
        <v>52</v>
      </c>
      <c r="B76" s="4" t="s">
        <v>14</v>
      </c>
      <c r="C76" s="3">
        <v>1.153</v>
      </c>
      <c r="D76" s="3">
        <v>3.6709999999999998</v>
      </c>
      <c r="E76" s="3">
        <v>0</v>
      </c>
      <c r="F76" s="3">
        <v>0</v>
      </c>
      <c r="G76" s="3">
        <v>0</v>
      </c>
      <c r="H76" s="3">
        <v>0.28299999999999997</v>
      </c>
      <c r="I76" s="3">
        <v>1.7502</v>
      </c>
      <c r="J76" s="3">
        <v>27</v>
      </c>
      <c r="K76" s="3">
        <f>C76-(E76+G76)</f>
        <v>1.153</v>
      </c>
      <c r="L76" s="3">
        <f>D76-(F76+H76)</f>
        <v>3.3879999999999999</v>
      </c>
      <c r="M76" s="3">
        <f>(K76*COS(RADIANS(J76)))/(1.06*(I76))</f>
        <v>0.55375370706376859</v>
      </c>
    </row>
    <row r="77" spans="1:13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2">
      <c r="A78" s="3"/>
      <c r="B78" s="3"/>
      <c r="C78" s="4" t="s">
        <v>73</v>
      </c>
      <c r="D78" s="4" t="s">
        <v>74</v>
      </c>
      <c r="E78" s="4" t="s">
        <v>75</v>
      </c>
      <c r="F78" s="4" t="s">
        <v>76</v>
      </c>
      <c r="G78" s="4" t="s">
        <v>77</v>
      </c>
      <c r="H78" s="4" t="s">
        <v>78</v>
      </c>
      <c r="I78" s="4" t="s">
        <v>79</v>
      </c>
      <c r="J78" s="4" t="s">
        <v>80</v>
      </c>
      <c r="K78" s="4" t="s">
        <v>81</v>
      </c>
      <c r="L78" s="4" t="s">
        <v>82</v>
      </c>
      <c r="M78" s="4" t="s">
        <v>83</v>
      </c>
    </row>
    <row r="79" spans="1:13" x14ac:dyDescent="0.2">
      <c r="A79" s="5" t="s">
        <v>53</v>
      </c>
      <c r="B79" s="4" t="s">
        <v>54</v>
      </c>
      <c r="C79" s="3">
        <v>0.89200000000000002</v>
      </c>
      <c r="D79" s="3">
        <v>3.4990000000000001</v>
      </c>
      <c r="E79" s="3">
        <v>0</v>
      </c>
      <c r="F79" s="3">
        <v>0</v>
      </c>
      <c r="G79" s="3">
        <v>0</v>
      </c>
      <c r="H79" s="3">
        <v>0</v>
      </c>
      <c r="I79" s="3">
        <v>1.0108000000000001</v>
      </c>
      <c r="J79" s="3">
        <v>32.299999999999997</v>
      </c>
      <c r="K79" s="3">
        <f>C79-(E79+G79)</f>
        <v>0.89200000000000002</v>
      </c>
      <c r="L79" s="3">
        <f>D79-(F79+H79)</f>
        <v>3.4990000000000001</v>
      </c>
      <c r="M79" s="3">
        <f>(K79*COS(RADIANS(J79)))/(1.06*(I79))</f>
        <v>0.70369589119947551</v>
      </c>
    </row>
    <row r="80" spans="1:13" x14ac:dyDescent="0.2">
      <c r="A80" s="5" t="s">
        <v>53</v>
      </c>
      <c r="B80" s="4" t="s">
        <v>55</v>
      </c>
      <c r="C80" s="3">
        <v>0.94299999999999995</v>
      </c>
      <c r="D80" s="3">
        <v>3.915</v>
      </c>
      <c r="E80" s="3">
        <v>0</v>
      </c>
      <c r="F80" s="3">
        <v>0</v>
      </c>
      <c r="G80" s="3">
        <v>0</v>
      </c>
      <c r="H80" s="3">
        <v>0.80500000000000005</v>
      </c>
      <c r="I80" s="3">
        <v>1.0337000000000001</v>
      </c>
      <c r="J80" s="3">
        <v>26.1</v>
      </c>
      <c r="K80" s="3">
        <f>C80-(E80+G80)</f>
        <v>0.94299999999999995</v>
      </c>
      <c r="L80" s="3">
        <f>D80-(F80+H80)</f>
        <v>3.11</v>
      </c>
      <c r="M80" s="3">
        <f>(K80*COS(RADIANS(J80)))/(1.06*(I80))</f>
        <v>0.77286027289975057</v>
      </c>
    </row>
    <row r="81" spans="1:13" x14ac:dyDescent="0.2">
      <c r="A81" s="5" t="s">
        <v>53</v>
      </c>
      <c r="B81" s="4" t="s">
        <v>7</v>
      </c>
      <c r="C81" s="3">
        <f t="shared" ref="C81:M81" si="22">AVERAGE(C79:C80)</f>
        <v>0.91749999999999998</v>
      </c>
      <c r="D81" s="3">
        <f t="shared" si="22"/>
        <v>3.7069999999999999</v>
      </c>
      <c r="E81" s="3">
        <f t="shared" si="22"/>
        <v>0</v>
      </c>
      <c r="F81" s="3">
        <f t="shared" si="22"/>
        <v>0</v>
      </c>
      <c r="G81" s="3">
        <f t="shared" si="22"/>
        <v>0</v>
      </c>
      <c r="H81" s="3">
        <f t="shared" si="22"/>
        <v>0.40250000000000002</v>
      </c>
      <c r="I81" s="3">
        <f t="shared" si="22"/>
        <v>1.0222500000000001</v>
      </c>
      <c r="J81" s="3">
        <f t="shared" si="22"/>
        <v>29.2</v>
      </c>
      <c r="K81" s="3">
        <f t="shared" si="22"/>
        <v>0.91749999999999998</v>
      </c>
      <c r="L81" s="3">
        <f t="shared" si="22"/>
        <v>3.3045</v>
      </c>
      <c r="M81" s="3">
        <f t="shared" si="22"/>
        <v>0.73827808204961309</v>
      </c>
    </row>
    <row r="82" spans="1:13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2">
      <c r="A83" s="3"/>
      <c r="B83" s="3"/>
      <c r="C83" s="4" t="s">
        <v>73</v>
      </c>
      <c r="D83" s="4" t="s">
        <v>74</v>
      </c>
      <c r="E83" s="4" t="s">
        <v>75</v>
      </c>
      <c r="F83" s="4" t="s">
        <v>76</v>
      </c>
      <c r="G83" s="4" t="s">
        <v>77</v>
      </c>
      <c r="H83" s="4" t="s">
        <v>78</v>
      </c>
      <c r="I83" s="4" t="s">
        <v>79</v>
      </c>
      <c r="J83" s="4" t="s">
        <v>80</v>
      </c>
      <c r="K83" s="4" t="s">
        <v>81</v>
      </c>
      <c r="L83" s="4" t="s">
        <v>82</v>
      </c>
      <c r="M83" s="4" t="s">
        <v>83</v>
      </c>
    </row>
    <row r="84" spans="1:13" x14ac:dyDescent="0.2">
      <c r="A84" s="5" t="s">
        <v>56</v>
      </c>
      <c r="B84" s="4" t="s">
        <v>57</v>
      </c>
      <c r="C84" s="3">
        <v>2.718</v>
      </c>
      <c r="D84" s="3">
        <v>5.2329999999999997</v>
      </c>
      <c r="E84" s="3">
        <v>0</v>
      </c>
      <c r="F84" s="3">
        <v>0</v>
      </c>
      <c r="G84" s="3">
        <v>0.01</v>
      </c>
      <c r="H84" s="3">
        <v>0.60799999999999998</v>
      </c>
      <c r="I84" s="3">
        <v>1.9656666666666667</v>
      </c>
      <c r="J84" s="3">
        <v>37.5</v>
      </c>
      <c r="K84" s="3">
        <f t="shared" ref="K84:L86" si="23">C84-(E84+G84)</f>
        <v>2.7080000000000002</v>
      </c>
      <c r="L84" s="3">
        <f t="shared" si="23"/>
        <v>4.625</v>
      </c>
      <c r="M84" s="3">
        <f>(K84*COS(RADIANS(J84)))/(1.06*(I84))</f>
        <v>1.0310971259012409</v>
      </c>
    </row>
    <row r="85" spans="1:13" x14ac:dyDescent="0.2">
      <c r="A85" s="5" t="s">
        <v>56</v>
      </c>
      <c r="B85" s="4" t="s">
        <v>58</v>
      </c>
      <c r="C85" s="3">
        <v>3.7389999999999999</v>
      </c>
      <c r="D85" s="3">
        <v>5.601</v>
      </c>
      <c r="E85" s="3">
        <v>0</v>
      </c>
      <c r="F85" s="3">
        <v>0</v>
      </c>
      <c r="G85" s="3">
        <v>0</v>
      </c>
      <c r="H85" s="3">
        <v>0.94100000000000006</v>
      </c>
      <c r="I85" s="3">
        <v>2.7015000000000002</v>
      </c>
      <c r="J85" s="3">
        <v>28.2</v>
      </c>
      <c r="K85" s="3">
        <f t="shared" si="23"/>
        <v>3.7389999999999999</v>
      </c>
      <c r="L85" s="3">
        <f t="shared" si="23"/>
        <v>4.66</v>
      </c>
      <c r="M85" s="3">
        <f t="shared" ref="M85:M86" si="24">(K85*COS(RADIANS(J85)))/(1.06*(I85))</f>
        <v>1.1507211602467553</v>
      </c>
    </row>
    <row r="86" spans="1:13" x14ac:dyDescent="0.2">
      <c r="A86" s="5" t="s">
        <v>56</v>
      </c>
      <c r="B86" s="4" t="s">
        <v>59</v>
      </c>
      <c r="C86" s="3">
        <v>7.0650000000000004</v>
      </c>
      <c r="D86" s="3">
        <v>6.6120000000000001</v>
      </c>
      <c r="E86" s="3">
        <v>0</v>
      </c>
      <c r="F86" s="3">
        <v>0</v>
      </c>
      <c r="G86" s="3">
        <v>2.1999999999999999E-2</v>
      </c>
      <c r="H86" s="3">
        <v>0.77300000000000002</v>
      </c>
      <c r="I86" s="3">
        <v>2.8243999999999998</v>
      </c>
      <c r="J86" s="3">
        <v>31.1</v>
      </c>
      <c r="K86" s="3">
        <f t="shared" si="23"/>
        <v>7.0430000000000001</v>
      </c>
      <c r="L86" s="3">
        <f t="shared" si="23"/>
        <v>5.8390000000000004</v>
      </c>
      <c r="M86" s="3">
        <f t="shared" si="24"/>
        <v>2.0143497088846094</v>
      </c>
    </row>
    <row r="87" spans="1:13" x14ac:dyDescent="0.2">
      <c r="A87" s="5" t="s">
        <v>56</v>
      </c>
      <c r="B87" s="4" t="s">
        <v>7</v>
      </c>
      <c r="C87" s="4">
        <f t="shared" ref="C87:M87" si="25">AVERAGE(C84:C86)</f>
        <v>4.5073333333333334</v>
      </c>
      <c r="D87" s="4">
        <f t="shared" si="25"/>
        <v>5.8153333333333324</v>
      </c>
      <c r="E87" s="3">
        <f t="shared" si="25"/>
        <v>0</v>
      </c>
      <c r="F87" s="3">
        <f t="shared" si="25"/>
        <v>0</v>
      </c>
      <c r="G87" s="3">
        <f t="shared" si="25"/>
        <v>1.0666666666666666E-2</v>
      </c>
      <c r="H87" s="3">
        <f t="shared" si="25"/>
        <v>0.77400000000000002</v>
      </c>
      <c r="I87" s="3">
        <f t="shared" si="25"/>
        <v>2.4971888888888887</v>
      </c>
      <c r="J87" s="3">
        <f t="shared" si="25"/>
        <v>32.266666666666673</v>
      </c>
      <c r="K87" s="3">
        <f t="shared" si="25"/>
        <v>4.496666666666667</v>
      </c>
      <c r="L87" s="3">
        <f t="shared" si="25"/>
        <v>5.0413333333333332</v>
      </c>
      <c r="M87" s="3">
        <f t="shared" si="25"/>
        <v>1.3987226650108686</v>
      </c>
    </row>
    <row r="88" spans="1:13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2">
      <c r="A89" s="3"/>
      <c r="B89" s="3"/>
      <c r="C89" s="4" t="s">
        <v>73</v>
      </c>
      <c r="D89" s="4" t="s">
        <v>74</v>
      </c>
      <c r="E89" s="4" t="s">
        <v>75</v>
      </c>
      <c r="F89" s="4" t="s">
        <v>76</v>
      </c>
      <c r="G89" s="4" t="s">
        <v>77</v>
      </c>
      <c r="H89" s="4" t="s">
        <v>78</v>
      </c>
      <c r="I89" s="4" t="s">
        <v>79</v>
      </c>
      <c r="J89" s="4" t="s">
        <v>80</v>
      </c>
      <c r="K89" s="4" t="s">
        <v>81</v>
      </c>
      <c r="L89" s="4" t="s">
        <v>82</v>
      </c>
      <c r="M89" s="4" t="s">
        <v>83</v>
      </c>
    </row>
    <row r="90" spans="1:13" x14ac:dyDescent="0.2">
      <c r="A90" s="5" t="s">
        <v>60</v>
      </c>
      <c r="B90" s="4" t="s">
        <v>61</v>
      </c>
      <c r="C90" s="3">
        <v>0.32100000000000001</v>
      </c>
      <c r="D90" s="3">
        <v>2.6179999999999999</v>
      </c>
      <c r="E90" s="3">
        <v>0</v>
      </c>
      <c r="F90" s="3">
        <v>0</v>
      </c>
      <c r="G90" s="3">
        <v>0</v>
      </c>
      <c r="H90" s="3">
        <v>0</v>
      </c>
      <c r="I90" s="3">
        <v>0.90340000000000009</v>
      </c>
      <c r="J90" s="3">
        <v>37.200000000000003</v>
      </c>
      <c r="K90" s="3">
        <f>C90-(E90+G90)</f>
        <v>0.32100000000000001</v>
      </c>
      <c r="L90" s="3">
        <f>D90-(F90+H90)</f>
        <v>2.6179999999999999</v>
      </c>
      <c r="M90" s="3">
        <f>(K90*COS(RADIANS(J90)))/(1.06*(I90))</f>
        <v>0.26700609404907139</v>
      </c>
    </row>
    <row r="91" spans="1:13" x14ac:dyDescent="0.2">
      <c r="A91" s="5" t="s">
        <v>60</v>
      </c>
      <c r="B91" s="4" t="s">
        <v>62</v>
      </c>
      <c r="C91" s="3">
        <v>1.2769999999999999</v>
      </c>
      <c r="D91" s="3">
        <v>4.1369999999999996</v>
      </c>
      <c r="E91" s="3">
        <v>0</v>
      </c>
      <c r="F91" s="3">
        <v>0</v>
      </c>
      <c r="G91" s="3">
        <v>0</v>
      </c>
      <c r="H91" s="3">
        <v>0</v>
      </c>
      <c r="I91" s="3">
        <v>1.2231000000000001</v>
      </c>
      <c r="J91" s="3">
        <v>31.6</v>
      </c>
      <c r="K91" s="3">
        <f>C91-(E91+G91)</f>
        <v>1.2769999999999999</v>
      </c>
      <c r="L91" s="3">
        <f>D91-(F91+H91)</f>
        <v>4.1369999999999996</v>
      </c>
      <c r="M91" s="3">
        <f>(K91*COS(RADIANS(J91)))/(1.06*(I91))</f>
        <v>0.83892559958277335</v>
      </c>
    </row>
    <row r="92" spans="1:13" x14ac:dyDescent="0.2">
      <c r="A92" s="5" t="s">
        <v>60</v>
      </c>
      <c r="B92" s="4" t="s">
        <v>7</v>
      </c>
      <c r="C92" s="4">
        <f t="shared" ref="C92:M92" si="26">AVERAGE(C90:C91)</f>
        <v>0.79899999999999993</v>
      </c>
      <c r="D92" s="4">
        <f t="shared" si="26"/>
        <v>3.3774999999999995</v>
      </c>
      <c r="E92" s="3">
        <f t="shared" si="26"/>
        <v>0</v>
      </c>
      <c r="F92" s="3">
        <f t="shared" si="26"/>
        <v>0</v>
      </c>
      <c r="G92" s="3">
        <f t="shared" si="26"/>
        <v>0</v>
      </c>
      <c r="H92" s="3">
        <f t="shared" si="26"/>
        <v>0</v>
      </c>
      <c r="I92" s="3">
        <f t="shared" si="26"/>
        <v>1.06325</v>
      </c>
      <c r="J92" s="3">
        <f t="shared" si="26"/>
        <v>34.400000000000006</v>
      </c>
      <c r="K92" s="3">
        <f t="shared" si="26"/>
        <v>0.79899999999999993</v>
      </c>
      <c r="L92" s="3">
        <f t="shared" si="26"/>
        <v>3.3774999999999995</v>
      </c>
      <c r="M92" s="3">
        <f t="shared" si="26"/>
        <v>0.55296584681592242</v>
      </c>
    </row>
    <row r="93" spans="1:13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2">
      <c r="A94" s="3"/>
      <c r="B94" s="3"/>
      <c r="C94" s="4" t="s">
        <v>73</v>
      </c>
      <c r="D94" s="4" t="s">
        <v>74</v>
      </c>
      <c r="E94" s="4" t="s">
        <v>75</v>
      </c>
      <c r="F94" s="4" t="s">
        <v>76</v>
      </c>
      <c r="G94" s="4" t="s">
        <v>77</v>
      </c>
      <c r="H94" s="4" t="s">
        <v>78</v>
      </c>
      <c r="I94" s="4" t="s">
        <v>79</v>
      </c>
      <c r="J94" s="4" t="s">
        <v>80</v>
      </c>
      <c r="K94" s="4" t="s">
        <v>81</v>
      </c>
      <c r="L94" s="4" t="s">
        <v>82</v>
      </c>
      <c r="M94" s="4" t="s">
        <v>83</v>
      </c>
    </row>
    <row r="95" spans="1:13" x14ac:dyDescent="0.2">
      <c r="A95" s="5" t="s">
        <v>63</v>
      </c>
      <c r="B95" s="4" t="s">
        <v>64</v>
      </c>
      <c r="C95" s="3">
        <v>1.9490000000000001</v>
      </c>
      <c r="D95" s="3">
        <v>4.2679999999999998</v>
      </c>
      <c r="E95" s="3">
        <v>0</v>
      </c>
      <c r="F95" s="3">
        <v>0</v>
      </c>
      <c r="G95" s="3">
        <v>0</v>
      </c>
      <c r="H95" s="3">
        <v>0</v>
      </c>
      <c r="I95" s="3">
        <v>1.4449000000000001</v>
      </c>
      <c r="J95" s="3">
        <v>35.700000000000003</v>
      </c>
      <c r="K95" s="3">
        <f>C95-(E95+G95)</f>
        <v>1.9490000000000001</v>
      </c>
      <c r="L95" s="3">
        <f>D95-(F95+H95)</f>
        <v>4.2679999999999998</v>
      </c>
      <c r="M95" s="3">
        <f>(K95*COS(RADIANS(J95)))/(1.06*(I95))</f>
        <v>1.0334010148329977</v>
      </c>
    </row>
    <row r="96" spans="1:13" x14ac:dyDescent="0.2">
      <c r="A96" s="5" t="s">
        <v>63</v>
      </c>
      <c r="B96" s="4" t="s">
        <v>65</v>
      </c>
      <c r="C96" s="3">
        <v>1.679</v>
      </c>
      <c r="D96" s="3">
        <v>5.141</v>
      </c>
      <c r="E96" s="3">
        <v>0</v>
      </c>
      <c r="F96" s="3">
        <v>0</v>
      </c>
      <c r="G96" s="3">
        <v>0.01</v>
      </c>
      <c r="H96" s="3">
        <v>1.4449999999999998</v>
      </c>
      <c r="I96" s="3">
        <v>1.4939999999999998</v>
      </c>
      <c r="J96" s="3">
        <v>31.6</v>
      </c>
      <c r="K96" s="3">
        <f>C96-(E96+G96)</f>
        <v>1.669</v>
      </c>
      <c r="L96" s="3">
        <f>D96-(F96+H96)</f>
        <v>3.6960000000000002</v>
      </c>
      <c r="M96" s="3">
        <f>(K96*COS(RADIANS(J96)))/(1.06*(I96))</f>
        <v>0.89763598613620932</v>
      </c>
    </row>
    <row r="97" spans="1:13" x14ac:dyDescent="0.2">
      <c r="A97" s="5" t="s">
        <v>63</v>
      </c>
      <c r="B97" s="4" t="s">
        <v>7</v>
      </c>
      <c r="C97" s="4">
        <f t="shared" ref="C97:M97" si="27">AVERAGE(C95:C96)</f>
        <v>1.8140000000000001</v>
      </c>
      <c r="D97" s="4">
        <f t="shared" si="27"/>
        <v>4.7044999999999995</v>
      </c>
      <c r="E97" s="4">
        <f t="shared" si="27"/>
        <v>0</v>
      </c>
      <c r="F97" s="4">
        <f t="shared" si="27"/>
        <v>0</v>
      </c>
      <c r="G97" s="4">
        <f t="shared" si="27"/>
        <v>5.0000000000000001E-3</v>
      </c>
      <c r="H97" s="4">
        <f t="shared" si="27"/>
        <v>0.72249999999999992</v>
      </c>
      <c r="I97" s="4">
        <f t="shared" si="27"/>
        <v>1.4694499999999999</v>
      </c>
      <c r="J97" s="4">
        <f t="shared" si="27"/>
        <v>33.650000000000006</v>
      </c>
      <c r="K97" s="4">
        <f t="shared" si="27"/>
        <v>1.8090000000000002</v>
      </c>
      <c r="L97" s="4">
        <f t="shared" si="27"/>
        <v>3.9820000000000002</v>
      </c>
      <c r="M97" s="4">
        <f t="shared" si="27"/>
        <v>0.96551850048460353</v>
      </c>
    </row>
    <row r="98" spans="1:13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2">
      <c r="A99" s="3"/>
      <c r="B99" s="3"/>
      <c r="C99" s="4" t="s">
        <v>73</v>
      </c>
      <c r="D99" s="4" t="s">
        <v>74</v>
      </c>
      <c r="E99" s="4" t="s">
        <v>75</v>
      </c>
      <c r="F99" s="4" t="s">
        <v>76</v>
      </c>
      <c r="G99" s="4" t="s">
        <v>77</v>
      </c>
      <c r="H99" s="4" t="s">
        <v>78</v>
      </c>
      <c r="I99" s="4" t="s">
        <v>79</v>
      </c>
      <c r="J99" s="4" t="s">
        <v>80</v>
      </c>
      <c r="K99" s="4" t="s">
        <v>81</v>
      </c>
      <c r="L99" s="4" t="s">
        <v>82</v>
      </c>
      <c r="M99" s="4" t="s">
        <v>83</v>
      </c>
    </row>
    <row r="100" spans="1:13" x14ac:dyDescent="0.2">
      <c r="A100" s="5" t="s">
        <v>66</v>
      </c>
      <c r="B100" s="4" t="s">
        <v>67</v>
      </c>
      <c r="C100" s="3">
        <v>0.03</v>
      </c>
      <c r="D100" s="3">
        <v>1.048</v>
      </c>
      <c r="E100" s="3">
        <v>0</v>
      </c>
      <c r="F100" s="3">
        <v>0</v>
      </c>
      <c r="G100" s="3">
        <v>0</v>
      </c>
      <c r="H100" s="3">
        <v>0</v>
      </c>
      <c r="I100" s="3">
        <v>0.30890000000000001</v>
      </c>
      <c r="J100" s="3">
        <v>23.8</v>
      </c>
      <c r="K100" s="3">
        <f>C100-(E100+G100)</f>
        <v>0.03</v>
      </c>
      <c r="L100" s="3">
        <f>D100-(F100+H100)</f>
        <v>1.048</v>
      </c>
      <c r="M100" s="3">
        <f>(K100*COS(RADIANS(J100)))/(1.06*(I100))</f>
        <v>8.3829993328410429E-2</v>
      </c>
    </row>
    <row r="101" spans="1:13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2">
      <c r="A102" s="3"/>
      <c r="B102" s="3"/>
      <c r="C102" s="4" t="s">
        <v>73</v>
      </c>
      <c r="D102" s="4" t="s">
        <v>74</v>
      </c>
      <c r="E102" s="4" t="s">
        <v>75</v>
      </c>
      <c r="F102" s="4" t="s">
        <v>76</v>
      </c>
      <c r="G102" s="4" t="s">
        <v>77</v>
      </c>
      <c r="H102" s="4" t="s">
        <v>78</v>
      </c>
      <c r="I102" s="4" t="s">
        <v>79</v>
      </c>
      <c r="J102" s="4" t="s">
        <v>80</v>
      </c>
      <c r="K102" s="4" t="s">
        <v>81</v>
      </c>
      <c r="L102" s="4" t="s">
        <v>82</v>
      </c>
      <c r="M102" s="4" t="s">
        <v>83</v>
      </c>
    </row>
    <row r="103" spans="1:13" x14ac:dyDescent="0.2">
      <c r="A103" s="5" t="s">
        <v>68</v>
      </c>
      <c r="B103" s="4" t="s">
        <v>69</v>
      </c>
      <c r="C103" s="3">
        <v>1.8280000000000001</v>
      </c>
      <c r="D103" s="3">
        <v>3.839</v>
      </c>
      <c r="E103" s="3">
        <v>0</v>
      </c>
      <c r="F103" s="3">
        <v>0</v>
      </c>
      <c r="G103" s="3">
        <v>1.2E-2</v>
      </c>
      <c r="H103" s="3">
        <v>0.63200000000000001</v>
      </c>
      <c r="I103" s="3">
        <v>2.0953000000000004</v>
      </c>
      <c r="J103" s="3">
        <v>22.1</v>
      </c>
      <c r="K103" s="3">
        <f>C103-(E103+G103)</f>
        <v>1.8160000000000001</v>
      </c>
      <c r="L103" s="3">
        <f>D103-(F103+H103)</f>
        <v>3.2069999999999999</v>
      </c>
      <c r="M103" s="3">
        <f>(K103*COS(RADIANS(J103)))/(1.06*(I103))</f>
        <v>0.75756972418199964</v>
      </c>
    </row>
    <row r="104" spans="1:13" x14ac:dyDescent="0.2">
      <c r="A104" s="5" t="s">
        <v>68</v>
      </c>
      <c r="B104" s="4" t="s">
        <v>70</v>
      </c>
      <c r="C104" s="3">
        <v>1.395</v>
      </c>
      <c r="D104" s="3">
        <v>4.0510000000000002</v>
      </c>
      <c r="E104" s="3">
        <v>0</v>
      </c>
      <c r="F104" s="3">
        <v>0</v>
      </c>
      <c r="G104" s="3">
        <v>0</v>
      </c>
      <c r="H104" s="3">
        <v>0.35</v>
      </c>
      <c r="I104" s="3">
        <v>2.4350000000000001</v>
      </c>
      <c r="J104" s="3">
        <v>27.5</v>
      </c>
      <c r="K104" s="3">
        <f>C104-(E104+G104)</f>
        <v>1.395</v>
      </c>
      <c r="L104" s="3">
        <f>D104-(F104+H104)</f>
        <v>3.7010000000000001</v>
      </c>
      <c r="M104" s="3">
        <f>(K104*COS(RADIANS(J104)))/(1.06*(I104))</f>
        <v>0.47940029920716715</v>
      </c>
    </row>
    <row r="105" spans="1:13" x14ac:dyDescent="0.2">
      <c r="A105" s="5" t="s">
        <v>108</v>
      </c>
      <c r="B105" s="4" t="s">
        <v>7</v>
      </c>
      <c r="C105" s="4">
        <f t="shared" ref="C105:M105" si="28">AVERAGE(C103:C104)</f>
        <v>1.6114999999999999</v>
      </c>
      <c r="D105" s="4">
        <f t="shared" si="28"/>
        <v>3.9450000000000003</v>
      </c>
      <c r="E105" s="4">
        <f t="shared" si="28"/>
        <v>0</v>
      </c>
      <c r="F105" s="4">
        <f t="shared" si="28"/>
        <v>0</v>
      </c>
      <c r="G105" s="4">
        <f t="shared" si="28"/>
        <v>6.0000000000000001E-3</v>
      </c>
      <c r="H105" s="4">
        <f t="shared" si="28"/>
        <v>0.49099999999999999</v>
      </c>
      <c r="I105" s="4">
        <f t="shared" si="28"/>
        <v>2.2651500000000002</v>
      </c>
      <c r="J105" s="4">
        <f t="shared" si="28"/>
        <v>24.8</v>
      </c>
      <c r="K105" s="4">
        <f t="shared" si="28"/>
        <v>1.6055000000000001</v>
      </c>
      <c r="L105" s="4">
        <f t="shared" si="28"/>
        <v>3.4539999999999997</v>
      </c>
      <c r="M105" s="4">
        <f t="shared" si="28"/>
        <v>0.61848501169458336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CB0DB-CBF8-F342-ACCB-7F215C787FD4}">
  <sheetPr>
    <tabColor theme="9" tint="-0.499984740745262"/>
  </sheetPr>
  <dimension ref="A1:M105"/>
  <sheetViews>
    <sheetView tabSelected="1" topLeftCell="F52" workbookViewId="0">
      <selection activeCell="K64" sqref="K64"/>
    </sheetView>
  </sheetViews>
  <sheetFormatPr baseColWidth="10" defaultRowHeight="16" x14ac:dyDescent="0.2"/>
  <cols>
    <col min="1" max="1" width="16.1640625" customWidth="1"/>
    <col min="2" max="2" width="17.5" customWidth="1"/>
    <col min="4" max="4" width="19.5" customWidth="1"/>
    <col min="5" max="5" width="21.1640625" customWidth="1"/>
    <col min="6" max="6" width="17.33203125" customWidth="1"/>
    <col min="7" max="7" width="18.5" customWidth="1"/>
    <col min="8" max="8" width="13.83203125" customWidth="1"/>
    <col min="9" max="12" width="15.6640625" customWidth="1"/>
  </cols>
  <sheetData>
    <row r="1" spans="1:13" x14ac:dyDescent="0.2">
      <c r="A1" s="1" t="s">
        <v>0</v>
      </c>
      <c r="B1" s="1" t="s">
        <v>1</v>
      </c>
      <c r="C1" s="1" t="s">
        <v>71</v>
      </c>
      <c r="D1" s="1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B2" s="3"/>
      <c r="C2" s="8" t="s">
        <v>84</v>
      </c>
      <c r="D2" s="8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A3" s="3"/>
      <c r="B3" s="3"/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78</v>
      </c>
      <c r="I3" s="4" t="s">
        <v>79</v>
      </c>
      <c r="J3" s="4" t="s">
        <v>80</v>
      </c>
      <c r="K3" s="4" t="s">
        <v>81</v>
      </c>
      <c r="L3" s="4" t="s">
        <v>82</v>
      </c>
      <c r="M3" s="4" t="s">
        <v>83</v>
      </c>
    </row>
    <row r="4" spans="1:13" x14ac:dyDescent="0.2">
      <c r="A4" s="5" t="s">
        <v>3</v>
      </c>
      <c r="B4" s="4" t="s">
        <v>4</v>
      </c>
      <c r="C4" s="3">
        <v>9.0559999999999992</v>
      </c>
      <c r="D4" s="3">
        <v>9.1549999999999994</v>
      </c>
      <c r="E4" s="3">
        <v>1.2E-2</v>
      </c>
      <c r="F4" s="3">
        <v>0.44400000000000006</v>
      </c>
      <c r="G4" s="3">
        <v>0</v>
      </c>
      <c r="H4" s="3">
        <v>0</v>
      </c>
      <c r="I4" s="3">
        <v>6.6811999999999996</v>
      </c>
      <c r="J4" s="3">
        <v>20.7</v>
      </c>
      <c r="K4" s="3">
        <f>C4-(E4+G4)</f>
        <v>9.0439999999999987</v>
      </c>
      <c r="L4" s="3">
        <f>D4-(F4+H4)</f>
        <v>8.7109999999999985</v>
      </c>
      <c r="M4" s="3">
        <f>(K4*COS(RADIANS(J4)))/(1.06*(I4))</f>
        <v>1.1945876594907985</v>
      </c>
    </row>
    <row r="5" spans="1:13" x14ac:dyDescent="0.2">
      <c r="A5" s="5" t="s">
        <v>3</v>
      </c>
      <c r="B5" s="4" t="s">
        <v>5</v>
      </c>
      <c r="C5" s="3">
        <v>7.0460000000000003</v>
      </c>
      <c r="D5" s="3">
        <v>7.6360000000000001</v>
      </c>
      <c r="E5" s="3">
        <v>0</v>
      </c>
      <c r="F5" s="3">
        <v>0</v>
      </c>
      <c r="G5" s="3">
        <v>0</v>
      </c>
      <c r="H5" s="3">
        <v>0</v>
      </c>
      <c r="I5" s="3">
        <v>4.9644999999999992</v>
      </c>
      <c r="J5" s="3">
        <v>19.899999999999999</v>
      </c>
      <c r="K5" s="3">
        <f t="shared" ref="K5:L6" si="0">C5-(E5+G5)</f>
        <v>7.0460000000000003</v>
      </c>
      <c r="L5" s="3">
        <f t="shared" si="0"/>
        <v>7.6360000000000001</v>
      </c>
      <c r="M5" s="3">
        <f t="shared" ref="M5:M6" si="1">(K5*COS(RADIANS(J5)))/(1.06*(I5))</f>
        <v>1.2589897979266778</v>
      </c>
    </row>
    <row r="6" spans="1:13" x14ac:dyDescent="0.2">
      <c r="A6" s="5" t="s">
        <v>3</v>
      </c>
      <c r="B6" s="4" t="s">
        <v>6</v>
      </c>
      <c r="C6" s="3">
        <v>6.9</v>
      </c>
      <c r="D6" s="3">
        <v>7.7099999999999991</v>
      </c>
      <c r="E6" s="3">
        <v>0</v>
      </c>
      <c r="F6" s="3">
        <v>0</v>
      </c>
      <c r="G6" s="3">
        <v>0</v>
      </c>
      <c r="H6" s="3">
        <v>0</v>
      </c>
      <c r="I6" s="3">
        <v>5.2125000000000004</v>
      </c>
      <c r="J6" s="3">
        <v>24.9</v>
      </c>
      <c r="K6" s="3">
        <f t="shared" si="0"/>
        <v>6.9</v>
      </c>
      <c r="L6" s="3">
        <f t="shared" si="0"/>
        <v>7.7099999999999991</v>
      </c>
      <c r="M6" s="3">
        <f t="shared" si="1"/>
        <v>1.1327276953280137</v>
      </c>
    </row>
    <row r="7" spans="1:13" x14ac:dyDescent="0.2">
      <c r="A7" s="5" t="s">
        <v>3</v>
      </c>
      <c r="B7" s="4" t="s">
        <v>7</v>
      </c>
      <c r="C7" s="4">
        <f t="shared" ref="C7:M7" si="2">AVERAGE(C4:C6)</f>
        <v>7.6673333333333344</v>
      </c>
      <c r="D7" s="4">
        <f t="shared" si="2"/>
        <v>8.1669999999999998</v>
      </c>
      <c r="E7" s="4">
        <f t="shared" si="2"/>
        <v>4.0000000000000001E-3</v>
      </c>
      <c r="F7" s="4">
        <f t="shared" si="2"/>
        <v>0.14800000000000002</v>
      </c>
      <c r="G7" s="4">
        <f t="shared" si="2"/>
        <v>0</v>
      </c>
      <c r="H7" s="4">
        <f t="shared" si="2"/>
        <v>0</v>
      </c>
      <c r="I7" s="4">
        <f t="shared" si="2"/>
        <v>5.6193999999999988</v>
      </c>
      <c r="J7" s="4">
        <f t="shared" si="2"/>
        <v>21.833333333333332</v>
      </c>
      <c r="K7" s="4">
        <f t="shared" si="2"/>
        <v>7.663333333333334</v>
      </c>
      <c r="L7" s="4">
        <f t="shared" si="2"/>
        <v>8.0189999999999984</v>
      </c>
      <c r="M7" s="4">
        <f t="shared" si="2"/>
        <v>1.1954350509151634</v>
      </c>
    </row>
    <row r="8" spans="1:13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">
      <c r="A9" s="3"/>
      <c r="B9" s="3"/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  <c r="K9" s="4" t="s">
        <v>81</v>
      </c>
      <c r="L9" s="4" t="s">
        <v>82</v>
      </c>
      <c r="M9" s="4" t="s">
        <v>83</v>
      </c>
    </row>
    <row r="10" spans="1:13" x14ac:dyDescent="0.2">
      <c r="A10" s="5" t="s">
        <v>8</v>
      </c>
      <c r="B10" s="4" t="s">
        <v>9</v>
      </c>
      <c r="C10" s="3">
        <v>2.5070000000000001</v>
      </c>
      <c r="D10" s="3">
        <v>8.2129999999999992</v>
      </c>
      <c r="E10" s="3">
        <v>7.0000000000000001E-3</v>
      </c>
      <c r="F10" s="3">
        <v>0.33999999999999997</v>
      </c>
      <c r="G10" s="3">
        <v>0.17</v>
      </c>
      <c r="H10" s="3">
        <v>2.15</v>
      </c>
      <c r="I10" s="3">
        <v>4.6513</v>
      </c>
      <c r="J10" s="3">
        <v>27.3</v>
      </c>
      <c r="K10" s="3">
        <f>C10-(E10+G10)</f>
        <v>2.33</v>
      </c>
      <c r="L10" s="3">
        <f>D10-(F10+H10)</f>
        <v>5.722999999999999</v>
      </c>
      <c r="M10" s="3">
        <f>(K10*COS(RADIANS(J10)))/(1.06*(I10))</f>
        <v>0.41994308592283003</v>
      </c>
    </row>
    <row r="11" spans="1:13" x14ac:dyDescent="0.2">
      <c r="A11" s="5" t="s">
        <v>8</v>
      </c>
      <c r="B11" s="4" t="s">
        <v>10</v>
      </c>
      <c r="C11" s="3">
        <v>2.169</v>
      </c>
      <c r="D11" s="3">
        <v>9.5730000000000004</v>
      </c>
      <c r="E11" s="3">
        <v>0</v>
      </c>
      <c r="F11" s="3">
        <v>0</v>
      </c>
      <c r="G11" s="3">
        <v>6.2E-2</v>
      </c>
      <c r="H11" s="3">
        <v>2.92</v>
      </c>
      <c r="I11" s="3">
        <v>4.9189999999999996</v>
      </c>
      <c r="J11" s="3">
        <v>33</v>
      </c>
      <c r="K11" s="3">
        <f>C11-(E11+G11)</f>
        <v>2.1070000000000002</v>
      </c>
      <c r="L11" s="3">
        <f>D11-(F11+H11)</f>
        <v>6.6530000000000005</v>
      </c>
      <c r="M11" s="3">
        <f>(K11*COS(RADIANS(J11)))/(1.06*(I11))</f>
        <v>0.33890131194425327</v>
      </c>
    </row>
    <row r="12" spans="1:13" x14ac:dyDescent="0.2">
      <c r="A12" s="5" t="s">
        <v>8</v>
      </c>
      <c r="B12" s="4" t="s">
        <v>7</v>
      </c>
      <c r="C12" s="4">
        <f t="shared" ref="C12:M12" si="3">AVERAGE(C10:C11)</f>
        <v>2.3380000000000001</v>
      </c>
      <c r="D12" s="4">
        <f t="shared" si="3"/>
        <v>8.8930000000000007</v>
      </c>
      <c r="E12" s="4">
        <f t="shared" si="3"/>
        <v>3.5000000000000001E-3</v>
      </c>
      <c r="F12" s="4">
        <f t="shared" si="3"/>
        <v>0.16999999999999998</v>
      </c>
      <c r="G12" s="4">
        <f t="shared" si="3"/>
        <v>0.11600000000000001</v>
      </c>
      <c r="H12" s="4">
        <f t="shared" si="3"/>
        <v>2.5350000000000001</v>
      </c>
      <c r="I12" s="4">
        <f t="shared" si="3"/>
        <v>4.7851499999999998</v>
      </c>
      <c r="J12" s="4">
        <f t="shared" si="3"/>
        <v>30.15</v>
      </c>
      <c r="K12" s="4">
        <f t="shared" si="3"/>
        <v>2.2185000000000001</v>
      </c>
      <c r="L12" s="4">
        <f t="shared" si="3"/>
        <v>6.1879999999999997</v>
      </c>
      <c r="M12" s="4">
        <f t="shared" si="3"/>
        <v>0.37942219893354168</v>
      </c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A14" s="3"/>
      <c r="B14" s="3"/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81</v>
      </c>
      <c r="L14" s="4" t="s">
        <v>82</v>
      </c>
      <c r="M14" s="4" t="s">
        <v>83</v>
      </c>
    </row>
    <row r="15" spans="1:13" x14ac:dyDescent="0.2">
      <c r="A15" s="5" t="s">
        <v>11</v>
      </c>
      <c r="B15" s="4" t="s">
        <v>12</v>
      </c>
      <c r="C15" s="3">
        <f>1.102-0.015</f>
        <v>1.0870000000000002</v>
      </c>
      <c r="D15" s="3">
        <v>5.2140000000000004</v>
      </c>
      <c r="E15" s="3">
        <v>0</v>
      </c>
      <c r="F15" s="3">
        <v>0</v>
      </c>
      <c r="G15" s="3">
        <v>0</v>
      </c>
      <c r="H15" s="3">
        <v>0</v>
      </c>
      <c r="I15" s="3">
        <v>2.7839000000000005</v>
      </c>
      <c r="J15" s="3">
        <v>6.9</v>
      </c>
      <c r="K15" s="3">
        <f t="shared" ref="K15:L19" si="4">C15-(E15+G15)</f>
        <v>1.0870000000000002</v>
      </c>
      <c r="L15" s="3">
        <f t="shared" si="4"/>
        <v>5.2140000000000004</v>
      </c>
      <c r="M15" s="3">
        <f>(K15*COS(RADIANS(J15)))/(1.06*(I15))</f>
        <v>0.36569005971577379</v>
      </c>
    </row>
    <row r="16" spans="1:13" x14ac:dyDescent="0.2">
      <c r="A16" s="5" t="s">
        <v>11</v>
      </c>
      <c r="B16" s="4" t="s">
        <v>13</v>
      </c>
      <c r="C16" s="3">
        <v>1.113</v>
      </c>
      <c r="D16" s="3">
        <v>4.0149999999999997</v>
      </c>
      <c r="E16" s="3">
        <v>0</v>
      </c>
      <c r="F16" s="3">
        <v>0</v>
      </c>
      <c r="G16" s="3">
        <v>0</v>
      </c>
      <c r="H16" s="3">
        <v>0</v>
      </c>
      <c r="I16" s="3">
        <v>3.1329000000000002</v>
      </c>
      <c r="J16" s="3">
        <v>0</v>
      </c>
      <c r="K16" s="3">
        <f t="shared" si="4"/>
        <v>1.113</v>
      </c>
      <c r="L16" s="3">
        <f t="shared" si="4"/>
        <v>4.0149999999999997</v>
      </c>
      <c r="M16" s="3">
        <f t="shared" ref="M16:M19" si="5">(K16*COS(RADIANS(J16)))/(1.06*(I16))</f>
        <v>0.33515273388872924</v>
      </c>
    </row>
    <row r="17" spans="1:13" x14ac:dyDescent="0.2">
      <c r="A17" s="5" t="s">
        <v>11</v>
      </c>
      <c r="B17" s="4" t="s">
        <v>12</v>
      </c>
      <c r="C17" s="3">
        <v>1.288</v>
      </c>
      <c r="D17" s="3">
        <v>4.9870000000000001</v>
      </c>
      <c r="E17" s="3">
        <v>0</v>
      </c>
      <c r="F17" s="3">
        <v>0</v>
      </c>
      <c r="G17" s="3">
        <v>0</v>
      </c>
      <c r="H17" s="3">
        <v>0</v>
      </c>
      <c r="I17" s="3">
        <v>4.4852999999999996</v>
      </c>
      <c r="J17" s="3">
        <v>0</v>
      </c>
      <c r="K17" s="3">
        <f t="shared" si="4"/>
        <v>1.288</v>
      </c>
      <c r="L17" s="3">
        <f t="shared" si="4"/>
        <v>4.9870000000000001</v>
      </c>
      <c r="M17" s="3">
        <f t="shared" si="5"/>
        <v>0.27090592371137751</v>
      </c>
    </row>
    <row r="18" spans="1:13" x14ac:dyDescent="0.2">
      <c r="A18" s="5" t="s">
        <v>11</v>
      </c>
      <c r="B18" s="4" t="s">
        <v>14</v>
      </c>
      <c r="C18" s="3">
        <v>1.806</v>
      </c>
      <c r="D18" s="3">
        <v>5.5659999999999998</v>
      </c>
      <c r="E18" s="3">
        <v>0</v>
      </c>
      <c r="F18" s="3">
        <v>0</v>
      </c>
      <c r="G18" s="3">
        <v>0</v>
      </c>
      <c r="H18" s="3">
        <v>0</v>
      </c>
      <c r="I18" s="3">
        <v>5.2594000000000012</v>
      </c>
      <c r="J18" s="3">
        <v>17.399999999999999</v>
      </c>
      <c r="K18" s="3">
        <f t="shared" si="4"/>
        <v>1.806</v>
      </c>
      <c r="L18" s="3">
        <f t="shared" si="4"/>
        <v>5.5659999999999998</v>
      </c>
      <c r="M18" s="3">
        <f t="shared" si="5"/>
        <v>0.30912451332428259</v>
      </c>
    </row>
    <row r="19" spans="1:13" x14ac:dyDescent="0.2">
      <c r="A19" s="5" t="s">
        <v>11</v>
      </c>
      <c r="B19" s="4" t="s">
        <v>15</v>
      </c>
      <c r="C19" s="3">
        <v>0.504</v>
      </c>
      <c r="D19" s="3">
        <v>4.6429999999999998</v>
      </c>
      <c r="E19" s="3">
        <v>6.0000000000000001E-3</v>
      </c>
      <c r="F19" s="3">
        <v>0.70300000000000007</v>
      </c>
      <c r="G19" s="3">
        <v>0</v>
      </c>
      <c r="H19" s="3">
        <v>0</v>
      </c>
      <c r="I19" s="3">
        <v>2.0592727272727274</v>
      </c>
      <c r="J19" s="3">
        <v>23.6</v>
      </c>
      <c r="K19" s="3">
        <f t="shared" si="4"/>
        <v>0.498</v>
      </c>
      <c r="L19" s="3">
        <f t="shared" si="4"/>
        <v>3.9399999999999995</v>
      </c>
      <c r="M19" s="3">
        <f t="shared" si="5"/>
        <v>0.20906292719964531</v>
      </c>
    </row>
    <row r="20" spans="1:13" x14ac:dyDescent="0.2">
      <c r="A20" s="5" t="s">
        <v>11</v>
      </c>
      <c r="B20" s="4" t="s">
        <v>7</v>
      </c>
      <c r="C20" s="4">
        <f t="shared" ref="C20:M20" si="6">AVERAGE(C15:C19)</f>
        <v>1.1596</v>
      </c>
      <c r="D20" s="4">
        <f t="shared" si="6"/>
        <v>4.8849999999999998</v>
      </c>
      <c r="E20" s="4">
        <f t="shared" si="6"/>
        <v>1.2000000000000001E-3</v>
      </c>
      <c r="F20" s="4">
        <f t="shared" si="6"/>
        <v>0.1406</v>
      </c>
      <c r="G20" s="4">
        <f t="shared" si="6"/>
        <v>0</v>
      </c>
      <c r="H20" s="4">
        <f t="shared" si="6"/>
        <v>0</v>
      </c>
      <c r="I20" s="4">
        <f t="shared" si="6"/>
        <v>3.5441545454545462</v>
      </c>
      <c r="J20" s="4">
        <f t="shared" si="6"/>
        <v>9.58</v>
      </c>
      <c r="K20" s="4">
        <f t="shared" si="6"/>
        <v>1.1584000000000001</v>
      </c>
      <c r="L20" s="4">
        <f t="shared" si="6"/>
        <v>4.7444000000000006</v>
      </c>
      <c r="M20" s="4">
        <f t="shared" si="6"/>
        <v>0.2979872315679617</v>
      </c>
    </row>
    <row r="21" spans="1:13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A22" s="3"/>
      <c r="B22" s="3"/>
      <c r="C22" s="4" t="s">
        <v>73</v>
      </c>
      <c r="D22" s="4" t="s">
        <v>74</v>
      </c>
      <c r="E22" s="4" t="s">
        <v>75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80</v>
      </c>
      <c r="K22" s="4" t="s">
        <v>81</v>
      </c>
      <c r="L22" s="4" t="s">
        <v>82</v>
      </c>
      <c r="M22" s="4" t="s">
        <v>83</v>
      </c>
    </row>
    <row r="23" spans="1:13" x14ac:dyDescent="0.2">
      <c r="A23" s="5" t="s">
        <v>16</v>
      </c>
      <c r="B23" s="4" t="s">
        <v>17</v>
      </c>
      <c r="C23" s="3">
        <v>0.31</v>
      </c>
      <c r="D23" s="3">
        <v>3.258</v>
      </c>
      <c r="E23" s="3">
        <v>0</v>
      </c>
      <c r="F23" s="3">
        <v>0</v>
      </c>
      <c r="G23" s="3">
        <v>5.0000000000000001E-3</v>
      </c>
      <c r="H23" s="3">
        <v>0.7</v>
      </c>
      <c r="I23" s="3">
        <v>2.4996999999999998</v>
      </c>
      <c r="J23" s="3">
        <v>0</v>
      </c>
      <c r="K23" s="3">
        <f>C23-(E23+G23)</f>
        <v>0.30499999999999999</v>
      </c>
      <c r="L23" s="3">
        <f>D23-(F23+H23)</f>
        <v>2.5579999999999998</v>
      </c>
      <c r="M23" s="3">
        <f>(K23*COS(RADIANS(J23)))/(1.06*(I23))</f>
        <v>0.11510815260095363</v>
      </c>
    </row>
    <row r="24" spans="1:13" x14ac:dyDescent="0.2">
      <c r="A24" s="5" t="s">
        <v>16</v>
      </c>
      <c r="B24" s="4" t="s">
        <v>18</v>
      </c>
      <c r="C24" s="3">
        <v>0.47899999999999998</v>
      </c>
      <c r="D24" s="3">
        <v>3.0379999999999998</v>
      </c>
      <c r="E24" s="3">
        <v>0</v>
      </c>
      <c r="F24" s="3">
        <v>0</v>
      </c>
      <c r="G24" s="3">
        <v>0</v>
      </c>
      <c r="H24" s="3">
        <v>0</v>
      </c>
      <c r="I24" s="3">
        <v>2.6953000000000005</v>
      </c>
      <c r="J24" s="3">
        <v>0</v>
      </c>
      <c r="K24" s="3">
        <f>C24-(E24+G24)</f>
        <v>0.47899999999999998</v>
      </c>
      <c r="L24" s="3">
        <f>D24-(F24+H24)</f>
        <v>3.0379999999999998</v>
      </c>
      <c r="M24" s="3">
        <f>(K24*COS(RADIANS(J24)))/(1.06*(I24))</f>
        <v>0.16765732662517349</v>
      </c>
    </row>
    <row r="25" spans="1:13" x14ac:dyDescent="0.2">
      <c r="A25" s="5" t="s">
        <v>16</v>
      </c>
      <c r="B25" s="4" t="s">
        <v>7</v>
      </c>
      <c r="C25" s="4">
        <f t="shared" ref="C25:M25" si="7">AVERAGE(C23:C24)</f>
        <v>0.39449999999999996</v>
      </c>
      <c r="D25" s="4">
        <f t="shared" si="7"/>
        <v>3.1479999999999997</v>
      </c>
      <c r="E25" s="4">
        <f t="shared" si="7"/>
        <v>0</v>
      </c>
      <c r="F25" s="4">
        <f t="shared" si="7"/>
        <v>0</v>
      </c>
      <c r="G25" s="4">
        <f t="shared" si="7"/>
        <v>2.5000000000000001E-3</v>
      </c>
      <c r="H25" s="4">
        <f t="shared" si="7"/>
        <v>0.35</v>
      </c>
      <c r="I25" s="4">
        <f t="shared" si="7"/>
        <v>2.5975000000000001</v>
      </c>
      <c r="J25" s="4">
        <f t="shared" si="7"/>
        <v>0</v>
      </c>
      <c r="K25" s="4">
        <f t="shared" si="7"/>
        <v>0.39200000000000002</v>
      </c>
      <c r="L25" s="4">
        <f t="shared" si="7"/>
        <v>2.798</v>
      </c>
      <c r="M25" s="4">
        <f t="shared" si="7"/>
        <v>0.14138273961306355</v>
      </c>
    </row>
    <row r="26" spans="1:13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">
      <c r="A27" s="3"/>
      <c r="B27" s="3"/>
      <c r="C27" s="4" t="s">
        <v>73</v>
      </c>
      <c r="D27" s="4" t="s">
        <v>74</v>
      </c>
      <c r="E27" s="4" t="s">
        <v>75</v>
      </c>
      <c r="F27" s="4" t="s">
        <v>76</v>
      </c>
      <c r="G27" s="4" t="s">
        <v>77</v>
      </c>
      <c r="H27" s="4" t="s">
        <v>78</v>
      </c>
      <c r="I27" s="4" t="s">
        <v>79</v>
      </c>
      <c r="J27" s="4" t="s">
        <v>80</v>
      </c>
      <c r="K27" s="4" t="s">
        <v>81</v>
      </c>
      <c r="L27" s="4" t="s">
        <v>82</v>
      </c>
      <c r="M27" s="4" t="s">
        <v>83</v>
      </c>
    </row>
    <row r="28" spans="1:13" x14ac:dyDescent="0.2">
      <c r="A28" s="5" t="s">
        <v>19</v>
      </c>
      <c r="B28" s="4" t="s">
        <v>20</v>
      </c>
      <c r="C28" s="3">
        <v>4.181</v>
      </c>
      <c r="D28" s="3">
        <v>6.5140000000000002</v>
      </c>
      <c r="E28" s="3">
        <v>0</v>
      </c>
      <c r="F28" s="3">
        <v>0</v>
      </c>
      <c r="G28" s="3">
        <v>0</v>
      </c>
      <c r="H28" s="3">
        <v>0</v>
      </c>
      <c r="I28" s="3">
        <v>3.9464999999999995</v>
      </c>
      <c r="J28" s="3">
        <v>20</v>
      </c>
      <c r="K28" s="3">
        <f t="shared" ref="K28:L30" si="8">C28-(E28+G28)</f>
        <v>4.181</v>
      </c>
      <c r="L28" s="3">
        <f t="shared" si="8"/>
        <v>6.5140000000000002</v>
      </c>
      <c r="M28" s="3">
        <f>(K28*COS(RADIANS(J28)))/(1.06*(I28))</f>
        <v>0.93917821798294732</v>
      </c>
    </row>
    <row r="29" spans="1:13" x14ac:dyDescent="0.2">
      <c r="A29" s="5" t="s">
        <v>19</v>
      </c>
      <c r="B29" s="4" t="s">
        <v>21</v>
      </c>
      <c r="C29" s="3">
        <v>4.0609999999999999</v>
      </c>
      <c r="D29" s="3">
        <v>6.0449999999999999</v>
      </c>
      <c r="E29" s="3">
        <v>0</v>
      </c>
      <c r="F29" s="3">
        <v>0</v>
      </c>
      <c r="G29" s="3">
        <v>0</v>
      </c>
      <c r="H29" s="3">
        <v>0</v>
      </c>
      <c r="I29" s="3">
        <v>3.6297000000000006</v>
      </c>
      <c r="J29" s="3">
        <v>29.9</v>
      </c>
      <c r="K29" s="3">
        <f t="shared" si="8"/>
        <v>4.0609999999999999</v>
      </c>
      <c r="L29" s="3">
        <f t="shared" si="8"/>
        <v>6.0449999999999999</v>
      </c>
      <c r="M29" s="3">
        <f t="shared" ref="M29:M30" si="9">(K29*COS(RADIANS(J29)))/(1.06*(I29))</f>
        <v>0.9150056315864461</v>
      </c>
    </row>
    <row r="30" spans="1:13" x14ac:dyDescent="0.2">
      <c r="A30" s="5" t="s">
        <v>19</v>
      </c>
      <c r="B30" s="4" t="s">
        <v>22</v>
      </c>
      <c r="C30" s="3">
        <v>2.4430000000000001</v>
      </c>
      <c r="D30" s="3">
        <v>6.1840000000000002</v>
      </c>
      <c r="E30" s="3">
        <v>0</v>
      </c>
      <c r="F30" s="3">
        <v>0</v>
      </c>
      <c r="G30" s="3">
        <v>0</v>
      </c>
      <c r="H30" s="3">
        <v>0</v>
      </c>
      <c r="I30" s="3">
        <v>4.5301</v>
      </c>
      <c r="J30" s="3">
        <v>23</v>
      </c>
      <c r="K30" s="3">
        <f t="shared" si="8"/>
        <v>2.4430000000000001</v>
      </c>
      <c r="L30" s="3">
        <f t="shared" si="8"/>
        <v>6.1840000000000002</v>
      </c>
      <c r="M30" s="3">
        <f t="shared" si="9"/>
        <v>0.46831265688755913</v>
      </c>
    </row>
    <row r="31" spans="1:13" x14ac:dyDescent="0.2">
      <c r="A31" s="5" t="s">
        <v>19</v>
      </c>
      <c r="B31" s="4" t="s">
        <v>7</v>
      </c>
      <c r="C31" s="4">
        <f t="shared" ref="C31:M31" si="10">AVERAGE(C28:C30)</f>
        <v>3.561666666666667</v>
      </c>
      <c r="D31" s="4">
        <f t="shared" si="10"/>
        <v>6.2476666666666674</v>
      </c>
      <c r="E31" s="4">
        <f t="shared" si="10"/>
        <v>0</v>
      </c>
      <c r="F31" s="4">
        <f t="shared" si="10"/>
        <v>0</v>
      </c>
      <c r="G31" s="4">
        <f t="shared" si="10"/>
        <v>0</v>
      </c>
      <c r="H31" s="4">
        <f t="shared" si="10"/>
        <v>0</v>
      </c>
      <c r="I31" s="4">
        <f t="shared" si="10"/>
        <v>4.0354333333333336</v>
      </c>
      <c r="J31" s="4">
        <f t="shared" si="10"/>
        <v>24.3</v>
      </c>
      <c r="K31" s="4">
        <f t="shared" si="10"/>
        <v>3.561666666666667</v>
      </c>
      <c r="L31" s="4">
        <f t="shared" si="10"/>
        <v>6.2476666666666674</v>
      </c>
      <c r="M31" s="4">
        <f t="shared" si="10"/>
        <v>0.7741655021523175</v>
      </c>
    </row>
    <row r="32" spans="1:13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">
      <c r="A33" s="3"/>
      <c r="B33" s="3"/>
      <c r="C33" s="4" t="s">
        <v>73</v>
      </c>
      <c r="D33" s="4" t="s">
        <v>74</v>
      </c>
      <c r="E33" s="4" t="s">
        <v>75</v>
      </c>
      <c r="F33" s="4" t="s">
        <v>76</v>
      </c>
      <c r="G33" s="4" t="s">
        <v>77</v>
      </c>
      <c r="H33" s="4" t="s">
        <v>78</v>
      </c>
      <c r="I33" s="4" t="s">
        <v>79</v>
      </c>
      <c r="J33" s="4" t="s">
        <v>80</v>
      </c>
      <c r="K33" s="4" t="s">
        <v>81</v>
      </c>
      <c r="L33" s="4" t="s">
        <v>82</v>
      </c>
      <c r="M33" s="4" t="s">
        <v>83</v>
      </c>
    </row>
    <row r="34" spans="1:13" x14ac:dyDescent="0.2">
      <c r="A34" s="5" t="s">
        <v>23</v>
      </c>
      <c r="B34" s="4" t="s">
        <v>24</v>
      </c>
      <c r="C34" s="3">
        <v>0.27200000000000002</v>
      </c>
      <c r="D34" s="3">
        <v>2.996</v>
      </c>
      <c r="E34" s="3">
        <v>0</v>
      </c>
      <c r="F34" s="3">
        <v>0</v>
      </c>
      <c r="G34" s="3">
        <v>0</v>
      </c>
      <c r="H34" s="3">
        <v>0</v>
      </c>
      <c r="I34" s="3">
        <v>2.1514999999999995</v>
      </c>
      <c r="J34" s="3">
        <v>0</v>
      </c>
      <c r="K34" s="3">
        <f t="shared" ref="K34:L36" si="11">C34-(E34+G34)</f>
        <v>0.27200000000000002</v>
      </c>
      <c r="L34" s="3">
        <f t="shared" si="11"/>
        <v>2.996</v>
      </c>
      <c r="M34" s="3">
        <f>(K34*COS(RADIANS(J34)))/(1.06*(I34))</f>
        <v>0.11926738256328409</v>
      </c>
    </row>
    <row r="35" spans="1:13" x14ac:dyDescent="0.2">
      <c r="A35" s="5" t="s">
        <v>23</v>
      </c>
      <c r="B35" s="4" t="s">
        <v>25</v>
      </c>
      <c r="C35" s="3">
        <v>0.39200000000000002</v>
      </c>
      <c r="D35" s="3">
        <v>2.843</v>
      </c>
      <c r="E35" s="3">
        <v>0</v>
      </c>
      <c r="F35" s="3">
        <v>0</v>
      </c>
      <c r="G35" s="3">
        <v>0</v>
      </c>
      <c r="H35" s="3">
        <v>0</v>
      </c>
      <c r="I35" s="3">
        <v>2.3557999999999999</v>
      </c>
      <c r="J35" s="3">
        <v>12.8</v>
      </c>
      <c r="K35" s="3">
        <f t="shared" si="11"/>
        <v>0.39200000000000002</v>
      </c>
      <c r="L35" s="3">
        <f t="shared" si="11"/>
        <v>2.843</v>
      </c>
      <c r="M35" s="3">
        <f t="shared" ref="M35:M36" si="12">(K35*COS(RADIANS(J35)))/(1.06*(I35))</f>
        <v>0.15307805019477452</v>
      </c>
    </row>
    <row r="36" spans="1:13" x14ac:dyDescent="0.2">
      <c r="A36" s="5" t="s">
        <v>23</v>
      </c>
      <c r="B36" s="4" t="s">
        <v>26</v>
      </c>
      <c r="C36" s="3">
        <v>0.38600000000000001</v>
      </c>
      <c r="D36" s="3">
        <v>2.7559999999999998</v>
      </c>
      <c r="E36" s="3">
        <v>0</v>
      </c>
      <c r="F36" s="3">
        <v>0</v>
      </c>
      <c r="G36" s="3">
        <v>0</v>
      </c>
      <c r="H36" s="3">
        <v>0</v>
      </c>
      <c r="I36" s="3">
        <v>2.1658999999999997</v>
      </c>
      <c r="J36" s="3">
        <v>0</v>
      </c>
      <c r="K36" s="3">
        <f t="shared" si="11"/>
        <v>0.38600000000000001</v>
      </c>
      <c r="L36" s="3">
        <f t="shared" si="11"/>
        <v>2.7559999999999998</v>
      </c>
      <c r="M36" s="3">
        <f t="shared" si="12"/>
        <v>0.16812915803879516</v>
      </c>
    </row>
    <row r="37" spans="1:13" x14ac:dyDescent="0.2">
      <c r="A37" s="5" t="s">
        <v>23</v>
      </c>
      <c r="B37" s="4" t="s">
        <v>7</v>
      </c>
      <c r="C37" s="4">
        <f t="shared" ref="C37:M37" si="13">AVERAGE(C34:C36)</f>
        <v>0.35000000000000003</v>
      </c>
      <c r="D37" s="4">
        <f t="shared" si="13"/>
        <v>2.8650000000000002</v>
      </c>
      <c r="E37" s="4">
        <f t="shared" si="13"/>
        <v>0</v>
      </c>
      <c r="F37" s="4">
        <f t="shared" si="13"/>
        <v>0</v>
      </c>
      <c r="G37" s="4">
        <f t="shared" si="13"/>
        <v>0</v>
      </c>
      <c r="H37" s="4">
        <f t="shared" si="13"/>
        <v>0</v>
      </c>
      <c r="I37" s="4">
        <f t="shared" si="13"/>
        <v>2.2243999999999997</v>
      </c>
      <c r="J37" s="4">
        <f t="shared" si="13"/>
        <v>4.2666666666666666</v>
      </c>
      <c r="K37" s="4">
        <f t="shared" si="13"/>
        <v>0.35000000000000003</v>
      </c>
      <c r="L37" s="4">
        <f t="shared" si="13"/>
        <v>2.8650000000000002</v>
      </c>
      <c r="M37" s="4">
        <f t="shared" si="13"/>
        <v>0.14682486359895128</v>
      </c>
    </row>
    <row r="38" spans="1:13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">
      <c r="A39" s="3"/>
      <c r="B39" s="3"/>
      <c r="C39" s="4" t="s">
        <v>73</v>
      </c>
      <c r="D39" s="4" t="s">
        <v>74</v>
      </c>
      <c r="E39" s="4" t="s">
        <v>75</v>
      </c>
      <c r="F39" s="4" t="s">
        <v>76</v>
      </c>
      <c r="G39" s="4" t="s">
        <v>77</v>
      </c>
      <c r="H39" s="4" t="s">
        <v>78</v>
      </c>
      <c r="I39" s="4" t="s">
        <v>79</v>
      </c>
      <c r="J39" s="4" t="s">
        <v>80</v>
      </c>
      <c r="K39" s="4" t="s">
        <v>81</v>
      </c>
      <c r="L39" s="4" t="s">
        <v>82</v>
      </c>
      <c r="M39" s="4" t="s">
        <v>83</v>
      </c>
    </row>
    <row r="40" spans="1:13" x14ac:dyDescent="0.2">
      <c r="A40" s="5" t="s">
        <v>27</v>
      </c>
      <c r="B40" s="4" t="s">
        <v>28</v>
      </c>
      <c r="C40" s="3">
        <v>0.498</v>
      </c>
      <c r="D40" s="3">
        <v>4.0009999999999994</v>
      </c>
      <c r="E40" s="3">
        <v>0</v>
      </c>
      <c r="F40" s="3">
        <v>0.375</v>
      </c>
      <c r="G40" s="3">
        <v>0</v>
      </c>
      <c r="H40" s="3">
        <v>0</v>
      </c>
      <c r="I40" s="3">
        <v>2.7744999999999997</v>
      </c>
      <c r="J40" s="3">
        <v>0</v>
      </c>
      <c r="K40" s="3">
        <f t="shared" ref="K40:L43" si="14">C40-(E40+G40)</f>
        <v>0.498</v>
      </c>
      <c r="L40" s="3">
        <f t="shared" si="14"/>
        <v>3.6259999999999994</v>
      </c>
      <c r="M40" s="3">
        <f>(K40*COS(RADIANS(J40)))/(1.06*(I40))</f>
        <v>0.1693318870984743</v>
      </c>
    </row>
    <row r="41" spans="1:13" x14ac:dyDescent="0.2">
      <c r="A41" s="5" t="s">
        <v>29</v>
      </c>
      <c r="B41" s="4" t="s">
        <v>30</v>
      </c>
      <c r="C41" s="3">
        <v>0.54200000000000004</v>
      </c>
      <c r="D41" s="3">
        <v>3.4979999999999998</v>
      </c>
      <c r="E41" s="3">
        <v>0</v>
      </c>
      <c r="F41" s="3">
        <v>0.23300000000000001</v>
      </c>
      <c r="G41" s="3">
        <v>0</v>
      </c>
      <c r="H41" s="3">
        <v>0</v>
      </c>
      <c r="I41" s="3">
        <v>2.4927000000000001</v>
      </c>
      <c r="J41" s="3">
        <v>0</v>
      </c>
      <c r="K41" s="3">
        <f t="shared" si="14"/>
        <v>0.54200000000000004</v>
      </c>
      <c r="L41" s="3">
        <f t="shared" si="14"/>
        <v>3.2649999999999997</v>
      </c>
      <c r="M41" s="3">
        <f t="shared" ref="M41:M43" si="15">(K41*COS(RADIANS(J41)))/(1.06*(I41))</f>
        <v>0.20512727352548688</v>
      </c>
    </row>
    <row r="42" spans="1:13" x14ac:dyDescent="0.2">
      <c r="A42" s="5" t="s">
        <v>27</v>
      </c>
      <c r="B42" s="4" t="s">
        <v>31</v>
      </c>
      <c r="C42" s="3">
        <v>0.50800000000000001</v>
      </c>
      <c r="D42" s="3">
        <v>3.3899999999999997</v>
      </c>
      <c r="E42" s="3">
        <v>0</v>
      </c>
      <c r="F42" s="3">
        <v>0</v>
      </c>
      <c r="G42" s="3">
        <v>0</v>
      </c>
      <c r="H42" s="3">
        <v>0</v>
      </c>
      <c r="I42" s="3">
        <v>3.0802500000000004</v>
      </c>
      <c r="J42" s="3">
        <v>0</v>
      </c>
      <c r="K42" s="3">
        <f t="shared" si="14"/>
        <v>0.50800000000000001</v>
      </c>
      <c r="L42" s="3">
        <f t="shared" si="14"/>
        <v>3.3899999999999997</v>
      </c>
      <c r="M42" s="3">
        <f t="shared" si="15"/>
        <v>0.15558648908980369</v>
      </c>
    </row>
    <row r="43" spans="1:13" x14ac:dyDescent="0.2">
      <c r="A43" s="5" t="s">
        <v>27</v>
      </c>
      <c r="B43" s="4" t="s">
        <v>32</v>
      </c>
      <c r="C43" s="3">
        <v>0.35099999999999998</v>
      </c>
      <c r="D43" s="3">
        <v>3.198</v>
      </c>
      <c r="E43" s="3">
        <v>0</v>
      </c>
      <c r="F43" s="3">
        <v>0</v>
      </c>
      <c r="G43" s="3">
        <v>0</v>
      </c>
      <c r="H43" s="3">
        <v>0</v>
      </c>
      <c r="I43" s="3">
        <v>2.9763999999999999</v>
      </c>
      <c r="J43" s="3">
        <v>0</v>
      </c>
      <c r="K43" s="3">
        <f t="shared" si="14"/>
        <v>0.35099999999999998</v>
      </c>
      <c r="L43" s="3">
        <f t="shared" si="14"/>
        <v>3.198</v>
      </c>
      <c r="M43" s="3">
        <f t="shared" si="15"/>
        <v>0.11125254517930992</v>
      </c>
    </row>
    <row r="44" spans="1:13" x14ac:dyDescent="0.2">
      <c r="A44" s="5" t="s">
        <v>27</v>
      </c>
      <c r="B44" s="4" t="s">
        <v>7</v>
      </c>
      <c r="C44" s="4">
        <f t="shared" ref="C44:M44" si="16">AVERAGE(C40:C43)</f>
        <v>0.47475000000000001</v>
      </c>
      <c r="D44" s="4">
        <f t="shared" si="16"/>
        <v>3.5217499999999999</v>
      </c>
      <c r="E44" s="4">
        <f t="shared" si="16"/>
        <v>0</v>
      </c>
      <c r="F44" s="4">
        <f t="shared" si="16"/>
        <v>0.152</v>
      </c>
      <c r="G44" s="4">
        <f t="shared" si="16"/>
        <v>0</v>
      </c>
      <c r="H44" s="4">
        <f t="shared" si="16"/>
        <v>0</v>
      </c>
      <c r="I44" s="4">
        <f t="shared" si="16"/>
        <v>2.8309625</v>
      </c>
      <c r="J44" s="4">
        <f t="shared" si="16"/>
        <v>0</v>
      </c>
      <c r="K44" s="4">
        <f t="shared" si="16"/>
        <v>0.47475000000000001</v>
      </c>
      <c r="L44" s="4">
        <f t="shared" si="16"/>
        <v>3.3697499999999998</v>
      </c>
      <c r="M44" s="4">
        <f t="shared" si="16"/>
        <v>0.16032454872326871</v>
      </c>
    </row>
    <row r="45" spans="1:13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">
      <c r="A46" s="3"/>
      <c r="B46" s="3"/>
      <c r="C46" s="4" t="s">
        <v>73</v>
      </c>
      <c r="D46" s="4" t="s">
        <v>74</v>
      </c>
      <c r="E46" s="4" t="s">
        <v>75</v>
      </c>
      <c r="F46" s="4" t="s">
        <v>76</v>
      </c>
      <c r="G46" s="4" t="s">
        <v>77</v>
      </c>
      <c r="H46" s="4" t="s">
        <v>78</v>
      </c>
      <c r="I46" s="4" t="s">
        <v>79</v>
      </c>
      <c r="J46" s="4" t="s">
        <v>80</v>
      </c>
      <c r="K46" s="4" t="s">
        <v>81</v>
      </c>
      <c r="L46" s="4" t="s">
        <v>82</v>
      </c>
      <c r="M46" s="4" t="s">
        <v>83</v>
      </c>
    </row>
    <row r="47" spans="1:13" x14ac:dyDescent="0.2">
      <c r="A47" s="5" t="s">
        <v>33</v>
      </c>
      <c r="B47" s="4" t="s">
        <v>34</v>
      </c>
      <c r="C47" s="3">
        <v>0.23300000000000001</v>
      </c>
      <c r="D47" s="3">
        <v>2.5539999999999998</v>
      </c>
      <c r="E47" s="3">
        <v>0</v>
      </c>
      <c r="F47" s="3">
        <v>0</v>
      </c>
      <c r="G47" s="3">
        <v>0</v>
      </c>
      <c r="H47" s="3">
        <v>0</v>
      </c>
      <c r="I47" s="3">
        <v>1.8602999999999998</v>
      </c>
      <c r="J47" s="3">
        <v>22.9</v>
      </c>
      <c r="K47" s="3">
        <f>C47-(E47+G47)</f>
        <v>0.23300000000000001</v>
      </c>
      <c r="L47" s="3">
        <f>D47-(F47+H47)</f>
        <v>2.5539999999999998</v>
      </c>
      <c r="M47" s="3">
        <f>(K47*COS(RADIANS(J47)))/(1.06*(I47))</f>
        <v>0.10884641222242156</v>
      </c>
    </row>
    <row r="48" spans="1:13" x14ac:dyDescent="0.2">
      <c r="A48" s="5" t="s">
        <v>33</v>
      </c>
      <c r="B48" s="4" t="s">
        <v>35</v>
      </c>
      <c r="C48" s="3">
        <v>0.27900000000000003</v>
      </c>
      <c r="D48" s="3">
        <v>2.6760000000000002</v>
      </c>
      <c r="E48" s="3">
        <v>0</v>
      </c>
      <c r="F48" s="3">
        <v>0</v>
      </c>
      <c r="G48" s="3">
        <v>0</v>
      </c>
      <c r="H48" s="3">
        <v>0</v>
      </c>
      <c r="I48" s="3">
        <v>1.7859000000000003</v>
      </c>
      <c r="J48" s="3">
        <v>28.8</v>
      </c>
      <c r="K48" s="3">
        <f>C48-(E48+G48)</f>
        <v>0.27900000000000003</v>
      </c>
      <c r="L48" s="3">
        <f>D48-(F48+H48)</f>
        <v>2.6760000000000002</v>
      </c>
      <c r="M48" s="3">
        <f>(K48*COS(RADIANS(J48)))/(1.06*(I48))</f>
        <v>0.12915086613072732</v>
      </c>
    </row>
    <row r="49" spans="1:13" x14ac:dyDescent="0.2">
      <c r="A49" s="5" t="s">
        <v>33</v>
      </c>
      <c r="B49" s="4" t="s">
        <v>7</v>
      </c>
      <c r="C49" s="4">
        <f t="shared" ref="C49:M49" si="17">AVERAGE(C47:C48)</f>
        <v>0.25600000000000001</v>
      </c>
      <c r="D49" s="4">
        <f t="shared" si="17"/>
        <v>2.6150000000000002</v>
      </c>
      <c r="E49" s="4">
        <f t="shared" si="17"/>
        <v>0</v>
      </c>
      <c r="F49" s="4">
        <f t="shared" si="17"/>
        <v>0</v>
      </c>
      <c r="G49" s="4">
        <f t="shared" si="17"/>
        <v>0</v>
      </c>
      <c r="H49" s="4">
        <f t="shared" si="17"/>
        <v>0</v>
      </c>
      <c r="I49" s="4">
        <f t="shared" si="17"/>
        <v>1.8231000000000002</v>
      </c>
      <c r="J49" s="4">
        <f t="shared" si="17"/>
        <v>25.85</v>
      </c>
      <c r="K49" s="4">
        <f t="shared" si="17"/>
        <v>0.25600000000000001</v>
      </c>
      <c r="L49" s="4">
        <f t="shared" si="17"/>
        <v>2.6150000000000002</v>
      </c>
      <c r="M49" s="4">
        <f t="shared" si="17"/>
        <v>0.11899863917657444</v>
      </c>
    </row>
    <row r="50" spans="1:13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">
      <c r="A51" s="3"/>
      <c r="B51" s="3"/>
      <c r="C51" s="4" t="s">
        <v>73</v>
      </c>
      <c r="D51" s="4" t="s">
        <v>74</v>
      </c>
      <c r="E51" s="4" t="s">
        <v>75</v>
      </c>
      <c r="F51" s="4" t="s">
        <v>76</v>
      </c>
      <c r="G51" s="4" t="s">
        <v>77</v>
      </c>
      <c r="H51" s="4" t="s">
        <v>78</v>
      </c>
      <c r="I51" s="4" t="s">
        <v>79</v>
      </c>
      <c r="J51" s="4" t="s">
        <v>80</v>
      </c>
      <c r="K51" s="4" t="s">
        <v>81</v>
      </c>
      <c r="L51" s="4" t="s">
        <v>82</v>
      </c>
      <c r="M51" s="4" t="s">
        <v>83</v>
      </c>
    </row>
    <row r="52" spans="1:13" x14ac:dyDescent="0.2">
      <c r="A52" s="5" t="s">
        <v>36</v>
      </c>
      <c r="B52" s="4" t="s">
        <v>37</v>
      </c>
      <c r="C52" s="3">
        <v>4.5999999999999999E-2</v>
      </c>
      <c r="D52" s="3">
        <v>1.244</v>
      </c>
      <c r="E52" s="3">
        <v>0</v>
      </c>
      <c r="F52" s="3">
        <v>0</v>
      </c>
      <c r="G52" s="3">
        <v>0</v>
      </c>
      <c r="H52" s="3">
        <v>0</v>
      </c>
      <c r="I52" s="3">
        <v>0.80479999999999996</v>
      </c>
      <c r="J52" s="3">
        <v>0</v>
      </c>
      <c r="K52" s="3">
        <f>C52-(E52+G52)</f>
        <v>4.5999999999999999E-2</v>
      </c>
      <c r="L52" s="3">
        <f>D52-(F52+H52)</f>
        <v>1.244</v>
      </c>
      <c r="M52" s="3">
        <f>(K52*COS(RADIANS(J52)))/(1.06*(I52))</f>
        <v>5.3921752503844858E-2</v>
      </c>
    </row>
    <row r="53" spans="1:13" x14ac:dyDescent="0.2">
      <c r="A53" s="5" t="s">
        <v>36</v>
      </c>
      <c r="B53" s="4" t="s">
        <v>7</v>
      </c>
      <c r="C53" s="4">
        <f t="shared" ref="C53:M53" si="18">AVERAGE(C52)</f>
        <v>4.5999999999999999E-2</v>
      </c>
      <c r="D53" s="4">
        <f t="shared" si="18"/>
        <v>1.244</v>
      </c>
      <c r="E53" s="4">
        <f t="shared" si="18"/>
        <v>0</v>
      </c>
      <c r="F53" s="4">
        <f t="shared" si="18"/>
        <v>0</v>
      </c>
      <c r="G53" s="4">
        <f t="shared" si="18"/>
        <v>0</v>
      </c>
      <c r="H53" s="4">
        <f t="shared" si="18"/>
        <v>0</v>
      </c>
      <c r="I53" s="4">
        <f t="shared" si="18"/>
        <v>0.80479999999999996</v>
      </c>
      <c r="J53" s="4">
        <f t="shared" si="18"/>
        <v>0</v>
      </c>
      <c r="K53" s="4">
        <f t="shared" si="18"/>
        <v>4.5999999999999999E-2</v>
      </c>
      <c r="L53" s="4">
        <f t="shared" si="18"/>
        <v>1.244</v>
      </c>
      <c r="M53" s="4">
        <f t="shared" si="18"/>
        <v>5.3921752503844858E-2</v>
      </c>
    </row>
    <row r="54" spans="1:13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">
      <c r="A55" s="3"/>
      <c r="B55" s="3"/>
      <c r="C55" s="4" t="s">
        <v>73</v>
      </c>
      <c r="D55" s="4" t="s">
        <v>74</v>
      </c>
      <c r="E55" s="4" t="s">
        <v>75</v>
      </c>
      <c r="F55" s="4" t="s">
        <v>76</v>
      </c>
      <c r="G55" s="4" t="s">
        <v>77</v>
      </c>
      <c r="H55" s="4" t="s">
        <v>78</v>
      </c>
      <c r="I55" s="4" t="s">
        <v>79</v>
      </c>
      <c r="J55" s="4" t="s">
        <v>80</v>
      </c>
      <c r="K55" s="4" t="s">
        <v>81</v>
      </c>
      <c r="L55" s="4" t="s">
        <v>82</v>
      </c>
      <c r="M55" s="4" t="s">
        <v>83</v>
      </c>
    </row>
    <row r="56" spans="1:13" x14ac:dyDescent="0.2">
      <c r="A56" s="5" t="s">
        <v>38</v>
      </c>
      <c r="B56" s="4" t="s">
        <v>39</v>
      </c>
      <c r="C56" s="3">
        <v>0.16900000000000001</v>
      </c>
      <c r="D56" s="3">
        <v>2.6459999999999999</v>
      </c>
      <c r="E56" s="3">
        <v>0</v>
      </c>
      <c r="F56" s="3">
        <v>0</v>
      </c>
      <c r="G56" s="3">
        <v>0</v>
      </c>
      <c r="H56" s="3">
        <v>0</v>
      </c>
      <c r="I56" s="3">
        <v>2.0574000000000003</v>
      </c>
      <c r="J56" s="3">
        <v>0</v>
      </c>
      <c r="K56" s="3">
        <f t="shared" ref="K56:L59" si="19">C56-(E56+G56)</f>
        <v>0.16900000000000001</v>
      </c>
      <c r="L56" s="3">
        <f t="shared" si="19"/>
        <v>2.6459999999999999</v>
      </c>
      <c r="M56" s="3">
        <f>(K56*COS(RADIANS(J56)))/(1.06*(I56))</f>
        <v>7.7492933928332328E-2</v>
      </c>
    </row>
    <row r="57" spans="1:13" x14ac:dyDescent="0.2">
      <c r="A57" s="5" t="s">
        <v>38</v>
      </c>
      <c r="B57" s="4" t="s">
        <v>40</v>
      </c>
      <c r="C57" s="3">
        <v>0.26900000000000002</v>
      </c>
      <c r="D57" s="3">
        <v>2.3440000000000003</v>
      </c>
      <c r="E57" s="3">
        <v>0</v>
      </c>
      <c r="F57" s="3">
        <v>0</v>
      </c>
      <c r="G57" s="3">
        <v>0</v>
      </c>
      <c r="H57" s="3">
        <v>0</v>
      </c>
      <c r="I57" s="3">
        <v>2.6507777777777775</v>
      </c>
      <c r="J57" s="3">
        <v>0</v>
      </c>
      <c r="K57" s="3">
        <f t="shared" si="19"/>
        <v>0.26900000000000002</v>
      </c>
      <c r="L57" s="3">
        <f t="shared" si="19"/>
        <v>2.3440000000000003</v>
      </c>
      <c r="M57" s="3">
        <f t="shared" ref="M57:M59" si="20">(K57*COS(RADIANS(J57)))/(1.06*(I57))</f>
        <v>9.5735518470509443E-2</v>
      </c>
    </row>
    <row r="58" spans="1:13" x14ac:dyDescent="0.2">
      <c r="A58" s="5" t="s">
        <v>38</v>
      </c>
      <c r="B58" s="4" t="s">
        <v>41</v>
      </c>
      <c r="C58" s="3">
        <v>0.193</v>
      </c>
      <c r="D58" s="3">
        <v>2.3929999999999998</v>
      </c>
      <c r="E58" s="3">
        <v>0</v>
      </c>
      <c r="F58" s="3">
        <v>0</v>
      </c>
      <c r="G58" s="3">
        <v>0</v>
      </c>
      <c r="H58" s="3">
        <v>0</v>
      </c>
      <c r="I58" s="3">
        <v>2.0746363636363636</v>
      </c>
      <c r="J58" s="3">
        <v>2</v>
      </c>
      <c r="K58" s="3">
        <f t="shared" si="19"/>
        <v>0.193</v>
      </c>
      <c r="L58" s="3">
        <f t="shared" si="19"/>
        <v>2.3929999999999998</v>
      </c>
      <c r="M58" s="3">
        <f t="shared" si="20"/>
        <v>8.7709132756801311E-2</v>
      </c>
    </row>
    <row r="59" spans="1:13" x14ac:dyDescent="0.2">
      <c r="A59" s="5" t="s">
        <v>38</v>
      </c>
      <c r="B59" s="4" t="s">
        <v>42</v>
      </c>
      <c r="C59" s="3">
        <v>0.27</v>
      </c>
      <c r="D59" s="3">
        <v>3.38</v>
      </c>
      <c r="E59" s="3">
        <v>0</v>
      </c>
      <c r="F59" s="3">
        <v>0</v>
      </c>
      <c r="G59" s="3">
        <v>0</v>
      </c>
      <c r="H59" s="3">
        <v>0</v>
      </c>
      <c r="I59" s="3">
        <v>2.0375000000000001</v>
      </c>
      <c r="J59" s="3">
        <v>3.7777777777777777</v>
      </c>
      <c r="K59" s="3">
        <f t="shared" si="19"/>
        <v>0.27</v>
      </c>
      <c r="L59" s="3">
        <f t="shared" si="19"/>
        <v>3.38</v>
      </c>
      <c r="M59" s="3">
        <f t="shared" si="20"/>
        <v>0.12474282503165639</v>
      </c>
    </row>
    <row r="60" spans="1:13" x14ac:dyDescent="0.2">
      <c r="A60" s="5" t="s">
        <v>38</v>
      </c>
      <c r="B60" s="4" t="s">
        <v>7</v>
      </c>
      <c r="C60" s="4">
        <f t="shared" ref="C60:M60" si="21">AVERAGE(C56:C59)</f>
        <v>0.22525000000000001</v>
      </c>
      <c r="D60" s="4">
        <f t="shared" si="21"/>
        <v>2.69075</v>
      </c>
      <c r="E60" s="4">
        <f t="shared" si="21"/>
        <v>0</v>
      </c>
      <c r="F60" s="4">
        <f t="shared" si="21"/>
        <v>0</v>
      </c>
      <c r="G60" s="4">
        <f t="shared" si="21"/>
        <v>0</v>
      </c>
      <c r="H60" s="4">
        <f t="shared" si="21"/>
        <v>0</v>
      </c>
      <c r="I60" s="4">
        <f t="shared" si="21"/>
        <v>2.2050785353535352</v>
      </c>
      <c r="J60" s="4">
        <f t="shared" si="21"/>
        <v>1.4444444444444444</v>
      </c>
      <c r="K60" s="4">
        <f t="shared" si="21"/>
        <v>0.22525000000000001</v>
      </c>
      <c r="L60" s="4">
        <f t="shared" si="21"/>
        <v>2.69075</v>
      </c>
      <c r="M60" s="4">
        <f t="shared" si="21"/>
        <v>9.6420102546824871E-2</v>
      </c>
    </row>
    <row r="61" spans="1:1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">
      <c r="A62" s="3"/>
      <c r="B62" s="3"/>
      <c r="C62" s="4" t="s">
        <v>73</v>
      </c>
      <c r="D62" s="4" t="s">
        <v>74</v>
      </c>
      <c r="E62" s="4" t="s">
        <v>75</v>
      </c>
      <c r="F62" s="4" t="s">
        <v>76</v>
      </c>
      <c r="G62" s="4" t="s">
        <v>77</v>
      </c>
      <c r="H62" s="4" t="s">
        <v>78</v>
      </c>
      <c r="I62" s="4" t="s">
        <v>79</v>
      </c>
      <c r="J62" s="4" t="s">
        <v>80</v>
      </c>
      <c r="K62" s="4" t="s">
        <v>81</v>
      </c>
      <c r="L62" s="4" t="s">
        <v>82</v>
      </c>
      <c r="M62" s="4" t="s">
        <v>83</v>
      </c>
    </row>
    <row r="63" spans="1:13" x14ac:dyDescent="0.2">
      <c r="A63" s="5" t="s">
        <v>43</v>
      </c>
      <c r="B63" s="4" t="s">
        <v>44</v>
      </c>
      <c r="C63" s="3">
        <v>1.5369999999999999</v>
      </c>
      <c r="D63" s="3">
        <v>4.7869999999999999</v>
      </c>
      <c r="E63" s="3">
        <v>0</v>
      </c>
      <c r="F63" s="3">
        <v>0</v>
      </c>
      <c r="G63" s="3">
        <v>5.6000000000000001E-2</v>
      </c>
      <c r="H63" s="3">
        <v>0</v>
      </c>
      <c r="I63" s="3">
        <v>3.6522000000000006</v>
      </c>
      <c r="J63" s="3">
        <v>4.9000000000000004</v>
      </c>
      <c r="K63" s="3">
        <f t="shared" ref="K63:L66" si="22">C63-(E63+G63)</f>
        <v>1.4809999999999999</v>
      </c>
      <c r="L63" s="3">
        <f t="shared" si="22"/>
        <v>4.7869999999999999</v>
      </c>
      <c r="M63" s="3">
        <f>(K63*COS(RADIANS(J63)))/(1.06*(I63))</f>
        <v>0.38115754052060946</v>
      </c>
    </row>
    <row r="64" spans="1:13" x14ac:dyDescent="0.2">
      <c r="A64" s="5" t="s">
        <v>43</v>
      </c>
      <c r="B64" s="4" t="s">
        <v>45</v>
      </c>
      <c r="C64">
        <v>2.7817965419999999</v>
      </c>
      <c r="D64" s="3">
        <v>6.6719999999999997</v>
      </c>
      <c r="E64" s="3">
        <v>0</v>
      </c>
      <c r="F64" s="3">
        <v>0</v>
      </c>
      <c r="G64" s="3">
        <v>0</v>
      </c>
      <c r="H64" s="3">
        <v>0.53200000000000003</v>
      </c>
      <c r="I64" s="3">
        <v>3.0831000000000008</v>
      </c>
      <c r="J64" s="3">
        <v>38.799999999999997</v>
      </c>
      <c r="K64" s="3">
        <f t="shared" si="22"/>
        <v>2.7817965419999999</v>
      </c>
      <c r="L64" s="3">
        <f t="shared" si="22"/>
        <v>6.14</v>
      </c>
      <c r="M64" s="3">
        <f>(K64*COS(RADIANS(J64)))/(1.06*(I64))</f>
        <v>0.66337289039997449</v>
      </c>
    </row>
    <row r="65" spans="1:13" x14ac:dyDescent="0.2">
      <c r="A65" s="5" t="s">
        <v>43</v>
      </c>
      <c r="B65" s="4" t="s">
        <v>46</v>
      </c>
      <c r="C65" s="3">
        <v>3.7869999999999999</v>
      </c>
      <c r="D65" s="3">
        <v>6.8370000000000006</v>
      </c>
      <c r="E65" s="3">
        <v>0</v>
      </c>
      <c r="F65" s="3">
        <v>0</v>
      </c>
      <c r="G65" s="3">
        <v>1.6E-2</v>
      </c>
      <c r="H65" s="3">
        <v>0.89600000000000013</v>
      </c>
      <c r="I65" s="3">
        <v>3.2862999999999998</v>
      </c>
      <c r="J65" s="3">
        <v>19.3</v>
      </c>
      <c r="K65" s="3">
        <f t="shared" si="22"/>
        <v>3.7709999999999999</v>
      </c>
      <c r="L65" s="3">
        <f t="shared" si="22"/>
        <v>5.9410000000000007</v>
      </c>
      <c r="M65" s="3">
        <f>(K65*COS(RADIANS(J65)))/(1.06*(I65))</f>
        <v>1.0217011241122689</v>
      </c>
    </row>
    <row r="66" spans="1:13" x14ac:dyDescent="0.2">
      <c r="A66" s="5" t="s">
        <v>43</v>
      </c>
      <c r="B66" s="4" t="s">
        <v>47</v>
      </c>
      <c r="C66" s="3">
        <v>1.498</v>
      </c>
      <c r="D66" s="3">
        <v>4.1219999999999999</v>
      </c>
      <c r="E66" s="3">
        <v>0</v>
      </c>
      <c r="F66" s="3">
        <v>0</v>
      </c>
      <c r="G66" s="3">
        <v>0</v>
      </c>
      <c r="H66" s="3">
        <v>0</v>
      </c>
      <c r="I66" s="3">
        <v>2.9916000000000005</v>
      </c>
      <c r="J66" s="3">
        <v>27.6</v>
      </c>
      <c r="K66" s="3">
        <f t="shared" si="22"/>
        <v>1.498</v>
      </c>
      <c r="L66" s="3">
        <f t="shared" si="22"/>
        <v>4.1219999999999999</v>
      </c>
      <c r="M66" s="3">
        <f>(K66*COS(RADIANS(J66)))/(1.06*(I66))</f>
        <v>0.41863537454821909</v>
      </c>
    </row>
    <row r="67" spans="1:13" x14ac:dyDescent="0.2">
      <c r="A67" s="5" t="s">
        <v>43</v>
      </c>
      <c r="B67" s="4" t="s">
        <v>7</v>
      </c>
      <c r="C67" s="4">
        <f t="shared" ref="C67:M67" si="23">AVERAGE(C63:C66)</f>
        <v>2.4009491354999999</v>
      </c>
      <c r="D67" s="4">
        <f t="shared" si="23"/>
        <v>5.6044999999999998</v>
      </c>
      <c r="E67" s="4">
        <f t="shared" si="23"/>
        <v>0</v>
      </c>
      <c r="F67" s="4">
        <f t="shared" si="23"/>
        <v>0</v>
      </c>
      <c r="G67" s="4">
        <f t="shared" si="23"/>
        <v>1.8000000000000002E-2</v>
      </c>
      <c r="H67" s="4">
        <f t="shared" si="23"/>
        <v>0.35700000000000004</v>
      </c>
      <c r="I67" s="4">
        <f t="shared" si="23"/>
        <v>3.2533000000000003</v>
      </c>
      <c r="J67" s="4">
        <f t="shared" si="23"/>
        <v>22.65</v>
      </c>
      <c r="K67" s="4">
        <f t="shared" si="23"/>
        <v>2.3829491355000001</v>
      </c>
      <c r="L67" s="4">
        <f t="shared" si="23"/>
        <v>5.2475000000000005</v>
      </c>
      <c r="M67" s="4">
        <f t="shared" si="23"/>
        <v>0.62121673239526798</v>
      </c>
    </row>
    <row r="68" spans="1:13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">
      <c r="A69" s="3"/>
      <c r="B69" s="3"/>
      <c r="C69" s="4" t="s">
        <v>73</v>
      </c>
      <c r="D69" s="4" t="s">
        <v>74</v>
      </c>
      <c r="E69" s="4" t="s">
        <v>75</v>
      </c>
      <c r="F69" s="4" t="s">
        <v>76</v>
      </c>
      <c r="G69" s="4" t="s">
        <v>77</v>
      </c>
      <c r="H69" s="4" t="s">
        <v>78</v>
      </c>
      <c r="I69" s="4" t="s">
        <v>79</v>
      </c>
      <c r="J69" s="4" t="s">
        <v>80</v>
      </c>
      <c r="K69" s="4" t="s">
        <v>81</v>
      </c>
      <c r="L69" s="4" t="s">
        <v>82</v>
      </c>
      <c r="M69" s="4" t="s">
        <v>83</v>
      </c>
    </row>
    <row r="70" spans="1:13" x14ac:dyDescent="0.2">
      <c r="A70" s="5" t="s">
        <v>48</v>
      </c>
      <c r="B70" s="4" t="s">
        <v>49</v>
      </c>
      <c r="C70" s="3">
        <v>4.3440000000000003</v>
      </c>
      <c r="D70" s="3">
        <v>9.1230000000000011</v>
      </c>
      <c r="E70" s="3">
        <v>4.1000000000000002E-2</v>
      </c>
      <c r="F70" s="3">
        <v>0.58200000000000007</v>
      </c>
      <c r="G70" s="3">
        <v>0</v>
      </c>
      <c r="H70" s="3">
        <v>0</v>
      </c>
      <c r="I70" s="3">
        <v>5.4235999999999995</v>
      </c>
      <c r="J70" s="3">
        <v>25.3</v>
      </c>
      <c r="K70" s="3">
        <f t="shared" ref="K70:L72" si="24">C70-(E70+G70)</f>
        <v>4.3029999999999999</v>
      </c>
      <c r="L70" s="3">
        <f t="shared" si="24"/>
        <v>8.5410000000000004</v>
      </c>
      <c r="M70" s="3">
        <f>(K70*COS(RADIANS(J70)))/(1.06*(I70))</f>
        <v>0.67668401187095828</v>
      </c>
    </row>
    <row r="71" spans="1:13" x14ac:dyDescent="0.2">
      <c r="A71" s="5" t="s">
        <v>48</v>
      </c>
      <c r="B71" s="4" t="s">
        <v>50</v>
      </c>
      <c r="C71" s="3">
        <v>3.4689999999999999</v>
      </c>
      <c r="D71" s="3">
        <v>8.7110000000000003</v>
      </c>
      <c r="E71" s="3">
        <v>0.114</v>
      </c>
      <c r="F71" s="3">
        <v>2.4379999999999997</v>
      </c>
      <c r="G71" s="3">
        <v>0</v>
      </c>
      <c r="H71" s="3">
        <v>0</v>
      </c>
      <c r="I71" s="3">
        <v>3.0778999999999996</v>
      </c>
      <c r="J71" s="3">
        <v>26.9</v>
      </c>
      <c r="K71" s="3">
        <f t="shared" si="24"/>
        <v>3.355</v>
      </c>
      <c r="L71" s="3">
        <f t="shared" si="24"/>
        <v>6.2730000000000006</v>
      </c>
      <c r="M71" s="3">
        <f t="shared" ref="M71:M72" si="25">(K71*COS(RADIANS(J71)))/(1.06*(I71))</f>
        <v>0.91706140974135553</v>
      </c>
    </row>
    <row r="72" spans="1:13" x14ac:dyDescent="0.2">
      <c r="A72" s="5" t="s">
        <v>48</v>
      </c>
      <c r="B72" s="4" t="s">
        <v>51</v>
      </c>
      <c r="C72" s="3">
        <v>3.8650000000000002</v>
      </c>
      <c r="D72" s="3">
        <v>8.0869999999999997</v>
      </c>
      <c r="E72" s="3">
        <v>8.0000000000000002E-3</v>
      </c>
      <c r="F72" s="3">
        <v>0.99</v>
      </c>
      <c r="G72" s="3">
        <v>0</v>
      </c>
      <c r="H72" s="3">
        <v>0</v>
      </c>
      <c r="I72" s="3">
        <v>4.6564545454545447</v>
      </c>
      <c r="J72" s="3">
        <v>29.1</v>
      </c>
      <c r="K72" s="3">
        <f t="shared" si="24"/>
        <v>3.8570000000000002</v>
      </c>
      <c r="L72" s="3">
        <f t="shared" si="24"/>
        <v>7.0969999999999995</v>
      </c>
      <c r="M72" s="3">
        <f t="shared" si="25"/>
        <v>0.6827891955194838</v>
      </c>
    </row>
    <row r="73" spans="1:13" x14ac:dyDescent="0.2">
      <c r="A73" s="5" t="s">
        <v>48</v>
      </c>
      <c r="B73" s="4" t="s">
        <v>7</v>
      </c>
      <c r="C73" s="4">
        <f t="shared" ref="C73:M73" si="26">AVERAGE(C70:C72)</f>
        <v>3.8926666666666669</v>
      </c>
      <c r="D73" s="4">
        <f t="shared" si="26"/>
        <v>8.6403333333333343</v>
      </c>
      <c r="E73" s="4">
        <f t="shared" si="26"/>
        <v>5.4333333333333338E-2</v>
      </c>
      <c r="F73" s="4">
        <f t="shared" si="26"/>
        <v>1.3366666666666667</v>
      </c>
      <c r="G73" s="4">
        <f t="shared" si="26"/>
        <v>0</v>
      </c>
      <c r="H73" s="4">
        <f t="shared" si="26"/>
        <v>0</v>
      </c>
      <c r="I73" s="4">
        <f t="shared" si="26"/>
        <v>4.3859848484848483</v>
      </c>
      <c r="J73" s="4">
        <f t="shared" si="26"/>
        <v>27.100000000000005</v>
      </c>
      <c r="K73" s="4">
        <f t="shared" si="26"/>
        <v>3.8383333333333334</v>
      </c>
      <c r="L73" s="4">
        <f t="shared" si="26"/>
        <v>7.3036666666666674</v>
      </c>
      <c r="M73" s="4">
        <f t="shared" si="26"/>
        <v>0.75884487237726583</v>
      </c>
    </row>
    <row r="74" spans="1:13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">
      <c r="A75" s="3"/>
      <c r="B75" s="3"/>
      <c r="C75" s="4" t="s">
        <v>73</v>
      </c>
      <c r="D75" s="4" t="s">
        <v>74</v>
      </c>
      <c r="E75" s="4" t="s">
        <v>75</v>
      </c>
      <c r="F75" s="4" t="s">
        <v>76</v>
      </c>
      <c r="G75" s="4" t="s">
        <v>77</v>
      </c>
      <c r="H75" s="4" t="s">
        <v>78</v>
      </c>
      <c r="I75" s="4" t="s">
        <v>79</v>
      </c>
      <c r="J75" s="4" t="s">
        <v>80</v>
      </c>
      <c r="K75" s="4" t="s">
        <v>81</v>
      </c>
      <c r="L75" s="4" t="s">
        <v>82</v>
      </c>
      <c r="M75" s="4" t="s">
        <v>83</v>
      </c>
    </row>
    <row r="76" spans="1:13" x14ac:dyDescent="0.2">
      <c r="A76" s="5" t="s">
        <v>52</v>
      </c>
      <c r="B76" s="4" t="s">
        <v>14</v>
      </c>
      <c r="C76" s="3">
        <v>1.0980000000000001</v>
      </c>
      <c r="D76" s="3">
        <v>4.944</v>
      </c>
      <c r="E76" s="3">
        <v>0</v>
      </c>
      <c r="F76" s="3">
        <v>0</v>
      </c>
      <c r="G76" s="3">
        <v>0</v>
      </c>
      <c r="H76" s="3">
        <v>0</v>
      </c>
      <c r="I76" s="3">
        <v>3.3727999999999998</v>
      </c>
      <c r="J76" s="3">
        <v>25.9</v>
      </c>
      <c r="K76" s="3">
        <f>C76-(E76+G76)</f>
        <v>1.0980000000000001</v>
      </c>
      <c r="L76" s="3">
        <f>D76-(F76+H76)</f>
        <v>4.944</v>
      </c>
      <c r="M76" s="3">
        <f>(K76*COS(RADIANS(J76)))/(1.06*(I76))</f>
        <v>0.27627077700762259</v>
      </c>
    </row>
    <row r="77" spans="1:13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2">
      <c r="A78" s="3"/>
      <c r="B78" s="3"/>
      <c r="C78" s="4" t="s">
        <v>73</v>
      </c>
      <c r="D78" s="4" t="s">
        <v>74</v>
      </c>
      <c r="E78" s="4" t="s">
        <v>75</v>
      </c>
      <c r="F78" s="4" t="s">
        <v>76</v>
      </c>
      <c r="G78" s="4" t="s">
        <v>77</v>
      </c>
      <c r="H78" s="4" t="s">
        <v>78</v>
      </c>
      <c r="I78" s="4" t="s">
        <v>79</v>
      </c>
      <c r="J78" s="4" t="s">
        <v>80</v>
      </c>
      <c r="K78" s="4" t="s">
        <v>81</v>
      </c>
      <c r="L78" s="4" t="s">
        <v>82</v>
      </c>
      <c r="M78" s="4" t="s">
        <v>83</v>
      </c>
    </row>
    <row r="79" spans="1:13" x14ac:dyDescent="0.2">
      <c r="A79" s="5" t="s">
        <v>53</v>
      </c>
      <c r="B79" s="4" t="s">
        <v>54</v>
      </c>
      <c r="C79" s="3">
        <v>0.64100000000000001</v>
      </c>
      <c r="D79" s="3">
        <v>3.3069999999999999</v>
      </c>
      <c r="E79" s="3">
        <v>0</v>
      </c>
      <c r="F79" s="3">
        <v>0</v>
      </c>
      <c r="G79" s="3">
        <v>0</v>
      </c>
      <c r="H79" s="3">
        <v>0</v>
      </c>
      <c r="I79" s="3">
        <v>2.2166000000000006</v>
      </c>
      <c r="J79" s="3">
        <v>28.2</v>
      </c>
      <c r="K79" s="3">
        <f>C79-(E79+G79)</f>
        <v>0.64100000000000001</v>
      </c>
      <c r="L79" s="3">
        <f>D79-(F79+H79)</f>
        <v>3.3069999999999999</v>
      </c>
      <c r="M79" s="3">
        <f>(K79*COS(RADIANS(J79)))/(1.06*(I79))</f>
        <v>0.24043091355861171</v>
      </c>
    </row>
    <row r="80" spans="1:13" x14ac:dyDescent="0.2">
      <c r="A80" s="5" t="s">
        <v>53</v>
      </c>
      <c r="B80" s="4" t="s">
        <v>55</v>
      </c>
      <c r="C80" s="3">
        <v>0.76</v>
      </c>
      <c r="D80" s="3">
        <v>3.532</v>
      </c>
      <c r="E80" s="3">
        <v>0</v>
      </c>
      <c r="F80" s="3">
        <v>0</v>
      </c>
      <c r="G80" s="3">
        <v>0</v>
      </c>
      <c r="H80" s="3">
        <v>0</v>
      </c>
      <c r="I80" s="3">
        <v>2.5852999999999997</v>
      </c>
      <c r="J80" s="3">
        <v>19.899999999999999</v>
      </c>
      <c r="K80" s="3">
        <f>C80-(E80+G80)</f>
        <v>0.76</v>
      </c>
      <c r="L80" s="3">
        <f>D80-(F80+H80)</f>
        <v>3.532</v>
      </c>
      <c r="M80" s="3">
        <f>(K80*COS(RADIANS(J80)))/(1.06*(I80))</f>
        <v>0.26077006373769196</v>
      </c>
    </row>
    <row r="81" spans="1:13" x14ac:dyDescent="0.2">
      <c r="A81" s="5" t="s">
        <v>53</v>
      </c>
      <c r="B81" s="4" t="s">
        <v>7</v>
      </c>
      <c r="C81" s="4">
        <f t="shared" ref="C81:M81" si="27">AVERAGE(C79:C80)</f>
        <v>0.70050000000000001</v>
      </c>
      <c r="D81" s="4">
        <f t="shared" si="27"/>
        <v>3.4195000000000002</v>
      </c>
      <c r="E81" s="4">
        <f t="shared" si="27"/>
        <v>0</v>
      </c>
      <c r="F81" s="4">
        <f t="shared" si="27"/>
        <v>0</v>
      </c>
      <c r="G81" s="4">
        <f t="shared" si="27"/>
        <v>0</v>
      </c>
      <c r="H81" s="4">
        <f t="shared" si="27"/>
        <v>0</v>
      </c>
      <c r="I81" s="4">
        <f t="shared" si="27"/>
        <v>2.4009499999999999</v>
      </c>
      <c r="J81" s="4">
        <f t="shared" si="27"/>
        <v>24.049999999999997</v>
      </c>
      <c r="K81" s="4">
        <f t="shared" si="27"/>
        <v>0.70050000000000001</v>
      </c>
      <c r="L81" s="4">
        <f t="shared" si="27"/>
        <v>3.4195000000000002</v>
      </c>
      <c r="M81" s="4">
        <f t="shared" si="27"/>
        <v>0.25060048864815182</v>
      </c>
    </row>
    <row r="82" spans="1:13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2">
      <c r="A83" s="3"/>
      <c r="B83" s="3"/>
      <c r="C83" s="4" t="s">
        <v>73</v>
      </c>
      <c r="D83" s="4" t="s">
        <v>74</v>
      </c>
      <c r="E83" s="4" t="s">
        <v>75</v>
      </c>
      <c r="F83" s="4" t="s">
        <v>76</v>
      </c>
      <c r="G83" s="4" t="s">
        <v>77</v>
      </c>
      <c r="H83" s="4" t="s">
        <v>78</v>
      </c>
      <c r="I83" s="4" t="s">
        <v>79</v>
      </c>
      <c r="J83" s="4" t="s">
        <v>80</v>
      </c>
      <c r="K83" s="4" t="s">
        <v>81</v>
      </c>
      <c r="L83" s="4" t="s">
        <v>82</v>
      </c>
      <c r="M83" s="4" t="s">
        <v>83</v>
      </c>
    </row>
    <row r="84" spans="1:13" x14ac:dyDescent="0.2">
      <c r="A84" s="5" t="s">
        <v>56</v>
      </c>
      <c r="B84" s="4" t="s">
        <v>57</v>
      </c>
      <c r="C84" s="3">
        <v>2.42</v>
      </c>
      <c r="D84" s="3">
        <v>5.7829999999999995</v>
      </c>
      <c r="E84" s="3">
        <v>0</v>
      </c>
      <c r="F84" s="3">
        <v>0</v>
      </c>
      <c r="G84" s="3">
        <v>0</v>
      </c>
      <c r="H84" s="3">
        <v>0</v>
      </c>
      <c r="I84" s="3">
        <v>4.7924999999999995</v>
      </c>
      <c r="J84" s="3">
        <v>20.7</v>
      </c>
      <c r="K84" s="3">
        <f t="shared" ref="K84:L86" si="28">C84-(E84+G84)</f>
        <v>2.42</v>
      </c>
      <c r="L84" s="3">
        <f t="shared" si="28"/>
        <v>5.7829999999999995</v>
      </c>
      <c r="M84" s="3">
        <f>(K84*COS(RADIANS(J84)))/(1.06*(I84))</f>
        <v>0.44562052629566218</v>
      </c>
    </row>
    <row r="85" spans="1:13" x14ac:dyDescent="0.2">
      <c r="A85" s="5" t="s">
        <v>56</v>
      </c>
      <c r="B85" s="4" t="s">
        <v>58</v>
      </c>
      <c r="C85" s="3">
        <v>2.2890000000000001</v>
      </c>
      <c r="D85" s="3">
        <v>4.7759999999999998</v>
      </c>
      <c r="E85" s="3">
        <v>0</v>
      </c>
      <c r="F85" s="3">
        <v>0</v>
      </c>
      <c r="G85" s="3">
        <v>0</v>
      </c>
      <c r="H85" s="3">
        <v>0</v>
      </c>
      <c r="I85" s="3">
        <v>4.7853000000000003</v>
      </c>
      <c r="J85" s="3">
        <v>0</v>
      </c>
      <c r="K85" s="3">
        <f t="shared" si="28"/>
        <v>2.2890000000000001</v>
      </c>
      <c r="L85" s="3">
        <f t="shared" si="28"/>
        <v>4.7759999999999998</v>
      </c>
      <c r="M85" s="3">
        <f t="shared" ref="M85:M86" si="29">(K85*COS(RADIANS(J85)))/(1.06*(I85))</f>
        <v>0.45126407169125254</v>
      </c>
    </row>
    <row r="86" spans="1:13" x14ac:dyDescent="0.2">
      <c r="A86" s="5" t="s">
        <v>56</v>
      </c>
      <c r="B86" s="4" t="s">
        <v>59</v>
      </c>
      <c r="C86" s="3">
        <v>5.069</v>
      </c>
      <c r="D86" s="3">
        <v>6.5409999999999995</v>
      </c>
      <c r="E86" s="3">
        <v>0.182</v>
      </c>
      <c r="F86" s="3">
        <v>3.2</v>
      </c>
      <c r="G86" s="3">
        <v>0</v>
      </c>
      <c r="H86" s="3">
        <v>0</v>
      </c>
      <c r="I86" s="3">
        <v>5.128166666666667</v>
      </c>
      <c r="J86" s="3">
        <v>24.2</v>
      </c>
      <c r="K86" s="3">
        <f t="shared" si="28"/>
        <v>4.8869999999999996</v>
      </c>
      <c r="L86" s="3">
        <f t="shared" si="28"/>
        <v>3.3409999999999993</v>
      </c>
      <c r="M86" s="3">
        <f t="shared" si="29"/>
        <v>0.82002364688311569</v>
      </c>
    </row>
    <row r="87" spans="1:13" x14ac:dyDescent="0.2">
      <c r="A87" s="5" t="s">
        <v>56</v>
      </c>
      <c r="B87" s="4" t="s">
        <v>7</v>
      </c>
      <c r="C87" s="4">
        <f t="shared" ref="C87:M87" si="30">AVERAGE(C84:C86)</f>
        <v>3.2593333333333327</v>
      </c>
      <c r="D87" s="4">
        <f t="shared" si="30"/>
        <v>5.6999999999999993</v>
      </c>
      <c r="E87" s="4">
        <f t="shared" si="30"/>
        <v>6.0666666666666667E-2</v>
      </c>
      <c r="F87" s="4">
        <v>1.0666666666666667</v>
      </c>
      <c r="G87" s="4">
        <f t="shared" si="30"/>
        <v>0</v>
      </c>
      <c r="H87" s="4">
        <f t="shared" si="30"/>
        <v>0</v>
      </c>
      <c r="I87" s="4">
        <f t="shared" si="30"/>
        <v>4.901988888888889</v>
      </c>
      <c r="J87" s="4">
        <f t="shared" si="30"/>
        <v>14.966666666666667</v>
      </c>
      <c r="K87" s="4">
        <f t="shared" si="30"/>
        <v>3.1986666666666665</v>
      </c>
      <c r="L87" s="4">
        <f t="shared" si="30"/>
        <v>4.6333333333333329</v>
      </c>
      <c r="M87" s="4">
        <f t="shared" si="30"/>
        <v>0.57230274829001015</v>
      </c>
    </row>
    <row r="88" spans="1:13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2">
      <c r="A89" s="3"/>
      <c r="B89" s="3"/>
      <c r="C89" s="4" t="s">
        <v>73</v>
      </c>
      <c r="D89" s="4" t="s">
        <v>74</v>
      </c>
      <c r="E89" s="4" t="s">
        <v>75</v>
      </c>
      <c r="F89" s="4" t="s">
        <v>76</v>
      </c>
      <c r="G89" s="4" t="s">
        <v>77</v>
      </c>
      <c r="H89" s="4" t="s">
        <v>78</v>
      </c>
      <c r="I89" s="4" t="s">
        <v>79</v>
      </c>
      <c r="J89" s="4" t="s">
        <v>80</v>
      </c>
      <c r="K89" s="4" t="s">
        <v>81</v>
      </c>
      <c r="L89" s="4" t="s">
        <v>82</v>
      </c>
      <c r="M89" s="4" t="s">
        <v>83</v>
      </c>
    </row>
    <row r="90" spans="1:13" x14ac:dyDescent="0.2">
      <c r="A90" s="5" t="s">
        <v>60</v>
      </c>
      <c r="B90" s="4" t="s">
        <v>61</v>
      </c>
      <c r="C90" s="3">
        <v>0.28899999999999998</v>
      </c>
      <c r="D90" s="3">
        <v>2.6920000000000002</v>
      </c>
      <c r="E90" s="3">
        <v>0</v>
      </c>
      <c r="F90" s="3">
        <v>0.159</v>
      </c>
      <c r="G90" s="3">
        <v>0</v>
      </c>
      <c r="H90" s="3">
        <v>0</v>
      </c>
      <c r="I90" s="3">
        <v>1.6827272727272728</v>
      </c>
      <c r="J90" s="3">
        <v>28</v>
      </c>
      <c r="K90" s="3">
        <f>C90-(E90+G90)</f>
        <v>0.28899999999999998</v>
      </c>
      <c r="L90" s="3">
        <f>D90-(F90+H90)</f>
        <v>2.5330000000000004</v>
      </c>
      <c r="M90" s="3">
        <f>(K90*COS(RADIANS(J90)))/(1.06*(I90))</f>
        <v>0.14305833652887928</v>
      </c>
    </row>
    <row r="91" spans="1:13" x14ac:dyDescent="0.2">
      <c r="A91" s="5" t="s">
        <v>60</v>
      </c>
      <c r="B91" s="4" t="s">
        <v>62</v>
      </c>
      <c r="C91" s="3">
        <v>0.95899999999999996</v>
      </c>
      <c r="D91" s="3">
        <v>4.4329999999999998</v>
      </c>
      <c r="E91" s="3">
        <v>0</v>
      </c>
      <c r="F91" s="3">
        <v>0</v>
      </c>
      <c r="G91" s="3">
        <v>0</v>
      </c>
      <c r="H91" s="3">
        <v>0</v>
      </c>
      <c r="I91" s="3">
        <v>3.1497999999999999</v>
      </c>
      <c r="J91" s="3">
        <v>35.700000000000003</v>
      </c>
      <c r="K91" s="3">
        <f>C91-(E91+G91)</f>
        <v>0.95899999999999996</v>
      </c>
      <c r="L91" s="3">
        <f>D91-(F91+H91)</f>
        <v>4.4329999999999998</v>
      </c>
      <c r="M91" s="3">
        <f>(K91*COS(RADIANS(J91)))/(1.06*(I91))</f>
        <v>0.23325473264227681</v>
      </c>
    </row>
    <row r="92" spans="1:13" x14ac:dyDescent="0.2">
      <c r="A92" s="5" t="s">
        <v>60</v>
      </c>
      <c r="B92" s="4" t="s">
        <v>7</v>
      </c>
      <c r="C92" s="4">
        <f t="shared" ref="C92:M92" si="31">AVERAGE(C90:C91)</f>
        <v>0.624</v>
      </c>
      <c r="D92" s="4">
        <f t="shared" si="31"/>
        <v>3.5625</v>
      </c>
      <c r="E92" s="4">
        <f t="shared" si="31"/>
        <v>0</v>
      </c>
      <c r="F92" s="4">
        <f t="shared" si="31"/>
        <v>7.9500000000000001E-2</v>
      </c>
      <c r="G92" s="4">
        <f t="shared" si="31"/>
        <v>0</v>
      </c>
      <c r="H92" s="4">
        <f t="shared" si="31"/>
        <v>0</v>
      </c>
      <c r="I92" s="4">
        <f t="shared" si="31"/>
        <v>2.4162636363636363</v>
      </c>
      <c r="J92" s="4">
        <f t="shared" si="31"/>
        <v>31.85</v>
      </c>
      <c r="K92" s="4">
        <f t="shared" si="31"/>
        <v>0.624</v>
      </c>
      <c r="L92" s="4">
        <f t="shared" si="31"/>
        <v>3.4830000000000001</v>
      </c>
      <c r="M92" s="4">
        <f t="shared" si="31"/>
        <v>0.18815653458557804</v>
      </c>
    </row>
    <row r="93" spans="1:13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2">
      <c r="A94" s="3"/>
      <c r="B94" s="3"/>
      <c r="C94" s="4" t="s">
        <v>73</v>
      </c>
      <c r="D94" s="4" t="s">
        <v>74</v>
      </c>
      <c r="E94" s="4" t="s">
        <v>75</v>
      </c>
      <c r="F94" s="4" t="s">
        <v>76</v>
      </c>
      <c r="G94" s="4" t="s">
        <v>77</v>
      </c>
      <c r="H94" s="4" t="s">
        <v>78</v>
      </c>
      <c r="I94" s="4" t="s">
        <v>79</v>
      </c>
      <c r="J94" s="4" t="s">
        <v>80</v>
      </c>
      <c r="K94" s="4" t="s">
        <v>81</v>
      </c>
      <c r="L94" s="4" t="s">
        <v>82</v>
      </c>
      <c r="M94" s="4" t="s">
        <v>83</v>
      </c>
    </row>
    <row r="95" spans="1:13" x14ac:dyDescent="0.2">
      <c r="A95" s="5" t="s">
        <v>63</v>
      </c>
      <c r="B95" s="4" t="s">
        <v>64</v>
      </c>
      <c r="C95" s="3">
        <v>1.3129999999999999</v>
      </c>
      <c r="D95" s="3">
        <v>4.641</v>
      </c>
      <c r="E95" s="3">
        <v>0</v>
      </c>
      <c r="F95" s="3">
        <v>0</v>
      </c>
      <c r="G95" s="3">
        <v>0</v>
      </c>
      <c r="H95" s="3">
        <v>0</v>
      </c>
      <c r="I95" s="3">
        <v>3.6141000000000005</v>
      </c>
      <c r="J95" s="3">
        <v>35.6</v>
      </c>
      <c r="K95" s="3">
        <f>C95-(E95+G95)</f>
        <v>1.3129999999999999</v>
      </c>
      <c r="L95" s="3">
        <f>D95-(F95+H95)</f>
        <v>4.641</v>
      </c>
      <c r="M95" s="3">
        <f>(K95*COS(RADIANS(J95)))/(1.06*(I95))</f>
        <v>0.27867824272509895</v>
      </c>
    </row>
    <row r="96" spans="1:13" x14ac:dyDescent="0.2">
      <c r="A96" s="5" t="s">
        <v>63</v>
      </c>
      <c r="B96" s="4" t="s">
        <v>65</v>
      </c>
      <c r="C96" s="3">
        <v>1.268</v>
      </c>
      <c r="D96" s="3">
        <v>4.5009999999999994</v>
      </c>
      <c r="E96" s="3">
        <v>0</v>
      </c>
      <c r="F96" s="3">
        <v>0</v>
      </c>
      <c r="G96" s="3">
        <v>0</v>
      </c>
      <c r="H96" s="3">
        <v>0</v>
      </c>
      <c r="I96" s="3">
        <v>3.3579999999999997</v>
      </c>
      <c r="J96" s="3">
        <v>14.4</v>
      </c>
      <c r="K96" s="3">
        <f>C96-(E96+G96)</f>
        <v>1.268</v>
      </c>
      <c r="L96" s="3">
        <f>D96-(F96+H96)</f>
        <v>4.5009999999999994</v>
      </c>
      <c r="M96" s="3">
        <f>(K96*COS(RADIANS(J96)))/(1.06*(I96))</f>
        <v>0.34504013179203258</v>
      </c>
    </row>
    <row r="97" spans="1:13" x14ac:dyDescent="0.2">
      <c r="A97" s="5" t="s">
        <v>63</v>
      </c>
      <c r="B97" s="4" t="s">
        <v>7</v>
      </c>
      <c r="C97" s="4">
        <f t="shared" ref="C97:M97" si="32">AVERAGE(C95:C96)</f>
        <v>1.2905</v>
      </c>
      <c r="D97" s="4">
        <f t="shared" si="32"/>
        <v>4.5709999999999997</v>
      </c>
      <c r="E97" s="4">
        <f t="shared" si="32"/>
        <v>0</v>
      </c>
      <c r="F97" s="4">
        <f t="shared" si="32"/>
        <v>0</v>
      </c>
      <c r="G97" s="4">
        <f t="shared" si="32"/>
        <v>0</v>
      </c>
      <c r="H97" s="4">
        <f t="shared" si="32"/>
        <v>0</v>
      </c>
      <c r="I97" s="4">
        <f t="shared" si="32"/>
        <v>3.4860500000000001</v>
      </c>
      <c r="J97" s="4">
        <f t="shared" si="32"/>
        <v>25</v>
      </c>
      <c r="K97" s="4">
        <f t="shared" si="32"/>
        <v>1.2905</v>
      </c>
      <c r="L97" s="4">
        <f t="shared" si="32"/>
        <v>4.5709999999999997</v>
      </c>
      <c r="M97" s="4">
        <f t="shared" si="32"/>
        <v>0.31185918725856576</v>
      </c>
    </row>
    <row r="98" spans="1:13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2">
      <c r="A99" s="3"/>
      <c r="B99" s="3"/>
      <c r="C99" s="4" t="s">
        <v>73</v>
      </c>
      <c r="D99" s="4" t="s">
        <v>74</v>
      </c>
      <c r="E99" s="4" t="s">
        <v>75</v>
      </c>
      <c r="F99" s="4" t="s">
        <v>76</v>
      </c>
      <c r="G99" s="4" t="s">
        <v>77</v>
      </c>
      <c r="H99" s="4" t="s">
        <v>78</v>
      </c>
      <c r="I99" s="4" t="s">
        <v>79</v>
      </c>
      <c r="J99" s="4" t="s">
        <v>80</v>
      </c>
      <c r="K99" s="4" t="s">
        <v>81</v>
      </c>
      <c r="L99" s="4" t="s">
        <v>82</v>
      </c>
      <c r="M99" s="4" t="s">
        <v>83</v>
      </c>
    </row>
    <row r="100" spans="1:13" x14ac:dyDescent="0.2">
      <c r="A100" s="5" t="s">
        <v>66</v>
      </c>
      <c r="B100" s="4" t="s">
        <v>67</v>
      </c>
      <c r="C100" s="3">
        <v>5.3999999999999999E-2</v>
      </c>
      <c r="D100" s="3">
        <v>1.57</v>
      </c>
      <c r="E100" s="3">
        <v>0</v>
      </c>
      <c r="F100" s="3">
        <v>0</v>
      </c>
      <c r="G100" s="3">
        <v>0</v>
      </c>
      <c r="H100" s="3">
        <v>0</v>
      </c>
      <c r="I100" s="3">
        <v>0.51859999999999995</v>
      </c>
      <c r="J100" s="3">
        <v>14</v>
      </c>
      <c r="K100" s="3">
        <f>C100-(E100+G100)</f>
        <v>5.3999999999999999E-2</v>
      </c>
      <c r="L100" s="3">
        <f>D100-(F100+H100)</f>
        <v>1.57</v>
      </c>
      <c r="M100" s="3">
        <f>(K100*COS(RADIANS(J100)))/(1.06*(I100))</f>
        <v>9.5314615581325285E-2</v>
      </c>
    </row>
    <row r="101" spans="1:13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2">
      <c r="A102" s="3"/>
      <c r="B102" s="3"/>
      <c r="C102" s="4" t="s">
        <v>73</v>
      </c>
      <c r="D102" s="4" t="s">
        <v>74</v>
      </c>
      <c r="E102" s="4" t="s">
        <v>75</v>
      </c>
      <c r="F102" s="4" t="s">
        <v>76</v>
      </c>
      <c r="G102" s="4" t="s">
        <v>77</v>
      </c>
      <c r="H102" s="4" t="s">
        <v>78</v>
      </c>
      <c r="I102" s="4" t="s">
        <v>79</v>
      </c>
      <c r="J102" s="4" t="s">
        <v>80</v>
      </c>
      <c r="K102" s="4" t="s">
        <v>81</v>
      </c>
      <c r="L102" s="4" t="s">
        <v>82</v>
      </c>
      <c r="M102" s="4" t="s">
        <v>83</v>
      </c>
    </row>
    <row r="103" spans="1:13" x14ac:dyDescent="0.2">
      <c r="A103" s="5" t="s">
        <v>68</v>
      </c>
      <c r="B103" s="4" t="s">
        <v>69</v>
      </c>
      <c r="C103" s="3">
        <v>2.6640000000000001</v>
      </c>
      <c r="D103" s="3">
        <v>5.923</v>
      </c>
      <c r="E103" s="3">
        <v>0</v>
      </c>
      <c r="F103" s="3">
        <v>0</v>
      </c>
      <c r="G103" s="3">
        <v>0</v>
      </c>
      <c r="H103" s="3">
        <v>0</v>
      </c>
      <c r="I103" s="3">
        <v>3.0059166666666668</v>
      </c>
      <c r="J103" s="3">
        <v>27.4</v>
      </c>
      <c r="K103" s="3">
        <f>C103-(E103+G103)</f>
        <v>2.6640000000000001</v>
      </c>
      <c r="L103" s="3">
        <f>D103-(F103+H103)</f>
        <v>5.923</v>
      </c>
      <c r="M103" s="3">
        <f>(K103*COS(RADIANS(J103)))/(1.06*(I103))</f>
        <v>0.74229081303593802</v>
      </c>
    </row>
    <row r="104" spans="1:13" x14ac:dyDescent="0.2">
      <c r="A104" s="5" t="s">
        <v>68</v>
      </c>
      <c r="B104" s="4" t="s">
        <v>70</v>
      </c>
      <c r="C104" s="3">
        <v>1.972</v>
      </c>
      <c r="D104" s="3">
        <v>5.8310000000000004</v>
      </c>
      <c r="E104" s="3">
        <v>0</v>
      </c>
      <c r="F104" s="3">
        <v>0.36099999999999999</v>
      </c>
      <c r="G104" s="3">
        <v>0</v>
      </c>
      <c r="H104" s="3">
        <v>0</v>
      </c>
      <c r="I104" s="3">
        <v>4.3548999999999998</v>
      </c>
      <c r="J104" s="3">
        <v>27.6</v>
      </c>
      <c r="K104" s="3">
        <f>C104-(E104+G104)</f>
        <v>1.972</v>
      </c>
      <c r="L104" s="3">
        <f>D104-(F104+H104)</f>
        <v>5.4700000000000006</v>
      </c>
      <c r="M104" s="3">
        <f>(K104*COS(RADIANS(J104)))/(1.06*(I104))</f>
        <v>0.37857885917358658</v>
      </c>
    </row>
    <row r="105" spans="1:13" x14ac:dyDescent="0.2">
      <c r="A105" s="5" t="s">
        <v>68</v>
      </c>
      <c r="B105" s="4" t="s">
        <v>7</v>
      </c>
      <c r="C105" s="4">
        <f t="shared" ref="C105:M105" si="33">AVERAGE(C103:C104)</f>
        <v>2.3180000000000001</v>
      </c>
      <c r="D105" s="4">
        <f t="shared" si="33"/>
        <v>5.8770000000000007</v>
      </c>
      <c r="E105" s="4">
        <f t="shared" si="33"/>
        <v>0</v>
      </c>
      <c r="F105" s="4">
        <f t="shared" si="33"/>
        <v>0.18049999999999999</v>
      </c>
      <c r="G105" s="4">
        <f t="shared" si="33"/>
        <v>0</v>
      </c>
      <c r="H105" s="4">
        <f t="shared" si="33"/>
        <v>0</v>
      </c>
      <c r="I105" s="4">
        <f t="shared" si="33"/>
        <v>3.6804083333333333</v>
      </c>
      <c r="J105" s="4">
        <f t="shared" si="33"/>
        <v>27.5</v>
      </c>
      <c r="K105" s="4">
        <f t="shared" si="33"/>
        <v>2.3180000000000001</v>
      </c>
      <c r="L105" s="4">
        <f t="shared" si="33"/>
        <v>5.6965000000000003</v>
      </c>
      <c r="M105" s="4">
        <f t="shared" si="33"/>
        <v>0.5604348361047623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467FE-068B-DE4F-AFE8-7D3902897C80}">
  <sheetPr>
    <tabColor theme="9" tint="-0.499984740745262"/>
  </sheetPr>
  <dimension ref="A1:M105"/>
  <sheetViews>
    <sheetView topLeftCell="A30" workbookViewId="0">
      <selection activeCell="A57" sqref="A57"/>
    </sheetView>
  </sheetViews>
  <sheetFormatPr baseColWidth="10" defaultRowHeight="16" x14ac:dyDescent="0.2"/>
  <cols>
    <col min="1" max="1" width="16.1640625" customWidth="1"/>
    <col min="2" max="2" width="17.5" customWidth="1"/>
    <col min="4" max="4" width="20" customWidth="1"/>
    <col min="5" max="5" width="21.33203125" customWidth="1"/>
    <col min="6" max="6" width="17.1640625" customWidth="1"/>
    <col min="7" max="7" width="18.33203125" customWidth="1"/>
    <col min="8" max="8" width="14.1640625" customWidth="1"/>
    <col min="9" max="12" width="15.6640625" customWidth="1"/>
  </cols>
  <sheetData>
    <row r="1" spans="1:13" x14ac:dyDescent="0.2">
      <c r="A1" s="1" t="s">
        <v>0</v>
      </c>
      <c r="B1" s="1" t="s">
        <v>1</v>
      </c>
      <c r="C1" s="1" t="s">
        <v>85</v>
      </c>
      <c r="D1" s="1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B2" s="3"/>
      <c r="C2" s="8"/>
      <c r="D2" s="8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A3" s="3"/>
      <c r="B3" s="3"/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78</v>
      </c>
      <c r="I3" s="4" t="s">
        <v>79</v>
      </c>
      <c r="J3" s="4" t="s">
        <v>80</v>
      </c>
      <c r="K3" s="4" t="s">
        <v>81</v>
      </c>
      <c r="L3" s="4" t="s">
        <v>82</v>
      </c>
      <c r="M3" s="4" t="s">
        <v>83</v>
      </c>
    </row>
    <row r="4" spans="1:13" x14ac:dyDescent="0.2">
      <c r="A4" s="5" t="s">
        <v>3</v>
      </c>
      <c r="B4" s="4" t="s">
        <v>4</v>
      </c>
      <c r="C4" s="3">
        <v>16.488</v>
      </c>
      <c r="D4" s="3">
        <v>13.515000000000001</v>
      </c>
      <c r="E4" s="3">
        <v>0</v>
      </c>
      <c r="F4" s="3">
        <v>0</v>
      </c>
      <c r="G4" s="3">
        <v>0.30299999999999999</v>
      </c>
      <c r="H4" s="3">
        <v>1.5269999999999999</v>
      </c>
      <c r="I4" s="3">
        <v>7.6215833333333318</v>
      </c>
      <c r="J4" s="3">
        <v>23.2</v>
      </c>
      <c r="K4" s="3">
        <f>C4-(E4+G4)</f>
        <v>16.184999999999999</v>
      </c>
      <c r="L4" s="3">
        <f>D4-(F4+H4)</f>
        <v>11.988000000000001</v>
      </c>
      <c r="M4" s="3">
        <f>(K4*COS(RADIANS(J4)))/(1.06*(I4))</f>
        <v>1.8413701571005179</v>
      </c>
    </row>
    <row r="5" spans="1:13" x14ac:dyDescent="0.2">
      <c r="A5" s="5" t="s">
        <v>3</v>
      </c>
      <c r="B5" s="4" t="s">
        <v>5</v>
      </c>
      <c r="C5" s="3">
        <v>9.3629999999999995</v>
      </c>
      <c r="D5" s="3">
        <v>11.974</v>
      </c>
      <c r="E5" s="3">
        <v>0</v>
      </c>
      <c r="F5" s="3">
        <v>0</v>
      </c>
      <c r="G5" s="3">
        <v>0.124</v>
      </c>
      <c r="H5" s="3">
        <v>2.0590000000000002</v>
      </c>
      <c r="I5" s="3">
        <v>7.8469999999999995</v>
      </c>
      <c r="J5" s="3">
        <v>23.9</v>
      </c>
      <c r="K5" s="3">
        <f t="shared" ref="K5:L6" si="0">C5-(E5+G5)</f>
        <v>9.238999999999999</v>
      </c>
      <c r="L5" s="3">
        <f t="shared" si="0"/>
        <v>9.9149999999999991</v>
      </c>
      <c r="M5" s="3">
        <f t="shared" ref="M5:M6" si="1">(K5*COS(RADIANS(J5)))/(1.06*(I5))</f>
        <v>1.0155055402027651</v>
      </c>
    </row>
    <row r="6" spans="1:13" x14ac:dyDescent="0.2">
      <c r="A6" s="5" t="s">
        <v>3</v>
      </c>
      <c r="B6" s="4" t="s">
        <v>6</v>
      </c>
      <c r="C6" s="3">
        <v>9.3290000000000006</v>
      </c>
      <c r="D6" s="3">
        <v>11.143000000000001</v>
      </c>
      <c r="E6" s="3">
        <v>0</v>
      </c>
      <c r="F6" s="3">
        <v>0</v>
      </c>
      <c r="G6" s="3">
        <v>8.8999999999999996E-2</v>
      </c>
      <c r="H6" s="3">
        <v>1.1759999999999999</v>
      </c>
      <c r="I6" s="3">
        <v>7.7063000000000006</v>
      </c>
      <c r="J6" s="3">
        <v>28.3</v>
      </c>
      <c r="K6" s="3">
        <f t="shared" si="0"/>
        <v>9.24</v>
      </c>
      <c r="L6" s="3">
        <f t="shared" si="0"/>
        <v>9.9670000000000005</v>
      </c>
      <c r="M6" s="3">
        <f t="shared" si="1"/>
        <v>0.99595194551978361</v>
      </c>
    </row>
    <row r="7" spans="1:13" x14ac:dyDescent="0.2">
      <c r="A7" s="5" t="s">
        <v>3</v>
      </c>
      <c r="B7" s="4" t="s">
        <v>7</v>
      </c>
      <c r="C7" s="4">
        <f t="shared" ref="C7:M7" si="2">AVERAGE(C4:C6)</f>
        <v>11.726666666666667</v>
      </c>
      <c r="D7" s="4">
        <f t="shared" si="2"/>
        <v>12.210666666666668</v>
      </c>
      <c r="E7" s="4">
        <f t="shared" si="2"/>
        <v>0</v>
      </c>
      <c r="F7" s="4">
        <f t="shared" si="2"/>
        <v>0</v>
      </c>
      <c r="G7" s="4">
        <f t="shared" si="2"/>
        <v>0.17200000000000001</v>
      </c>
      <c r="H7" s="4">
        <f t="shared" si="2"/>
        <v>1.5873333333333335</v>
      </c>
      <c r="I7" s="4">
        <f t="shared" si="2"/>
        <v>7.7249611111111109</v>
      </c>
      <c r="J7" s="4">
        <f t="shared" si="2"/>
        <v>25.133333333333329</v>
      </c>
      <c r="K7" s="4">
        <f t="shared" si="2"/>
        <v>11.554666666666668</v>
      </c>
      <c r="L7" s="4">
        <f t="shared" si="2"/>
        <v>10.623333333333333</v>
      </c>
      <c r="M7" s="4">
        <f t="shared" si="2"/>
        <v>1.2842758809410222</v>
      </c>
    </row>
    <row r="8" spans="1:13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">
      <c r="A9" s="3"/>
      <c r="B9" s="3"/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  <c r="K9" s="4" t="s">
        <v>81</v>
      </c>
      <c r="L9" s="4" t="s">
        <v>82</v>
      </c>
      <c r="M9" s="4" t="s">
        <v>83</v>
      </c>
    </row>
    <row r="10" spans="1:13" x14ac:dyDescent="0.2">
      <c r="A10" s="5" t="s">
        <v>8</v>
      </c>
      <c r="B10" s="4" t="s">
        <v>9</v>
      </c>
      <c r="C10" s="3">
        <v>16.151</v>
      </c>
      <c r="D10" s="3">
        <v>14.411000000000001</v>
      </c>
      <c r="E10" s="3">
        <v>0</v>
      </c>
      <c r="F10" s="3">
        <v>0</v>
      </c>
      <c r="G10" s="3">
        <v>0.183</v>
      </c>
      <c r="H10" s="3">
        <v>1.2449999999999999</v>
      </c>
      <c r="I10" s="3">
        <v>9.3267000000000007</v>
      </c>
      <c r="J10" s="3">
        <v>24.7</v>
      </c>
      <c r="K10" s="3">
        <f>C10-(E10+G10)</f>
        <v>15.968</v>
      </c>
      <c r="L10" s="3">
        <f>D10-(F10+H10)</f>
        <v>13.166000000000002</v>
      </c>
      <c r="M10" s="3">
        <f>(K10*COS(RADIANS(J10)))/(1.06*(I10))</f>
        <v>1.4673897862665628</v>
      </c>
    </row>
    <row r="11" spans="1:13" x14ac:dyDescent="0.2">
      <c r="A11" s="5" t="s">
        <v>8</v>
      </c>
      <c r="B11" s="4" t="s">
        <v>10</v>
      </c>
      <c r="C11" s="3">
        <v>18.457999999999998</v>
      </c>
      <c r="D11" s="3">
        <v>16.471</v>
      </c>
      <c r="E11" s="3">
        <v>0</v>
      </c>
      <c r="F11" s="3">
        <v>0</v>
      </c>
      <c r="G11" s="3">
        <v>0.27900000000000003</v>
      </c>
      <c r="H11" s="3">
        <v>1.69</v>
      </c>
      <c r="I11" s="3">
        <v>11.548000000000002</v>
      </c>
      <c r="J11" s="3">
        <v>24.2</v>
      </c>
      <c r="K11" s="3">
        <f>C11-(E11+G11)</f>
        <v>18.178999999999998</v>
      </c>
      <c r="L11" s="3">
        <f>D11-(F11+H11)</f>
        <v>14.781000000000001</v>
      </c>
      <c r="M11" s="3">
        <f>(K11*COS(RADIANS(J11)))/(1.06*(I11))</f>
        <v>1.354594734356986</v>
      </c>
    </row>
    <row r="12" spans="1:13" x14ac:dyDescent="0.2">
      <c r="A12" s="5" t="s">
        <v>8</v>
      </c>
      <c r="B12" s="4" t="s">
        <v>7</v>
      </c>
      <c r="C12" s="4">
        <f t="shared" ref="C12:M12" si="3">AVERAGE(C10:C11)</f>
        <v>17.304499999999997</v>
      </c>
      <c r="D12" s="4">
        <f t="shared" si="3"/>
        <v>15.441000000000001</v>
      </c>
      <c r="E12" s="4">
        <f t="shared" si="3"/>
        <v>0</v>
      </c>
      <c r="F12" s="4">
        <f t="shared" si="3"/>
        <v>0</v>
      </c>
      <c r="G12" s="4">
        <f t="shared" si="3"/>
        <v>0.23100000000000001</v>
      </c>
      <c r="H12" s="4">
        <f t="shared" si="3"/>
        <v>1.4674999999999998</v>
      </c>
      <c r="I12" s="4">
        <f t="shared" si="3"/>
        <v>10.437350000000002</v>
      </c>
      <c r="J12" s="4">
        <f t="shared" si="3"/>
        <v>24.45</v>
      </c>
      <c r="K12" s="4">
        <f t="shared" si="3"/>
        <v>17.073499999999999</v>
      </c>
      <c r="L12" s="4">
        <f t="shared" si="3"/>
        <v>13.973500000000001</v>
      </c>
      <c r="M12" s="4">
        <f t="shared" si="3"/>
        <v>1.4109922603117744</v>
      </c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A14" s="3"/>
      <c r="B14" s="3"/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81</v>
      </c>
      <c r="L14" s="4" t="s">
        <v>82</v>
      </c>
      <c r="M14" s="4" t="s">
        <v>83</v>
      </c>
    </row>
    <row r="15" spans="1:13" x14ac:dyDescent="0.2">
      <c r="A15" s="5" t="s">
        <v>11</v>
      </c>
      <c r="B15" s="4" t="s">
        <v>12</v>
      </c>
      <c r="C15" s="3">
        <v>4.3529999999999998</v>
      </c>
      <c r="D15" s="3">
        <v>8.1870000000000012</v>
      </c>
      <c r="E15" s="3">
        <v>0</v>
      </c>
      <c r="F15" s="3">
        <v>0</v>
      </c>
      <c r="G15" s="3">
        <v>2.4E-2</v>
      </c>
      <c r="H15" s="3">
        <v>0.64900000000000002</v>
      </c>
      <c r="I15" s="3">
        <v>5.4561999999999999</v>
      </c>
      <c r="J15" s="3">
        <v>25.1</v>
      </c>
      <c r="K15" s="3">
        <f t="shared" ref="K15:L19" si="4">C15-(E15+G15)</f>
        <v>4.3289999999999997</v>
      </c>
      <c r="L15" s="3">
        <f t="shared" si="4"/>
        <v>7.5380000000000011</v>
      </c>
      <c r="M15" s="3">
        <f>(K15*COS(RADIANS(J15)))/(1.06*(I15))</f>
        <v>0.67781767580990138</v>
      </c>
    </row>
    <row r="16" spans="1:13" x14ac:dyDescent="0.2">
      <c r="A16" s="5" t="s">
        <v>11</v>
      </c>
      <c r="B16" s="4" t="s">
        <v>13</v>
      </c>
      <c r="C16" s="3">
        <v>3.806</v>
      </c>
      <c r="D16" s="3">
        <v>7.5239999999999991</v>
      </c>
      <c r="E16" s="3">
        <v>0</v>
      </c>
      <c r="F16" s="3">
        <v>0</v>
      </c>
      <c r="G16" s="3">
        <v>4.7E-2</v>
      </c>
      <c r="H16" s="3">
        <v>0.87200000000000011</v>
      </c>
      <c r="I16" s="3">
        <v>3.5370999999999997</v>
      </c>
      <c r="J16" s="3">
        <v>25.1</v>
      </c>
      <c r="K16" s="3">
        <f t="shared" si="4"/>
        <v>3.7589999999999999</v>
      </c>
      <c r="L16" s="3">
        <f t="shared" si="4"/>
        <v>6.6519999999999992</v>
      </c>
      <c r="M16" s="3">
        <f t="shared" ref="M16:M19" si="5">(K16*COS(RADIANS(J16)))/(1.06*(I16))</f>
        <v>0.9079053449827712</v>
      </c>
    </row>
    <row r="17" spans="1:13" x14ac:dyDescent="0.2">
      <c r="A17" s="5" t="s">
        <v>11</v>
      </c>
      <c r="B17" s="4" t="s">
        <v>12</v>
      </c>
      <c r="C17" s="3">
        <v>3.98</v>
      </c>
      <c r="D17" s="3">
        <v>8.3450000000000006</v>
      </c>
      <c r="E17" s="3">
        <v>0</v>
      </c>
      <c r="F17" s="3">
        <v>0</v>
      </c>
      <c r="G17" s="3">
        <v>3.2000000000000001E-2</v>
      </c>
      <c r="H17" s="3">
        <v>0.70899999999999996</v>
      </c>
      <c r="I17" s="3">
        <v>5.4246999999999996</v>
      </c>
      <c r="J17" s="3">
        <v>21.2</v>
      </c>
      <c r="K17" s="3">
        <f t="shared" si="4"/>
        <v>3.948</v>
      </c>
      <c r="L17" s="3">
        <f t="shared" si="4"/>
        <v>7.636000000000001</v>
      </c>
      <c r="M17" s="3">
        <f t="shared" si="5"/>
        <v>0.64012136784519902</v>
      </c>
    </row>
    <row r="18" spans="1:13" x14ac:dyDescent="0.2">
      <c r="A18" s="5" t="s">
        <v>11</v>
      </c>
      <c r="B18" s="4" t="s">
        <v>14</v>
      </c>
      <c r="C18" s="3">
        <v>7.7930000000000001</v>
      </c>
      <c r="D18" s="3">
        <v>10.48</v>
      </c>
      <c r="E18" s="3">
        <v>0</v>
      </c>
      <c r="F18" s="3">
        <v>0</v>
      </c>
      <c r="G18" s="3">
        <v>2.5000000000000001E-2</v>
      </c>
      <c r="H18" s="3">
        <v>0.496</v>
      </c>
      <c r="I18" s="3">
        <v>6.3504999999999985</v>
      </c>
      <c r="J18" s="3">
        <v>16.8</v>
      </c>
      <c r="K18" s="3">
        <f t="shared" si="4"/>
        <v>7.7679999999999998</v>
      </c>
      <c r="L18" s="3">
        <f t="shared" si="4"/>
        <v>9.984</v>
      </c>
      <c r="M18" s="3">
        <f t="shared" si="5"/>
        <v>1.1047203023427214</v>
      </c>
    </row>
    <row r="19" spans="1:13" x14ac:dyDescent="0.2">
      <c r="A19" s="5" t="s">
        <v>11</v>
      </c>
      <c r="B19" s="4" t="s">
        <v>15</v>
      </c>
      <c r="C19" s="3">
        <v>3.157</v>
      </c>
      <c r="D19" s="3">
        <v>7.7489999999999997</v>
      </c>
      <c r="E19" s="3">
        <v>0</v>
      </c>
      <c r="F19" s="3">
        <v>0</v>
      </c>
      <c r="G19" s="3">
        <v>3.7999999999999999E-2</v>
      </c>
      <c r="H19" s="3">
        <v>0.91700000000000004</v>
      </c>
      <c r="I19" s="3">
        <v>4.9506999999999994</v>
      </c>
      <c r="J19" s="3">
        <v>20.6</v>
      </c>
      <c r="K19" s="3">
        <f t="shared" si="4"/>
        <v>3.1190000000000002</v>
      </c>
      <c r="L19" s="3">
        <f t="shared" si="4"/>
        <v>6.8319999999999999</v>
      </c>
      <c r="M19" s="3">
        <f t="shared" si="5"/>
        <v>0.55634779529364398</v>
      </c>
    </row>
    <row r="20" spans="1:13" x14ac:dyDescent="0.2">
      <c r="A20" s="5" t="s">
        <v>11</v>
      </c>
      <c r="B20" s="4" t="s">
        <v>7</v>
      </c>
      <c r="C20" s="4">
        <f t="shared" ref="C20:M20" si="6">AVERAGE(C15:C19)</f>
        <v>4.6177999999999999</v>
      </c>
      <c r="D20" s="4">
        <f t="shared" si="6"/>
        <v>8.4570000000000007</v>
      </c>
      <c r="E20" s="4">
        <f t="shared" si="6"/>
        <v>0</v>
      </c>
      <c r="F20" s="4">
        <f t="shared" si="6"/>
        <v>0</v>
      </c>
      <c r="G20" s="4">
        <f t="shared" si="6"/>
        <v>3.32E-2</v>
      </c>
      <c r="H20" s="4">
        <f t="shared" si="6"/>
        <v>0.72859999999999991</v>
      </c>
      <c r="I20" s="4">
        <f t="shared" si="6"/>
        <v>5.1438399999999991</v>
      </c>
      <c r="J20" s="4">
        <f t="shared" si="6"/>
        <v>21.76</v>
      </c>
      <c r="K20" s="4">
        <f t="shared" si="6"/>
        <v>4.5846</v>
      </c>
      <c r="L20" s="4">
        <f t="shared" si="6"/>
        <v>7.7284000000000006</v>
      </c>
      <c r="M20" s="4">
        <f t="shared" si="6"/>
        <v>0.77738249725484743</v>
      </c>
    </row>
    <row r="21" spans="1:13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A22" s="3"/>
      <c r="B22" s="3"/>
      <c r="C22" s="4" t="s">
        <v>73</v>
      </c>
      <c r="D22" s="4" t="s">
        <v>74</v>
      </c>
      <c r="E22" s="4" t="s">
        <v>75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80</v>
      </c>
      <c r="K22" s="4" t="s">
        <v>81</v>
      </c>
      <c r="L22" s="4" t="s">
        <v>82</v>
      </c>
      <c r="M22" s="4" t="s">
        <v>83</v>
      </c>
    </row>
    <row r="23" spans="1:13" x14ac:dyDescent="0.2">
      <c r="A23" s="5" t="s">
        <v>16</v>
      </c>
      <c r="B23" s="4" t="s">
        <v>17</v>
      </c>
      <c r="C23" s="3">
        <v>0.89600000000000002</v>
      </c>
      <c r="D23" s="3">
        <v>5.4539999999999997</v>
      </c>
      <c r="E23" s="3">
        <v>0</v>
      </c>
      <c r="F23" s="3">
        <v>0</v>
      </c>
      <c r="G23" s="3">
        <v>6.0000000000000001E-3</v>
      </c>
      <c r="H23" s="3">
        <v>0.752</v>
      </c>
      <c r="I23" s="3">
        <v>3.7363</v>
      </c>
      <c r="J23" s="3">
        <v>16.7</v>
      </c>
      <c r="K23" s="3">
        <f>C23-(E23+G23)</f>
        <v>0.89</v>
      </c>
      <c r="L23" s="3">
        <f>D23-(F23+H23)</f>
        <v>4.702</v>
      </c>
      <c r="M23" s="3">
        <f>(K23*COS(RADIANS(J23)))/(1.06*(I23))</f>
        <v>0.21524220571666608</v>
      </c>
    </row>
    <row r="24" spans="1:13" x14ac:dyDescent="0.2">
      <c r="A24" s="5" t="s">
        <v>16</v>
      </c>
      <c r="B24" s="4" t="s">
        <v>18</v>
      </c>
      <c r="C24" s="3">
        <v>1.7010000000000001</v>
      </c>
      <c r="D24" s="3">
        <v>5.702</v>
      </c>
      <c r="E24" s="3">
        <v>0</v>
      </c>
      <c r="F24" s="3">
        <v>0</v>
      </c>
      <c r="G24" s="3">
        <v>1.2999999999999999E-2</v>
      </c>
      <c r="H24" s="3">
        <v>0.50800000000000001</v>
      </c>
      <c r="I24" s="3">
        <v>3.9088000000000003</v>
      </c>
      <c r="J24" s="3">
        <v>20.399999999999999</v>
      </c>
      <c r="K24" s="3">
        <f>C24-(E24+G24)</f>
        <v>1.6880000000000002</v>
      </c>
      <c r="L24" s="3">
        <f>D24-(F24+H24)</f>
        <v>5.194</v>
      </c>
      <c r="M24" s="3">
        <f>(K24*COS(RADIANS(J24)))/(1.06*(I24))</f>
        <v>0.38185053132706681</v>
      </c>
    </row>
    <row r="25" spans="1:13" x14ac:dyDescent="0.2">
      <c r="A25" s="5" t="s">
        <v>16</v>
      </c>
      <c r="B25" s="4" t="s">
        <v>7</v>
      </c>
      <c r="C25" s="4">
        <f t="shared" ref="C25:M25" si="7">AVERAGE(C23:C24)</f>
        <v>1.2985</v>
      </c>
      <c r="D25" s="4">
        <f t="shared" si="7"/>
        <v>5.5779999999999994</v>
      </c>
      <c r="E25" s="4">
        <f t="shared" si="7"/>
        <v>0</v>
      </c>
      <c r="F25" s="4">
        <f t="shared" si="7"/>
        <v>0</v>
      </c>
      <c r="G25" s="4">
        <f t="shared" si="7"/>
        <v>9.4999999999999998E-3</v>
      </c>
      <c r="H25" s="4">
        <f t="shared" si="7"/>
        <v>0.63</v>
      </c>
      <c r="I25" s="4">
        <f t="shared" si="7"/>
        <v>3.8225500000000001</v>
      </c>
      <c r="J25" s="4">
        <f t="shared" si="7"/>
        <v>18.549999999999997</v>
      </c>
      <c r="K25" s="4">
        <f t="shared" si="7"/>
        <v>1.2890000000000001</v>
      </c>
      <c r="L25" s="4">
        <f t="shared" si="7"/>
        <v>4.9480000000000004</v>
      </c>
      <c r="M25" s="4">
        <f t="shared" si="7"/>
        <v>0.29854636852186645</v>
      </c>
    </row>
    <row r="26" spans="1:13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">
      <c r="A27" s="3"/>
      <c r="B27" s="3"/>
      <c r="C27" s="4" t="s">
        <v>73</v>
      </c>
      <c r="D27" s="4" t="s">
        <v>74</v>
      </c>
      <c r="E27" s="4" t="s">
        <v>75</v>
      </c>
      <c r="F27" s="4" t="s">
        <v>76</v>
      </c>
      <c r="G27" s="4" t="s">
        <v>77</v>
      </c>
      <c r="H27" s="4" t="s">
        <v>78</v>
      </c>
      <c r="I27" s="4" t="s">
        <v>79</v>
      </c>
      <c r="J27" s="4" t="s">
        <v>80</v>
      </c>
      <c r="K27" s="4" t="s">
        <v>81</v>
      </c>
      <c r="L27" s="4" t="s">
        <v>82</v>
      </c>
      <c r="M27" s="4" t="s">
        <v>83</v>
      </c>
    </row>
    <row r="28" spans="1:13" x14ac:dyDescent="0.2">
      <c r="A28" s="5" t="s">
        <v>19</v>
      </c>
      <c r="B28" s="4" t="s">
        <v>20</v>
      </c>
      <c r="C28" s="3">
        <v>7.1260000000000003</v>
      </c>
      <c r="D28" s="3">
        <v>9.0629999999999988</v>
      </c>
      <c r="E28" s="3">
        <v>0</v>
      </c>
      <c r="F28" s="3">
        <v>0</v>
      </c>
      <c r="G28" s="3">
        <v>6.2E-2</v>
      </c>
      <c r="H28" s="3">
        <v>1.1439999999999999</v>
      </c>
      <c r="I28" s="3">
        <v>5.5839999999999996</v>
      </c>
      <c r="J28" s="3">
        <v>21.5</v>
      </c>
      <c r="K28" s="3">
        <f t="shared" ref="K28:L30" si="8">C28-(E28+G28)</f>
        <v>7.0640000000000001</v>
      </c>
      <c r="L28" s="3">
        <f t="shared" si="8"/>
        <v>7.9189999999999987</v>
      </c>
      <c r="M28" s="3">
        <f>(K28*COS(RADIANS(J28)))/(1.06*(I28))</f>
        <v>1.1103945403688811</v>
      </c>
    </row>
    <row r="29" spans="1:13" x14ac:dyDescent="0.2">
      <c r="A29" s="5" t="s">
        <v>19</v>
      </c>
      <c r="B29" s="4" t="s">
        <v>21</v>
      </c>
      <c r="C29" s="3">
        <v>4.9320000000000004</v>
      </c>
      <c r="D29" s="3">
        <v>8.859</v>
      </c>
      <c r="E29" s="3">
        <v>0</v>
      </c>
      <c r="F29" s="3">
        <v>0</v>
      </c>
      <c r="G29" s="3">
        <v>6.2E-2</v>
      </c>
      <c r="H29" s="3">
        <v>1.5210000000000001</v>
      </c>
      <c r="I29" s="3">
        <v>5.7689999999999984</v>
      </c>
      <c r="J29" s="3">
        <v>23.4</v>
      </c>
      <c r="K29" s="3">
        <f t="shared" si="8"/>
        <v>4.87</v>
      </c>
      <c r="L29" s="3">
        <f t="shared" si="8"/>
        <v>7.3380000000000001</v>
      </c>
      <c r="M29" s="3">
        <f t="shared" ref="M29:M30" si="9">(K29*COS(RADIANS(J29)))/(1.06*(I29))</f>
        <v>0.73088515178409486</v>
      </c>
    </row>
    <row r="30" spans="1:13" x14ac:dyDescent="0.2">
      <c r="A30" s="5" t="s">
        <v>19</v>
      </c>
      <c r="B30" s="4" t="s">
        <v>22</v>
      </c>
      <c r="C30" s="3">
        <v>4.6669999999999998</v>
      </c>
      <c r="D30" s="3">
        <v>9.0609999999999999</v>
      </c>
      <c r="E30" s="3">
        <v>0</v>
      </c>
      <c r="F30" s="3">
        <v>0</v>
      </c>
      <c r="G30" s="3">
        <v>6.7000000000000004E-2</v>
      </c>
      <c r="H30" s="3">
        <v>1.1499999999999999</v>
      </c>
      <c r="I30" s="3">
        <v>5.2473000000000001</v>
      </c>
      <c r="J30" s="3">
        <v>23.6</v>
      </c>
      <c r="K30" s="3">
        <f t="shared" si="8"/>
        <v>4.5999999999999996</v>
      </c>
      <c r="L30" s="3">
        <f t="shared" si="8"/>
        <v>7.9109999999999996</v>
      </c>
      <c r="M30" s="3">
        <f t="shared" si="9"/>
        <v>0.75785040859940944</v>
      </c>
    </row>
    <row r="31" spans="1:13" x14ac:dyDescent="0.2">
      <c r="A31" s="5" t="s">
        <v>19</v>
      </c>
      <c r="B31" s="4" t="s">
        <v>7</v>
      </c>
      <c r="C31" s="4">
        <f t="shared" ref="C31:M31" si="10">AVERAGE(C28:C30)</f>
        <v>5.5750000000000002</v>
      </c>
      <c r="D31" s="4">
        <f t="shared" si="10"/>
        <v>8.9943333333333317</v>
      </c>
      <c r="E31" s="4">
        <f t="shared" si="10"/>
        <v>0</v>
      </c>
      <c r="F31" s="4">
        <f t="shared" si="10"/>
        <v>0</v>
      </c>
      <c r="G31" s="4">
        <f t="shared" si="10"/>
        <v>6.3666666666666663E-2</v>
      </c>
      <c r="H31" s="4">
        <f t="shared" si="10"/>
        <v>1.2716666666666667</v>
      </c>
      <c r="I31" s="4">
        <f t="shared" si="10"/>
        <v>5.5334333333333321</v>
      </c>
      <c r="J31" s="4">
        <f t="shared" si="10"/>
        <v>22.833333333333332</v>
      </c>
      <c r="K31" s="4">
        <f t="shared" si="10"/>
        <v>5.511333333333333</v>
      </c>
      <c r="L31" s="4">
        <f t="shared" si="10"/>
        <v>7.7226666666666661</v>
      </c>
      <c r="M31" s="4">
        <f t="shared" si="10"/>
        <v>0.86637670025079505</v>
      </c>
    </row>
    <row r="32" spans="1:13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">
      <c r="A33" s="3"/>
      <c r="B33" s="3"/>
      <c r="C33" s="4" t="s">
        <v>73</v>
      </c>
      <c r="D33" s="4" t="s">
        <v>74</v>
      </c>
      <c r="E33" s="4" t="s">
        <v>75</v>
      </c>
      <c r="F33" s="4" t="s">
        <v>76</v>
      </c>
      <c r="G33" s="4" t="s">
        <v>77</v>
      </c>
      <c r="H33" s="4" t="s">
        <v>78</v>
      </c>
      <c r="I33" s="4" t="s">
        <v>79</v>
      </c>
      <c r="J33" s="4" t="s">
        <v>80</v>
      </c>
      <c r="K33" s="4" t="s">
        <v>81</v>
      </c>
      <c r="L33" s="4" t="s">
        <v>82</v>
      </c>
      <c r="M33" s="4" t="s">
        <v>83</v>
      </c>
    </row>
    <row r="34" spans="1:13" x14ac:dyDescent="0.2">
      <c r="A34" s="5" t="s">
        <v>23</v>
      </c>
      <c r="B34" s="4" t="s">
        <v>24</v>
      </c>
      <c r="C34" s="3">
        <v>0.58599999999999997</v>
      </c>
      <c r="D34" s="3">
        <v>4.2670000000000003</v>
      </c>
      <c r="E34" s="3">
        <v>0</v>
      </c>
      <c r="F34" s="3">
        <v>0</v>
      </c>
      <c r="G34" s="3">
        <v>0</v>
      </c>
      <c r="H34" s="3">
        <v>0.437</v>
      </c>
      <c r="I34" s="3">
        <v>2.7704</v>
      </c>
      <c r="J34" s="3">
        <v>23</v>
      </c>
      <c r="K34" s="3">
        <f t="shared" ref="K34:L36" si="11">C34-(E34+G34)</f>
        <v>0.58599999999999997</v>
      </c>
      <c r="L34" s="3">
        <f t="shared" si="11"/>
        <v>3.8300000000000005</v>
      </c>
      <c r="M34" s="3">
        <f>(K34*COS(RADIANS(J34)))/(1.06*(I34))</f>
        <v>0.18368570308052035</v>
      </c>
    </row>
    <row r="35" spans="1:13" x14ac:dyDescent="0.2">
      <c r="A35" s="5" t="s">
        <v>23</v>
      </c>
      <c r="B35" s="4" t="s">
        <v>25</v>
      </c>
      <c r="C35" s="3">
        <v>0.872</v>
      </c>
      <c r="D35" s="3">
        <v>4.9799999999999995</v>
      </c>
      <c r="E35" s="3">
        <v>0</v>
      </c>
      <c r="F35" s="3">
        <v>0</v>
      </c>
      <c r="G35" s="3">
        <v>0.01</v>
      </c>
      <c r="H35" s="3">
        <v>0.57099999999999995</v>
      </c>
      <c r="I35" s="3">
        <v>2.9594</v>
      </c>
      <c r="J35" s="3">
        <v>19.600000000000001</v>
      </c>
      <c r="K35" s="3">
        <f t="shared" si="11"/>
        <v>0.86199999999999999</v>
      </c>
      <c r="L35" s="3">
        <f t="shared" si="11"/>
        <v>4.4089999999999998</v>
      </c>
      <c r="M35" s="3">
        <f t="shared" ref="M35:M36" si="12">(K35*COS(RADIANS(J35)))/(1.06*(I35))</f>
        <v>0.25886606422727504</v>
      </c>
    </row>
    <row r="36" spans="1:13" x14ac:dyDescent="0.2">
      <c r="A36" s="5" t="s">
        <v>23</v>
      </c>
      <c r="B36" s="4" t="s">
        <v>26</v>
      </c>
      <c r="C36" s="3">
        <v>0.81100000000000005</v>
      </c>
      <c r="D36" s="3">
        <v>4.7130000000000001</v>
      </c>
      <c r="E36" s="3">
        <v>0</v>
      </c>
      <c r="F36" s="3">
        <v>0</v>
      </c>
      <c r="G36" s="3">
        <v>8.0000000000000002E-3</v>
      </c>
      <c r="H36" s="3">
        <v>0.71</v>
      </c>
      <c r="I36" s="3">
        <v>2.4601000000000002</v>
      </c>
      <c r="J36" s="3">
        <v>20</v>
      </c>
      <c r="K36" s="3">
        <f t="shared" si="11"/>
        <v>0.80300000000000005</v>
      </c>
      <c r="L36" s="3">
        <f t="shared" si="11"/>
        <v>4.0030000000000001</v>
      </c>
      <c r="M36" s="3">
        <f t="shared" si="12"/>
        <v>0.28936282483189607</v>
      </c>
    </row>
    <row r="37" spans="1:13" x14ac:dyDescent="0.2">
      <c r="A37" s="5" t="s">
        <v>23</v>
      </c>
      <c r="B37" s="4" t="s">
        <v>7</v>
      </c>
      <c r="C37" s="4">
        <f t="shared" ref="C37:M37" si="13">AVERAGE(C34:C36)</f>
        <v>0.75633333333333341</v>
      </c>
      <c r="D37" s="4">
        <f t="shared" si="13"/>
        <v>4.6533333333333333</v>
      </c>
      <c r="E37" s="4">
        <f t="shared" si="13"/>
        <v>0</v>
      </c>
      <c r="F37" s="4">
        <f t="shared" si="13"/>
        <v>0</v>
      </c>
      <c r="G37" s="4">
        <f t="shared" si="13"/>
        <v>6.000000000000001E-3</v>
      </c>
      <c r="H37" s="4">
        <f t="shared" si="13"/>
        <v>0.57266666666666666</v>
      </c>
      <c r="I37" s="4">
        <f t="shared" si="13"/>
        <v>2.7299666666666664</v>
      </c>
      <c r="J37" s="4">
        <f t="shared" si="13"/>
        <v>20.866666666666667</v>
      </c>
      <c r="K37" s="4">
        <f t="shared" si="13"/>
        <v>0.7503333333333333</v>
      </c>
      <c r="L37" s="4">
        <f t="shared" si="13"/>
        <v>4.0806666666666667</v>
      </c>
      <c r="M37" s="4">
        <f t="shared" si="13"/>
        <v>0.24397153071323049</v>
      </c>
    </row>
    <row r="38" spans="1:13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">
      <c r="A39" s="3"/>
      <c r="B39" s="3"/>
      <c r="C39" s="4" t="s">
        <v>73</v>
      </c>
      <c r="D39" s="4" t="s">
        <v>74</v>
      </c>
      <c r="E39" s="4" t="s">
        <v>75</v>
      </c>
      <c r="F39" s="4" t="s">
        <v>76</v>
      </c>
      <c r="G39" s="4" t="s">
        <v>77</v>
      </c>
      <c r="H39" s="4" t="s">
        <v>78</v>
      </c>
      <c r="I39" s="4" t="s">
        <v>79</v>
      </c>
      <c r="J39" s="4" t="s">
        <v>80</v>
      </c>
      <c r="K39" s="4" t="s">
        <v>81</v>
      </c>
      <c r="L39" s="4" t="s">
        <v>82</v>
      </c>
      <c r="M39" s="4" t="s">
        <v>83</v>
      </c>
    </row>
    <row r="40" spans="1:13" x14ac:dyDescent="0.2">
      <c r="A40" s="5" t="s">
        <v>27</v>
      </c>
      <c r="B40" s="4" t="s">
        <v>28</v>
      </c>
      <c r="C40" s="3">
        <v>1.0609999999999999</v>
      </c>
      <c r="D40" s="3">
        <v>4.5350000000000001</v>
      </c>
      <c r="E40" s="3">
        <v>0</v>
      </c>
      <c r="F40" s="3">
        <v>0</v>
      </c>
      <c r="G40" s="3">
        <v>0.01</v>
      </c>
      <c r="H40" s="3">
        <v>0.43200000000000005</v>
      </c>
      <c r="I40" s="3">
        <v>3.2490999999999999</v>
      </c>
      <c r="J40" s="3">
        <v>8.1999999999999993</v>
      </c>
      <c r="K40" s="3">
        <f t="shared" ref="K40:L43" si="14">C40-(E40+G40)</f>
        <v>1.0509999999999999</v>
      </c>
      <c r="L40" s="3">
        <f t="shared" si="14"/>
        <v>4.1029999999999998</v>
      </c>
      <c r="M40" s="3">
        <f>(K40*COS(RADIANS(J40)))/(1.06*(I40))</f>
        <v>0.30204440320602166</v>
      </c>
    </row>
    <row r="41" spans="1:13" x14ac:dyDescent="0.2">
      <c r="A41" s="5" t="s">
        <v>29</v>
      </c>
      <c r="B41" s="4" t="s">
        <v>30</v>
      </c>
      <c r="C41" s="3">
        <v>1.849</v>
      </c>
      <c r="D41" s="3">
        <v>5.423</v>
      </c>
      <c r="E41" s="3">
        <v>0</v>
      </c>
      <c r="F41" s="3">
        <v>0</v>
      </c>
      <c r="G41" s="3">
        <v>0</v>
      </c>
      <c r="H41" s="3">
        <v>0.40300000000000002</v>
      </c>
      <c r="I41" s="3">
        <v>3.3435999999999999</v>
      </c>
      <c r="J41" s="3">
        <v>8.6999999999999993</v>
      </c>
      <c r="K41" s="3">
        <f t="shared" si="14"/>
        <v>1.849</v>
      </c>
      <c r="L41" s="3">
        <f t="shared" si="14"/>
        <v>5.0199999999999996</v>
      </c>
      <c r="M41" s="3">
        <f t="shared" ref="M41:M43" si="15">(K41*COS(RADIANS(J41)))/(1.06*(I41))</f>
        <v>0.51569238350858293</v>
      </c>
    </row>
    <row r="42" spans="1:13" x14ac:dyDescent="0.2">
      <c r="A42" s="5" t="s">
        <v>27</v>
      </c>
      <c r="B42" s="4" t="s">
        <v>31</v>
      </c>
      <c r="C42" s="3">
        <v>1.456</v>
      </c>
      <c r="D42" s="3">
        <v>5.3659999999999997</v>
      </c>
      <c r="E42" s="3">
        <v>0</v>
      </c>
      <c r="F42" s="3">
        <v>0</v>
      </c>
      <c r="G42" s="3">
        <v>1.2999999999999999E-2</v>
      </c>
      <c r="H42" s="3">
        <v>0.35</v>
      </c>
      <c r="I42" s="3">
        <v>3.6364000000000005</v>
      </c>
      <c r="J42" s="3">
        <v>20</v>
      </c>
      <c r="K42" s="3">
        <f t="shared" si="14"/>
        <v>1.4430000000000001</v>
      </c>
      <c r="L42" s="3">
        <f t="shared" si="14"/>
        <v>5.016</v>
      </c>
      <c r="M42" s="3">
        <f t="shared" si="15"/>
        <v>0.35178282579756093</v>
      </c>
    </row>
    <row r="43" spans="1:13" x14ac:dyDescent="0.2">
      <c r="A43" s="5" t="s">
        <v>27</v>
      </c>
      <c r="B43" s="4" t="s">
        <v>32</v>
      </c>
      <c r="C43" s="3">
        <v>0.83299999999999996</v>
      </c>
      <c r="D43" s="3">
        <v>5.0619999999999994</v>
      </c>
      <c r="E43" s="3">
        <v>0</v>
      </c>
      <c r="F43" s="3">
        <v>0</v>
      </c>
      <c r="G43" s="3">
        <v>8.0000000000000002E-3</v>
      </c>
      <c r="H43" s="3">
        <v>0.61199999999999999</v>
      </c>
      <c r="I43" s="3">
        <v>3.1557272727272729</v>
      </c>
      <c r="J43" s="3">
        <v>24.2</v>
      </c>
      <c r="K43" s="3">
        <f t="shared" si="14"/>
        <v>0.82499999999999996</v>
      </c>
      <c r="L43" s="3">
        <f t="shared" si="14"/>
        <v>4.4499999999999993</v>
      </c>
      <c r="M43" s="3">
        <f t="shared" si="15"/>
        <v>0.2249575917201205</v>
      </c>
    </row>
    <row r="44" spans="1:13" x14ac:dyDescent="0.2">
      <c r="A44" s="5" t="s">
        <v>27</v>
      </c>
      <c r="B44" s="4" t="s">
        <v>7</v>
      </c>
      <c r="C44" s="4">
        <f t="shared" ref="C44:M44" si="16">AVERAGE(C40:C43)</f>
        <v>1.29975</v>
      </c>
      <c r="D44" s="4">
        <f t="shared" si="16"/>
        <v>5.0964999999999998</v>
      </c>
      <c r="E44" s="4">
        <f t="shared" si="16"/>
        <v>0</v>
      </c>
      <c r="F44" s="4">
        <f t="shared" si="16"/>
        <v>0</v>
      </c>
      <c r="G44" s="4">
        <f t="shared" si="16"/>
        <v>7.7499999999999999E-3</v>
      </c>
      <c r="H44" s="4">
        <f t="shared" si="16"/>
        <v>0.44925000000000004</v>
      </c>
      <c r="I44" s="4">
        <f t="shared" si="16"/>
        <v>3.3462068181818183</v>
      </c>
      <c r="J44" s="4">
        <f t="shared" si="16"/>
        <v>15.274999999999999</v>
      </c>
      <c r="K44" s="4">
        <f t="shared" si="16"/>
        <v>1.292</v>
      </c>
      <c r="L44" s="4">
        <f t="shared" si="16"/>
        <v>4.6472499999999997</v>
      </c>
      <c r="M44" s="4">
        <f t="shared" si="16"/>
        <v>0.34861930105807154</v>
      </c>
    </row>
    <row r="45" spans="1:13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">
      <c r="A46" s="3"/>
      <c r="B46" s="3"/>
      <c r="C46" s="4" t="s">
        <v>73</v>
      </c>
      <c r="D46" s="4" t="s">
        <v>74</v>
      </c>
      <c r="E46" s="4" t="s">
        <v>75</v>
      </c>
      <c r="F46" s="4" t="s">
        <v>76</v>
      </c>
      <c r="G46" s="4" t="s">
        <v>77</v>
      </c>
      <c r="H46" s="4" t="s">
        <v>78</v>
      </c>
      <c r="I46" s="4" t="s">
        <v>79</v>
      </c>
      <c r="J46" s="4" t="s">
        <v>80</v>
      </c>
      <c r="K46" s="4" t="s">
        <v>81</v>
      </c>
      <c r="L46" s="4" t="s">
        <v>82</v>
      </c>
      <c r="M46" s="4" t="s">
        <v>83</v>
      </c>
    </row>
    <row r="47" spans="1:13" x14ac:dyDescent="0.2">
      <c r="A47" s="5" t="s">
        <v>33</v>
      </c>
      <c r="B47" s="4" t="s">
        <v>34</v>
      </c>
      <c r="C47" s="3">
        <v>0.628</v>
      </c>
      <c r="D47" s="3">
        <v>4.8170000000000002</v>
      </c>
      <c r="E47" s="3">
        <v>0</v>
      </c>
      <c r="F47" s="3">
        <v>0</v>
      </c>
      <c r="G47" s="3">
        <v>6.0000000000000001E-3</v>
      </c>
      <c r="H47" s="3">
        <v>0.497</v>
      </c>
      <c r="I47" s="3">
        <v>2.6078999999999999</v>
      </c>
      <c r="J47" s="3">
        <v>20.3</v>
      </c>
      <c r="K47" s="3">
        <f>C47-(E47+G47)</f>
        <v>0.622</v>
      </c>
      <c r="L47" s="3">
        <f>D47-(F47+H47)</f>
        <v>4.32</v>
      </c>
      <c r="M47" s="3">
        <f>(K47*COS(RADIANS(J47)))/(1.06*(I47))</f>
        <v>0.21103038783051797</v>
      </c>
    </row>
    <row r="48" spans="1:13" x14ac:dyDescent="0.2">
      <c r="A48" s="5" t="s">
        <v>33</v>
      </c>
      <c r="B48" s="4" t="s">
        <v>35</v>
      </c>
      <c r="C48" s="3">
        <v>0.70499999999999996</v>
      </c>
      <c r="D48" s="3">
        <v>5.2619999999999996</v>
      </c>
      <c r="E48" s="3">
        <v>0</v>
      </c>
      <c r="F48" s="3">
        <v>0</v>
      </c>
      <c r="G48" s="3">
        <v>7.0000000000000001E-3</v>
      </c>
      <c r="H48" s="3">
        <v>0.78099999999999992</v>
      </c>
      <c r="I48" s="3">
        <v>3.4055999999999997</v>
      </c>
      <c r="J48" s="3">
        <v>15.8</v>
      </c>
      <c r="K48" s="3">
        <f>C48-(E48+G48)</f>
        <v>0.69799999999999995</v>
      </c>
      <c r="L48" s="3">
        <f>D48-(F48+H48)</f>
        <v>4.4809999999999999</v>
      </c>
      <c r="M48" s="3">
        <f>(K48*COS(RADIANS(J48)))/(1.06*(I48))</f>
        <v>0.1860498799655842</v>
      </c>
    </row>
    <row r="49" spans="1:13" x14ac:dyDescent="0.2">
      <c r="A49" s="5" t="s">
        <v>33</v>
      </c>
      <c r="B49" s="4" t="s">
        <v>7</v>
      </c>
      <c r="C49" s="4">
        <f t="shared" ref="C49:M49" si="17">AVERAGE(C47:C48)</f>
        <v>0.66649999999999998</v>
      </c>
      <c r="D49" s="4">
        <f t="shared" si="17"/>
        <v>5.0395000000000003</v>
      </c>
      <c r="E49" s="4">
        <f t="shared" si="17"/>
        <v>0</v>
      </c>
      <c r="F49" s="4">
        <f t="shared" si="17"/>
        <v>0</v>
      </c>
      <c r="G49" s="4">
        <f t="shared" si="17"/>
        <v>6.5000000000000006E-3</v>
      </c>
      <c r="H49" s="4">
        <f t="shared" si="17"/>
        <v>0.63900000000000001</v>
      </c>
      <c r="I49" s="4">
        <f t="shared" si="17"/>
        <v>3.0067499999999998</v>
      </c>
      <c r="J49" s="4">
        <f t="shared" si="17"/>
        <v>18.05</v>
      </c>
      <c r="K49" s="4">
        <f t="shared" si="17"/>
        <v>0.65999999999999992</v>
      </c>
      <c r="L49" s="4">
        <f t="shared" si="17"/>
        <v>4.4005000000000001</v>
      </c>
      <c r="M49" s="4">
        <f t="shared" si="17"/>
        <v>0.19854013389805109</v>
      </c>
    </row>
    <row r="50" spans="1:13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">
      <c r="A51" s="3"/>
      <c r="B51" s="3"/>
      <c r="C51" s="4" t="s">
        <v>73</v>
      </c>
      <c r="D51" s="4" t="s">
        <v>74</v>
      </c>
      <c r="E51" s="4" t="s">
        <v>75</v>
      </c>
      <c r="F51" s="4" t="s">
        <v>76</v>
      </c>
      <c r="G51" s="4" t="s">
        <v>77</v>
      </c>
      <c r="H51" s="4" t="s">
        <v>78</v>
      </c>
      <c r="I51" s="4" t="s">
        <v>79</v>
      </c>
      <c r="J51" s="4" t="s">
        <v>80</v>
      </c>
      <c r="K51" s="4" t="s">
        <v>81</v>
      </c>
      <c r="L51" s="4" t="s">
        <v>82</v>
      </c>
      <c r="M51" s="4" t="s">
        <v>83</v>
      </c>
    </row>
    <row r="52" spans="1:13" x14ac:dyDescent="0.2">
      <c r="A52" s="5" t="s">
        <v>36</v>
      </c>
      <c r="B52" s="4" t="s">
        <v>37</v>
      </c>
      <c r="C52" s="3">
        <v>0.126</v>
      </c>
      <c r="D52" s="3">
        <v>2.206</v>
      </c>
      <c r="E52" s="3">
        <v>0</v>
      </c>
      <c r="F52" s="3">
        <v>0</v>
      </c>
      <c r="G52" s="3">
        <v>0</v>
      </c>
      <c r="H52" s="3">
        <v>0.17599999999999999</v>
      </c>
      <c r="I52" s="3">
        <v>0.8911</v>
      </c>
      <c r="J52" s="3">
        <v>31.5</v>
      </c>
      <c r="K52" s="3">
        <f>C52-(E52+G52)</f>
        <v>0.126</v>
      </c>
      <c r="L52" s="3">
        <f>D52-(F52+H52)</f>
        <v>2.0299999999999998</v>
      </c>
      <c r="M52" s="3">
        <f>(K52*COS(RADIANS(J52)))/(1.06*(I52))</f>
        <v>0.11373759028867821</v>
      </c>
    </row>
    <row r="53" spans="1:13" x14ac:dyDescent="0.2">
      <c r="A53" s="5" t="s">
        <v>36</v>
      </c>
      <c r="B53" s="4" t="s">
        <v>7</v>
      </c>
      <c r="C53" s="4">
        <f t="shared" ref="C53:M53" si="18">AVERAGE(C52)</f>
        <v>0.126</v>
      </c>
      <c r="D53" s="4">
        <f t="shared" si="18"/>
        <v>2.206</v>
      </c>
      <c r="E53" s="4">
        <f t="shared" si="18"/>
        <v>0</v>
      </c>
      <c r="F53" s="4">
        <f t="shared" si="18"/>
        <v>0</v>
      </c>
      <c r="G53" s="4">
        <f t="shared" si="18"/>
        <v>0</v>
      </c>
      <c r="H53" s="4">
        <f t="shared" si="18"/>
        <v>0.17599999999999999</v>
      </c>
      <c r="I53" s="4">
        <f t="shared" si="18"/>
        <v>0.8911</v>
      </c>
      <c r="J53" s="4">
        <f t="shared" si="18"/>
        <v>31.5</v>
      </c>
      <c r="K53" s="4">
        <f t="shared" si="18"/>
        <v>0.126</v>
      </c>
      <c r="L53" s="4">
        <f t="shared" si="18"/>
        <v>2.0299999999999998</v>
      </c>
      <c r="M53" s="4">
        <f t="shared" si="18"/>
        <v>0.11373759028867821</v>
      </c>
    </row>
    <row r="54" spans="1:13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">
      <c r="A55" s="3"/>
      <c r="B55" s="3"/>
      <c r="C55" s="4" t="s">
        <v>73</v>
      </c>
      <c r="D55" s="4" t="s">
        <v>74</v>
      </c>
      <c r="E55" s="4" t="s">
        <v>75</v>
      </c>
      <c r="F55" s="4" t="s">
        <v>76</v>
      </c>
      <c r="G55" s="4" t="s">
        <v>77</v>
      </c>
      <c r="H55" s="4" t="s">
        <v>78</v>
      </c>
      <c r="I55" s="4" t="s">
        <v>79</v>
      </c>
      <c r="J55" s="4" t="s">
        <v>80</v>
      </c>
      <c r="K55" s="4" t="s">
        <v>81</v>
      </c>
      <c r="L55" s="4" t="s">
        <v>82</v>
      </c>
      <c r="M55" s="4" t="s">
        <v>83</v>
      </c>
    </row>
    <row r="56" spans="1:13" x14ac:dyDescent="0.2">
      <c r="A56" s="5" t="s">
        <v>38</v>
      </c>
      <c r="B56" s="4" t="s">
        <v>39</v>
      </c>
      <c r="C56" s="3">
        <v>0.311</v>
      </c>
      <c r="D56" s="3">
        <v>3.6459999999999999</v>
      </c>
      <c r="E56" s="3">
        <v>0</v>
      </c>
      <c r="F56" s="3">
        <v>0</v>
      </c>
      <c r="G56" s="3">
        <v>0</v>
      </c>
      <c r="H56" s="3">
        <v>0.24100000000000002</v>
      </c>
      <c r="I56" s="3">
        <v>2.0101</v>
      </c>
      <c r="J56" s="3">
        <v>0</v>
      </c>
      <c r="K56" s="3">
        <f t="shared" ref="K56:L59" si="19">C56-(E56+G56)</f>
        <v>0.311</v>
      </c>
      <c r="L56" s="3">
        <f t="shared" si="19"/>
        <v>3.4049999999999998</v>
      </c>
      <c r="M56" s="3">
        <f>(K56*COS(RADIANS(J56)))/(1.06*(I56))</f>
        <v>0.1459610101065093</v>
      </c>
    </row>
    <row r="57" spans="1:13" x14ac:dyDescent="0.2">
      <c r="A57" s="5" t="s">
        <v>38</v>
      </c>
      <c r="B57" s="4" t="s">
        <v>40</v>
      </c>
      <c r="C57" s="3">
        <v>0.57999999999999996</v>
      </c>
      <c r="D57" s="3">
        <v>3.9649999999999999</v>
      </c>
      <c r="E57" s="3">
        <v>0</v>
      </c>
      <c r="F57" s="3">
        <v>0</v>
      </c>
      <c r="G57" s="3">
        <v>0</v>
      </c>
      <c r="H57" s="3">
        <v>0.313</v>
      </c>
      <c r="I57" s="3">
        <v>2.8806000000000003</v>
      </c>
      <c r="J57" s="3">
        <v>0</v>
      </c>
      <c r="K57" s="3">
        <f t="shared" si="19"/>
        <v>0.57999999999999996</v>
      </c>
      <c r="L57" s="3">
        <f t="shared" si="19"/>
        <v>3.6519999999999997</v>
      </c>
      <c r="M57" s="3">
        <f t="shared" ref="M57:M59" si="20">(K57*COS(RADIANS(J57)))/(1.06*(I57))</f>
        <v>0.18994994491451594</v>
      </c>
    </row>
    <row r="58" spans="1:13" x14ac:dyDescent="0.2">
      <c r="A58" s="5" t="s">
        <v>38</v>
      </c>
      <c r="B58" s="4" t="s">
        <v>41</v>
      </c>
      <c r="C58" s="3">
        <v>0.36799999999999999</v>
      </c>
      <c r="D58" s="3">
        <v>3.6950000000000003</v>
      </c>
      <c r="E58" s="3">
        <v>0</v>
      </c>
      <c r="F58" s="3">
        <v>0</v>
      </c>
      <c r="G58" s="3">
        <v>0</v>
      </c>
      <c r="H58" s="3">
        <v>0.43099999999999994</v>
      </c>
      <c r="I58" s="3">
        <v>2.4495454545454547</v>
      </c>
      <c r="J58" s="3">
        <v>3.7</v>
      </c>
      <c r="K58" s="3">
        <f t="shared" si="19"/>
        <v>0.36799999999999999</v>
      </c>
      <c r="L58" s="3">
        <f t="shared" si="19"/>
        <v>3.2640000000000002</v>
      </c>
      <c r="M58" s="3">
        <f t="shared" si="20"/>
        <v>0.14143284267973474</v>
      </c>
    </row>
    <row r="59" spans="1:13" x14ac:dyDescent="0.2">
      <c r="A59" s="5" t="s">
        <v>38</v>
      </c>
      <c r="B59" s="4" t="s">
        <v>42</v>
      </c>
      <c r="C59" s="3">
        <v>0.51900000000000002</v>
      </c>
      <c r="D59" s="3">
        <v>4.1500000000000004</v>
      </c>
      <c r="E59" s="3">
        <v>0</v>
      </c>
      <c r="F59" s="3">
        <v>0</v>
      </c>
      <c r="G59" s="3">
        <v>0</v>
      </c>
      <c r="H59" s="3">
        <v>0.28700000000000003</v>
      </c>
      <c r="I59" s="3">
        <v>3.4918000000000005</v>
      </c>
      <c r="J59" s="3">
        <v>0</v>
      </c>
      <c r="K59" s="3">
        <f t="shared" si="19"/>
        <v>0.51900000000000002</v>
      </c>
      <c r="L59" s="3">
        <f t="shared" si="19"/>
        <v>3.8630000000000004</v>
      </c>
      <c r="M59" s="3">
        <f t="shared" si="20"/>
        <v>0.14022070035781944</v>
      </c>
    </row>
    <row r="60" spans="1:13" x14ac:dyDescent="0.2">
      <c r="A60" s="5" t="s">
        <v>38</v>
      </c>
      <c r="B60" s="4" t="s">
        <v>7</v>
      </c>
      <c r="C60" s="4">
        <f t="shared" ref="C60:M60" si="21">AVERAGE(C56:C59)</f>
        <v>0.44450000000000001</v>
      </c>
      <c r="D60" s="4">
        <f t="shared" si="21"/>
        <v>3.8640000000000003</v>
      </c>
      <c r="E60" s="4">
        <f t="shared" si="21"/>
        <v>0</v>
      </c>
      <c r="F60" s="4">
        <f t="shared" si="21"/>
        <v>0</v>
      </c>
      <c r="G60" s="4">
        <f t="shared" si="21"/>
        <v>0</v>
      </c>
      <c r="H60" s="4">
        <f t="shared" si="21"/>
        <v>0.318</v>
      </c>
      <c r="I60" s="4">
        <f t="shared" si="21"/>
        <v>2.7080113636363636</v>
      </c>
      <c r="J60" s="4">
        <f t="shared" si="21"/>
        <v>0.92500000000000004</v>
      </c>
      <c r="K60" s="4">
        <f t="shared" si="21"/>
        <v>0.44450000000000001</v>
      </c>
      <c r="L60" s="4">
        <f t="shared" si="21"/>
        <v>3.5460000000000003</v>
      </c>
      <c r="M60" s="4">
        <f t="shared" si="21"/>
        <v>0.15439112451464485</v>
      </c>
    </row>
    <row r="61" spans="1:1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">
      <c r="A62" s="3"/>
      <c r="B62" s="3"/>
      <c r="C62" s="4" t="s">
        <v>73</v>
      </c>
      <c r="D62" s="4" t="s">
        <v>74</v>
      </c>
      <c r="E62" s="4" t="s">
        <v>75</v>
      </c>
      <c r="F62" s="4" t="s">
        <v>76</v>
      </c>
      <c r="G62" s="4" t="s">
        <v>77</v>
      </c>
      <c r="H62" s="4" t="s">
        <v>78</v>
      </c>
      <c r="I62" s="4" t="s">
        <v>79</v>
      </c>
      <c r="J62" s="4" t="s">
        <v>80</v>
      </c>
      <c r="K62" s="4" t="s">
        <v>81</v>
      </c>
      <c r="L62" s="4" t="s">
        <v>82</v>
      </c>
      <c r="M62" s="4" t="s">
        <v>83</v>
      </c>
    </row>
    <row r="63" spans="1:13" x14ac:dyDescent="0.2">
      <c r="A63" s="5" t="s">
        <v>43</v>
      </c>
      <c r="B63" s="4" t="s">
        <v>44</v>
      </c>
      <c r="C63" s="3">
        <v>3.8780000000000001</v>
      </c>
      <c r="D63" s="3">
        <v>7.8370000000000006</v>
      </c>
      <c r="E63" s="3">
        <v>0</v>
      </c>
      <c r="F63" s="3">
        <v>0</v>
      </c>
      <c r="G63" s="3">
        <v>8.0000000000000002E-3</v>
      </c>
      <c r="H63" s="3">
        <v>0.52600000000000002</v>
      </c>
      <c r="I63" s="3">
        <v>4.8377272727272729</v>
      </c>
      <c r="J63" s="3">
        <v>15.9</v>
      </c>
      <c r="K63" s="3">
        <f t="shared" ref="K63:L66" si="22">C63-(E63+G63)</f>
        <v>3.87</v>
      </c>
      <c r="L63" s="3">
        <f t="shared" si="22"/>
        <v>7.3110000000000008</v>
      </c>
      <c r="M63" s="3">
        <f>(K63*COS(RADIANS(J63)))/(1.06*(I63))</f>
        <v>0.72580839824758459</v>
      </c>
    </row>
    <row r="64" spans="1:13" x14ac:dyDescent="0.2">
      <c r="A64" s="5" t="s">
        <v>43</v>
      </c>
      <c r="B64" s="4" t="s">
        <v>45</v>
      </c>
      <c r="C64" s="3">
        <v>7.41</v>
      </c>
      <c r="D64" s="3">
        <v>9.3060000000000009</v>
      </c>
      <c r="E64" s="3">
        <v>0</v>
      </c>
      <c r="F64" s="3">
        <v>0</v>
      </c>
      <c r="G64" s="3">
        <v>7.8E-2</v>
      </c>
      <c r="H64" s="3">
        <v>1.5880000000000001</v>
      </c>
      <c r="I64" s="3">
        <v>5.1881000000000004</v>
      </c>
      <c r="J64" s="3">
        <v>21.3</v>
      </c>
      <c r="K64" s="3">
        <f t="shared" si="22"/>
        <v>7.3319999999999999</v>
      </c>
      <c r="L64" s="3">
        <f t="shared" si="22"/>
        <v>7.7180000000000009</v>
      </c>
      <c r="M64" s="3">
        <f t="shared" ref="M64:M66" si="23">(K64*COS(RADIANS(J64)))/(1.06*(I64))</f>
        <v>1.2421677766676578</v>
      </c>
    </row>
    <row r="65" spans="1:13" x14ac:dyDescent="0.2">
      <c r="A65" s="5" t="s">
        <v>43</v>
      </c>
      <c r="B65" s="4" t="s">
        <v>46</v>
      </c>
      <c r="C65" s="3">
        <v>7.7869999999999999</v>
      </c>
      <c r="D65" s="3">
        <v>8.16</v>
      </c>
      <c r="E65" s="3">
        <v>0</v>
      </c>
      <c r="F65" s="3">
        <v>0</v>
      </c>
      <c r="G65" s="3">
        <v>5.0000000000000001E-3</v>
      </c>
      <c r="H65" s="3">
        <v>0.495</v>
      </c>
      <c r="I65" s="3">
        <v>6.1009999999999991</v>
      </c>
      <c r="J65" s="3">
        <v>44.1</v>
      </c>
      <c r="K65" s="3">
        <f t="shared" si="22"/>
        <v>7.782</v>
      </c>
      <c r="L65" s="3">
        <f t="shared" si="22"/>
        <v>7.665</v>
      </c>
      <c r="M65" s="3">
        <f t="shared" si="23"/>
        <v>0.86414210618010912</v>
      </c>
    </row>
    <row r="66" spans="1:13" x14ac:dyDescent="0.2">
      <c r="A66" s="5" t="s">
        <v>43</v>
      </c>
      <c r="B66" s="4" t="s">
        <v>47</v>
      </c>
      <c r="C66" s="3">
        <v>4.08</v>
      </c>
      <c r="D66" s="3">
        <v>8.7330000000000005</v>
      </c>
      <c r="E66" s="3">
        <v>0</v>
      </c>
      <c r="F66" s="3">
        <v>0</v>
      </c>
      <c r="G66" s="3">
        <v>0.03</v>
      </c>
      <c r="H66" s="3">
        <v>1.5509999999999999</v>
      </c>
      <c r="I66" s="3">
        <v>4.3384</v>
      </c>
      <c r="J66" s="3">
        <v>22</v>
      </c>
      <c r="K66" s="3">
        <f t="shared" si="22"/>
        <v>4.05</v>
      </c>
      <c r="L66" s="3">
        <f t="shared" si="22"/>
        <v>7.1820000000000004</v>
      </c>
      <c r="M66" s="3">
        <f t="shared" si="23"/>
        <v>0.81655497092126139</v>
      </c>
    </row>
    <row r="67" spans="1:13" x14ac:dyDescent="0.2">
      <c r="A67" s="5" t="s">
        <v>43</v>
      </c>
      <c r="B67" s="4" t="s">
        <v>7</v>
      </c>
      <c r="C67" s="4">
        <f t="shared" ref="C67:M67" si="24">AVERAGE(C63:C66)</f>
        <v>5.7887500000000003</v>
      </c>
      <c r="D67" s="4">
        <f t="shared" si="24"/>
        <v>8.5090000000000003</v>
      </c>
      <c r="E67" s="4">
        <f t="shared" si="24"/>
        <v>0</v>
      </c>
      <c r="F67" s="4">
        <f t="shared" si="24"/>
        <v>0</v>
      </c>
      <c r="G67" s="4">
        <f t="shared" si="24"/>
        <v>3.0249999999999999E-2</v>
      </c>
      <c r="H67" s="4">
        <f t="shared" si="24"/>
        <v>1.04</v>
      </c>
      <c r="I67" s="4">
        <f>AVERAGE(I63:I66)</f>
        <v>5.1163068181818181</v>
      </c>
      <c r="J67" s="4">
        <f t="shared" si="24"/>
        <v>25.825000000000003</v>
      </c>
      <c r="K67" s="4">
        <f t="shared" si="24"/>
        <v>5.7585000000000006</v>
      </c>
      <c r="L67" s="4">
        <f t="shared" si="24"/>
        <v>7.4690000000000012</v>
      </c>
      <c r="M67" s="4">
        <f t="shared" si="24"/>
        <v>0.91216831300415335</v>
      </c>
    </row>
    <row r="68" spans="1:13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">
      <c r="A69" s="3"/>
      <c r="B69" s="3"/>
      <c r="C69" s="4" t="s">
        <v>73</v>
      </c>
      <c r="D69" s="4" t="s">
        <v>74</v>
      </c>
      <c r="E69" s="4" t="s">
        <v>75</v>
      </c>
      <c r="F69" s="4" t="s">
        <v>76</v>
      </c>
      <c r="G69" s="4" t="s">
        <v>77</v>
      </c>
      <c r="H69" s="4" t="s">
        <v>78</v>
      </c>
      <c r="I69" s="4" t="s">
        <v>79</v>
      </c>
      <c r="J69" s="4" t="s">
        <v>80</v>
      </c>
      <c r="K69" s="4" t="s">
        <v>81</v>
      </c>
      <c r="L69" s="4" t="s">
        <v>82</v>
      </c>
      <c r="M69" s="4" t="s">
        <v>83</v>
      </c>
    </row>
    <row r="70" spans="1:13" x14ac:dyDescent="0.2">
      <c r="A70" s="5" t="s">
        <v>48</v>
      </c>
      <c r="B70" s="4" t="s">
        <v>49</v>
      </c>
      <c r="C70" s="3">
        <v>7.5350000000000001</v>
      </c>
      <c r="D70" s="3">
        <v>10.559000000000001</v>
      </c>
      <c r="E70" s="3">
        <v>0</v>
      </c>
      <c r="F70" s="3">
        <v>0</v>
      </c>
      <c r="G70" s="3">
        <v>0.107</v>
      </c>
      <c r="H70" s="3">
        <v>1.5070000000000001</v>
      </c>
      <c r="I70" s="3">
        <v>6.7299999999999995</v>
      </c>
      <c r="J70" s="3">
        <v>24.8</v>
      </c>
      <c r="K70" s="3">
        <f t="shared" ref="K70:L72" si="25">C70-(E70+G70)</f>
        <v>7.4279999999999999</v>
      </c>
      <c r="L70" s="3">
        <f t="shared" si="25"/>
        <v>9.0520000000000014</v>
      </c>
      <c r="M70" s="3">
        <f>(K70*COS(RADIANS(J70)))/(1.06*(I70))</f>
        <v>0.94521448744602388</v>
      </c>
    </row>
    <row r="71" spans="1:13" x14ac:dyDescent="0.2">
      <c r="A71" s="5" t="s">
        <v>48</v>
      </c>
      <c r="B71" s="4" t="s">
        <v>50</v>
      </c>
      <c r="C71" s="3">
        <v>7.36</v>
      </c>
      <c r="D71" s="3">
        <v>10.395999999999999</v>
      </c>
      <c r="E71" s="3">
        <v>0</v>
      </c>
      <c r="F71" s="3">
        <v>0</v>
      </c>
      <c r="G71" s="3">
        <v>0.17</v>
      </c>
      <c r="H71" s="3">
        <v>1.8</v>
      </c>
      <c r="I71" s="3">
        <v>6.2558181818181815</v>
      </c>
      <c r="J71" s="3">
        <v>21.1</v>
      </c>
      <c r="K71" s="3">
        <f t="shared" si="25"/>
        <v>7.19</v>
      </c>
      <c r="L71" s="3">
        <f t="shared" si="25"/>
        <v>8.5959999999999983</v>
      </c>
      <c r="M71" s="3">
        <f t="shared" ref="M71:M72" si="26">(K71*COS(RADIANS(J71)))/(1.06*(I71))</f>
        <v>1.0115769425669185</v>
      </c>
    </row>
    <row r="72" spans="1:13" x14ac:dyDescent="0.2">
      <c r="A72" s="5" t="s">
        <v>48</v>
      </c>
      <c r="B72" s="4" t="s">
        <v>51</v>
      </c>
      <c r="C72" s="3">
        <v>7.9059999999999997</v>
      </c>
      <c r="D72" s="3">
        <v>11.765000000000001</v>
      </c>
      <c r="E72" s="3">
        <v>0</v>
      </c>
      <c r="F72" s="3">
        <v>0</v>
      </c>
      <c r="G72" s="3">
        <v>0.125</v>
      </c>
      <c r="H72" s="3">
        <v>1.5109999999999999</v>
      </c>
      <c r="I72" s="3">
        <v>7.0042727272727276</v>
      </c>
      <c r="J72" s="3">
        <v>31.4</v>
      </c>
      <c r="K72" s="3">
        <f t="shared" si="25"/>
        <v>7.7809999999999997</v>
      </c>
      <c r="L72" s="3">
        <f t="shared" si="25"/>
        <v>10.254000000000001</v>
      </c>
      <c r="M72" s="3">
        <f t="shared" si="26"/>
        <v>0.89453198610689411</v>
      </c>
    </row>
    <row r="73" spans="1:13" x14ac:dyDescent="0.2">
      <c r="A73" s="5" t="s">
        <v>48</v>
      </c>
      <c r="B73" s="4" t="s">
        <v>7</v>
      </c>
      <c r="C73" s="4">
        <f t="shared" ref="C73:M73" si="27">AVERAGE(C70:C72)</f>
        <v>7.6003333333333325</v>
      </c>
      <c r="D73" s="4">
        <f t="shared" si="27"/>
        <v>10.906666666666666</v>
      </c>
      <c r="E73" s="4">
        <f t="shared" si="27"/>
        <v>0</v>
      </c>
      <c r="F73" s="4">
        <f t="shared" si="27"/>
        <v>0</v>
      </c>
      <c r="G73" s="4">
        <f t="shared" si="27"/>
        <v>0.13400000000000001</v>
      </c>
      <c r="H73" s="4">
        <f t="shared" si="27"/>
        <v>1.6060000000000001</v>
      </c>
      <c r="I73" s="4">
        <f t="shared" si="27"/>
        <v>6.6633636363636368</v>
      </c>
      <c r="J73" s="4">
        <f t="shared" si="27"/>
        <v>25.766666666666669</v>
      </c>
      <c r="K73" s="4">
        <f t="shared" si="27"/>
        <v>7.4663333333333339</v>
      </c>
      <c r="L73" s="4">
        <f t="shared" si="27"/>
        <v>9.3006666666666664</v>
      </c>
      <c r="M73" s="4">
        <f t="shared" si="27"/>
        <v>0.95044113870661218</v>
      </c>
    </row>
    <row r="74" spans="1:13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">
      <c r="A75" s="3"/>
      <c r="B75" s="3"/>
      <c r="C75" s="4" t="s">
        <v>73</v>
      </c>
      <c r="D75" s="4" t="s">
        <v>74</v>
      </c>
      <c r="E75" s="4" t="s">
        <v>75</v>
      </c>
      <c r="F75" s="4" t="s">
        <v>76</v>
      </c>
      <c r="G75" s="4" t="s">
        <v>77</v>
      </c>
      <c r="H75" s="4" t="s">
        <v>78</v>
      </c>
      <c r="I75" s="4" t="s">
        <v>79</v>
      </c>
      <c r="J75" s="4" t="s">
        <v>80</v>
      </c>
      <c r="K75" s="4" t="s">
        <v>81</v>
      </c>
      <c r="L75" s="4" t="s">
        <v>82</v>
      </c>
      <c r="M75" s="4" t="s">
        <v>83</v>
      </c>
    </row>
    <row r="76" spans="1:13" x14ac:dyDescent="0.2">
      <c r="A76" s="5" t="s">
        <v>52</v>
      </c>
      <c r="B76" s="4" t="s">
        <v>14</v>
      </c>
      <c r="C76" s="3">
        <v>1.74</v>
      </c>
      <c r="D76" s="3">
        <v>6.9180000000000001</v>
      </c>
      <c r="E76" s="3">
        <v>0</v>
      </c>
      <c r="F76" s="3">
        <v>0</v>
      </c>
      <c r="G76" s="3">
        <v>2.4E-2</v>
      </c>
      <c r="H76" s="3">
        <v>0.78800000000000003</v>
      </c>
      <c r="I76" s="3">
        <v>4.1766363636363639</v>
      </c>
      <c r="J76" s="3">
        <v>25.7</v>
      </c>
      <c r="K76" s="3">
        <f>C76-(E76+G76)</f>
        <v>1.716</v>
      </c>
      <c r="L76" s="3">
        <f>D76-(F76+H76)</f>
        <v>6.13</v>
      </c>
      <c r="M76" s="3">
        <f>(K76*COS(RADIANS(J76)))/(1.06*(I76))</f>
        <v>0.34925824523488291</v>
      </c>
    </row>
    <row r="77" spans="1:13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2">
      <c r="A78" s="3"/>
      <c r="B78" s="3"/>
      <c r="C78" s="4" t="s">
        <v>73</v>
      </c>
      <c r="D78" s="4" t="s">
        <v>74</v>
      </c>
      <c r="E78" s="4" t="s">
        <v>75</v>
      </c>
      <c r="F78" s="4" t="s">
        <v>76</v>
      </c>
      <c r="G78" s="4" t="s">
        <v>77</v>
      </c>
      <c r="H78" s="4" t="s">
        <v>78</v>
      </c>
      <c r="I78" s="4" t="s">
        <v>79</v>
      </c>
      <c r="J78" s="4" t="s">
        <v>80</v>
      </c>
      <c r="K78" s="4" t="s">
        <v>81</v>
      </c>
      <c r="L78" s="4" t="s">
        <v>82</v>
      </c>
      <c r="M78" s="4" t="s">
        <v>83</v>
      </c>
    </row>
    <row r="79" spans="1:13" x14ac:dyDescent="0.2">
      <c r="A79" s="5" t="s">
        <v>53</v>
      </c>
      <c r="B79" s="4" t="s">
        <v>54</v>
      </c>
      <c r="C79" s="3">
        <v>1.3740000000000001</v>
      </c>
      <c r="D79" s="3">
        <v>5.8159999999999998</v>
      </c>
      <c r="E79" s="3">
        <v>0</v>
      </c>
      <c r="F79" s="3">
        <v>0</v>
      </c>
      <c r="G79" s="3">
        <v>8.0000000000000002E-3</v>
      </c>
      <c r="H79" s="3">
        <v>0.63700000000000001</v>
      </c>
      <c r="I79" s="3">
        <v>3.2144000000000004</v>
      </c>
      <c r="J79" s="3">
        <v>21.6</v>
      </c>
      <c r="K79" s="3">
        <f>C79-(E79+G79)</f>
        <v>1.3660000000000001</v>
      </c>
      <c r="L79" s="3">
        <f>D79-(F79+H79)</f>
        <v>5.1790000000000003</v>
      </c>
      <c r="M79" s="3">
        <f>(K79*COS(RADIANS(J79)))/(1.06*(I79))</f>
        <v>0.37275499630300185</v>
      </c>
    </row>
    <row r="80" spans="1:13" x14ac:dyDescent="0.2">
      <c r="A80" s="5" t="s">
        <v>53</v>
      </c>
      <c r="B80" s="4" t="s">
        <v>55</v>
      </c>
      <c r="C80" s="3">
        <v>1.673</v>
      </c>
      <c r="D80" s="3">
        <v>6.1079999999999997</v>
      </c>
      <c r="E80" s="3">
        <v>0</v>
      </c>
      <c r="F80" s="3">
        <v>0</v>
      </c>
      <c r="G80" s="3">
        <v>7.0000000000000001E-3</v>
      </c>
      <c r="H80" s="3">
        <v>0.57800000000000007</v>
      </c>
      <c r="I80" s="3">
        <v>3.9775999999999998</v>
      </c>
      <c r="J80" s="3">
        <v>20.8</v>
      </c>
      <c r="K80" s="3">
        <f>C80-(E80+G80)</f>
        <v>1.6660000000000001</v>
      </c>
      <c r="L80" s="3">
        <f>D80-(F80+H80)</f>
        <v>5.5299999999999994</v>
      </c>
      <c r="M80" s="3">
        <f>(K80*COS(RADIANS(J80)))/(1.06*(I80))</f>
        <v>0.36938449109251437</v>
      </c>
    </row>
    <row r="81" spans="1:13" x14ac:dyDescent="0.2">
      <c r="A81" s="5" t="s">
        <v>53</v>
      </c>
      <c r="B81" s="4" t="s">
        <v>7</v>
      </c>
      <c r="C81" s="4">
        <f t="shared" ref="C81:M81" si="28">AVERAGE(C79:C80)</f>
        <v>1.5235000000000001</v>
      </c>
      <c r="D81" s="4">
        <f t="shared" si="28"/>
        <v>5.9619999999999997</v>
      </c>
      <c r="E81" s="4">
        <f t="shared" si="28"/>
        <v>0</v>
      </c>
      <c r="F81" s="4">
        <f t="shared" si="28"/>
        <v>0</v>
      </c>
      <c r="G81" s="4">
        <f t="shared" si="28"/>
        <v>7.4999999999999997E-3</v>
      </c>
      <c r="H81" s="4">
        <f t="shared" si="28"/>
        <v>0.60750000000000004</v>
      </c>
      <c r="I81" s="4">
        <f t="shared" si="28"/>
        <v>3.5960000000000001</v>
      </c>
      <c r="J81" s="4">
        <f t="shared" si="28"/>
        <v>21.200000000000003</v>
      </c>
      <c r="K81" s="4">
        <f t="shared" si="28"/>
        <v>1.516</v>
      </c>
      <c r="L81" s="4">
        <f t="shared" si="28"/>
        <v>5.3544999999999998</v>
      </c>
      <c r="M81" s="4">
        <f t="shared" si="28"/>
        <v>0.37106974369775814</v>
      </c>
    </row>
    <row r="82" spans="1:13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2">
      <c r="A83" s="3"/>
      <c r="B83" s="3"/>
      <c r="C83" s="4" t="s">
        <v>73</v>
      </c>
      <c r="D83" s="4" t="s">
        <v>74</v>
      </c>
      <c r="E83" s="4" t="s">
        <v>75</v>
      </c>
      <c r="F83" s="4" t="s">
        <v>76</v>
      </c>
      <c r="G83" s="4" t="s">
        <v>77</v>
      </c>
      <c r="H83" s="4" t="s">
        <v>78</v>
      </c>
      <c r="I83" s="4" t="s">
        <v>79</v>
      </c>
      <c r="J83" s="4" t="s">
        <v>80</v>
      </c>
      <c r="K83" s="4" t="s">
        <v>81</v>
      </c>
      <c r="L83" s="4" t="s">
        <v>82</v>
      </c>
      <c r="M83" s="4" t="s">
        <v>83</v>
      </c>
    </row>
    <row r="84" spans="1:13" x14ac:dyDescent="0.2">
      <c r="A84" s="5" t="s">
        <v>56</v>
      </c>
      <c r="B84" s="4" t="s">
        <v>57</v>
      </c>
      <c r="C84" s="3">
        <v>3.8639999999999999</v>
      </c>
      <c r="D84" s="3">
        <v>9.0400000000000009</v>
      </c>
      <c r="E84" s="3">
        <v>0</v>
      </c>
      <c r="F84" s="3">
        <v>0</v>
      </c>
      <c r="G84" s="3">
        <v>0.109</v>
      </c>
      <c r="H84" s="3">
        <v>1.004</v>
      </c>
      <c r="I84" s="3">
        <v>5.189181818181817</v>
      </c>
      <c r="J84" s="3">
        <v>35.299999999999997</v>
      </c>
      <c r="K84" s="3">
        <f t="shared" ref="K84:L86" si="29">C84-(E84+G84)</f>
        <v>3.7549999999999999</v>
      </c>
      <c r="L84" s="3">
        <f t="shared" si="29"/>
        <v>8.0360000000000014</v>
      </c>
      <c r="M84" s="3">
        <f>(K84*COS(RADIANS(J84)))/(1.06*(I84))</f>
        <v>0.557145426215924</v>
      </c>
    </row>
    <row r="85" spans="1:13" x14ac:dyDescent="0.2">
      <c r="A85" s="5" t="s">
        <v>56</v>
      </c>
      <c r="B85" s="4" t="s">
        <v>58</v>
      </c>
      <c r="C85" s="3">
        <v>4.5549999999999997</v>
      </c>
      <c r="D85" s="3">
        <v>9.8670000000000009</v>
      </c>
      <c r="E85" s="3">
        <v>0</v>
      </c>
      <c r="F85" s="3">
        <v>0</v>
      </c>
      <c r="G85" s="3">
        <v>0.17199999999999999</v>
      </c>
      <c r="H85" s="3">
        <v>1.24</v>
      </c>
      <c r="I85" s="3">
        <v>5.7717000000000009</v>
      </c>
      <c r="J85" s="3">
        <v>23.8</v>
      </c>
      <c r="K85" s="3">
        <f t="shared" si="29"/>
        <v>4.383</v>
      </c>
      <c r="L85" s="3">
        <f t="shared" si="29"/>
        <v>8.6270000000000007</v>
      </c>
      <c r="M85" s="3">
        <f t="shared" ref="M85:M86" si="30">(K85*COS(RADIANS(J85)))/(1.06*(I85))</f>
        <v>0.65548658274151939</v>
      </c>
    </row>
    <row r="86" spans="1:13" x14ac:dyDescent="0.2">
      <c r="A86" s="5" t="s">
        <v>56</v>
      </c>
      <c r="B86" s="4" t="s">
        <v>59</v>
      </c>
      <c r="C86" s="3">
        <v>7.258</v>
      </c>
      <c r="D86" s="3">
        <v>10.497</v>
      </c>
      <c r="E86" s="3">
        <v>0</v>
      </c>
      <c r="F86" s="3">
        <v>0</v>
      </c>
      <c r="G86" s="3">
        <v>0.19500000000000001</v>
      </c>
      <c r="H86" s="3">
        <v>1.6559999999999999</v>
      </c>
      <c r="I86" s="3">
        <v>6.7234000000000007</v>
      </c>
      <c r="J86" s="3">
        <v>28.4</v>
      </c>
      <c r="K86" s="3">
        <f t="shared" si="29"/>
        <v>7.0629999999999997</v>
      </c>
      <c r="L86" s="3">
        <f t="shared" si="29"/>
        <v>8.8409999999999993</v>
      </c>
      <c r="M86" s="3">
        <f t="shared" si="30"/>
        <v>0.87177336014248619</v>
      </c>
    </row>
    <row r="87" spans="1:13" x14ac:dyDescent="0.2">
      <c r="A87" s="5" t="s">
        <v>56</v>
      </c>
      <c r="B87" s="4" t="s">
        <v>7</v>
      </c>
      <c r="C87" s="4">
        <f t="shared" ref="C87:M87" si="31">AVERAGE(C84:C86)</f>
        <v>5.2256666666666662</v>
      </c>
      <c r="D87" s="4">
        <f t="shared" si="31"/>
        <v>9.8013333333333339</v>
      </c>
      <c r="E87" s="4">
        <f t="shared" si="31"/>
        <v>0</v>
      </c>
      <c r="F87" s="4">
        <f t="shared" si="31"/>
        <v>0</v>
      </c>
      <c r="G87" s="4">
        <f t="shared" si="31"/>
        <v>0.15866666666666665</v>
      </c>
      <c r="H87" s="4">
        <f t="shared" si="31"/>
        <v>1.2999999999999998</v>
      </c>
      <c r="I87" s="4">
        <f t="shared" si="31"/>
        <v>5.8947606060606068</v>
      </c>
      <c r="J87" s="4">
        <f t="shared" si="31"/>
        <v>29.166666666666668</v>
      </c>
      <c r="K87" s="4">
        <f t="shared" si="31"/>
        <v>5.0670000000000002</v>
      </c>
      <c r="L87" s="4">
        <f t="shared" si="31"/>
        <v>8.501333333333335</v>
      </c>
      <c r="M87" s="4">
        <f t="shared" si="31"/>
        <v>0.69480178969997652</v>
      </c>
    </row>
    <row r="88" spans="1:13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2">
      <c r="A89" s="3"/>
      <c r="B89" s="3"/>
      <c r="C89" s="4" t="s">
        <v>73</v>
      </c>
      <c r="D89" s="4" t="s">
        <v>74</v>
      </c>
      <c r="E89" s="4" t="s">
        <v>75</v>
      </c>
      <c r="F89" s="4" t="s">
        <v>76</v>
      </c>
      <c r="G89" s="4" t="s">
        <v>77</v>
      </c>
      <c r="H89" s="4" t="s">
        <v>78</v>
      </c>
      <c r="I89" s="4" t="s">
        <v>79</v>
      </c>
      <c r="J89" s="4" t="s">
        <v>80</v>
      </c>
      <c r="K89" s="4" t="s">
        <v>81</v>
      </c>
      <c r="L89" s="4" t="s">
        <v>82</v>
      </c>
      <c r="M89" s="4" t="s">
        <v>83</v>
      </c>
    </row>
    <row r="90" spans="1:13" x14ac:dyDescent="0.2">
      <c r="A90" s="5" t="s">
        <v>60</v>
      </c>
      <c r="B90" s="4" t="s">
        <v>61</v>
      </c>
      <c r="C90" s="3">
        <v>0.98399999999999999</v>
      </c>
      <c r="D90" s="3">
        <v>4.68</v>
      </c>
      <c r="E90" s="3">
        <v>0</v>
      </c>
      <c r="F90" s="3">
        <v>0</v>
      </c>
      <c r="G90" s="3">
        <v>0</v>
      </c>
      <c r="H90" s="3">
        <v>0.40700000000000003</v>
      </c>
      <c r="I90" s="3">
        <v>2.7751818181818182</v>
      </c>
      <c r="J90" s="3">
        <v>22</v>
      </c>
      <c r="K90" s="3">
        <f>C90-(E90+G90)</f>
        <v>0.98399999999999999</v>
      </c>
      <c r="L90" s="3">
        <f>D90-(F90+H90)</f>
        <v>4.2729999999999997</v>
      </c>
      <c r="M90" s="3">
        <f>(K90*COS(RADIANS(J90)))/(1.06*(I90))</f>
        <v>0.31014419161975715</v>
      </c>
    </row>
    <row r="91" spans="1:13" x14ac:dyDescent="0.2">
      <c r="A91" s="5" t="s">
        <v>60</v>
      </c>
      <c r="B91" s="4" t="s">
        <v>62</v>
      </c>
      <c r="C91" s="3">
        <v>3.1480000000000001</v>
      </c>
      <c r="D91" s="3">
        <v>7.1639999999999997</v>
      </c>
      <c r="E91" s="3">
        <v>0</v>
      </c>
      <c r="F91" s="3">
        <v>0</v>
      </c>
      <c r="G91" s="3">
        <v>6.0000000000000001E-3</v>
      </c>
      <c r="H91" s="3">
        <v>0.53899999999999992</v>
      </c>
      <c r="I91" s="3">
        <v>5.0075999999999992</v>
      </c>
      <c r="J91" s="3">
        <v>30.1</v>
      </c>
      <c r="K91" s="3">
        <f>C91-(E91+G91)</f>
        <v>3.1420000000000003</v>
      </c>
      <c r="L91" s="3">
        <f>D91-(F91+H91)</f>
        <v>6.625</v>
      </c>
      <c r="M91" s="3">
        <f>(K91*COS(RADIANS(J91)))/(1.06*(I91))</f>
        <v>0.51210947349274616</v>
      </c>
    </row>
    <row r="92" spans="1:13" x14ac:dyDescent="0.2">
      <c r="A92" s="5" t="s">
        <v>60</v>
      </c>
      <c r="B92" s="4" t="s">
        <v>7</v>
      </c>
      <c r="C92" s="4">
        <f t="shared" ref="C92:M92" si="32">AVERAGE(C90:C91)</f>
        <v>2.0659999999999998</v>
      </c>
      <c r="D92" s="4">
        <f t="shared" si="32"/>
        <v>5.9219999999999997</v>
      </c>
      <c r="E92" s="4">
        <f t="shared" si="32"/>
        <v>0</v>
      </c>
      <c r="F92" s="4">
        <f t="shared" si="32"/>
        <v>0</v>
      </c>
      <c r="G92" s="4">
        <f t="shared" si="32"/>
        <v>3.0000000000000001E-3</v>
      </c>
      <c r="H92" s="4">
        <f t="shared" si="32"/>
        <v>0.47299999999999998</v>
      </c>
      <c r="I92" s="4">
        <f t="shared" si="32"/>
        <v>3.8913909090909087</v>
      </c>
      <c r="J92" s="4">
        <f t="shared" si="32"/>
        <v>26.05</v>
      </c>
      <c r="K92" s="4">
        <f t="shared" si="32"/>
        <v>2.0630000000000002</v>
      </c>
      <c r="L92" s="4">
        <f t="shared" si="32"/>
        <v>5.4489999999999998</v>
      </c>
      <c r="M92" s="4">
        <f t="shared" si="32"/>
        <v>0.41112683255625165</v>
      </c>
    </row>
    <row r="93" spans="1:13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2">
      <c r="A94" s="3"/>
      <c r="B94" s="3"/>
      <c r="C94" s="4" t="s">
        <v>73</v>
      </c>
      <c r="D94" s="4" t="s">
        <v>74</v>
      </c>
      <c r="E94" s="4" t="s">
        <v>75</v>
      </c>
      <c r="F94" s="4" t="s">
        <v>76</v>
      </c>
      <c r="G94" s="4" t="s">
        <v>77</v>
      </c>
      <c r="H94" s="4" t="s">
        <v>78</v>
      </c>
      <c r="I94" s="4" t="s">
        <v>79</v>
      </c>
      <c r="J94" s="4" t="s">
        <v>80</v>
      </c>
      <c r="K94" s="4" t="s">
        <v>81</v>
      </c>
      <c r="L94" s="4" t="s">
        <v>82</v>
      </c>
      <c r="M94" s="4" t="s">
        <v>83</v>
      </c>
    </row>
    <row r="95" spans="1:13" x14ac:dyDescent="0.2">
      <c r="A95" s="5" t="s">
        <v>63</v>
      </c>
      <c r="B95" s="4" t="s">
        <v>64</v>
      </c>
      <c r="C95" s="3">
        <v>5.0190000000000001</v>
      </c>
      <c r="D95" s="3">
        <v>7.3340000000000005</v>
      </c>
      <c r="E95" s="3">
        <v>0</v>
      </c>
      <c r="F95" s="3">
        <v>0</v>
      </c>
      <c r="G95" s="3">
        <v>3.2000000000000001E-2</v>
      </c>
      <c r="H95" s="3">
        <v>0.59599999999999997</v>
      </c>
      <c r="I95" s="3">
        <v>4.0466999999999995</v>
      </c>
      <c r="J95" s="3">
        <v>19.2</v>
      </c>
      <c r="K95" s="3">
        <f>C95-(E95+G95)</f>
        <v>4.9870000000000001</v>
      </c>
      <c r="L95" s="3">
        <f>D95-(F95+H95)</f>
        <v>6.7380000000000004</v>
      </c>
      <c r="M95" s="3">
        <f>(K95*COS(RADIANS(J95)))/(1.06*(I95))</f>
        <v>1.0979374664877923</v>
      </c>
    </row>
    <row r="96" spans="1:13" x14ac:dyDescent="0.2">
      <c r="A96" s="5" t="s">
        <v>63</v>
      </c>
      <c r="B96" s="4" t="s">
        <v>65</v>
      </c>
      <c r="C96" s="3">
        <v>4.4550000000000001</v>
      </c>
      <c r="D96" s="3">
        <v>7.2919999999999998</v>
      </c>
      <c r="E96" s="3">
        <v>0</v>
      </c>
      <c r="F96" s="3">
        <v>0</v>
      </c>
      <c r="G96" s="3">
        <v>2.5999999999999999E-2</v>
      </c>
      <c r="H96" s="3">
        <v>0.49800000000000005</v>
      </c>
      <c r="I96" s="3">
        <v>4.7859999999999996</v>
      </c>
      <c r="J96" s="3">
        <v>26.7</v>
      </c>
      <c r="K96" s="3">
        <f>C96-(E96+G96)</f>
        <v>4.4290000000000003</v>
      </c>
      <c r="L96" s="3">
        <f>D96-(F96+H96)</f>
        <v>6.7939999999999996</v>
      </c>
      <c r="M96" s="3">
        <f>(K96*COS(RADIANS(J96)))/(1.06*(I96))</f>
        <v>0.77993634714930993</v>
      </c>
    </row>
    <row r="97" spans="1:13" x14ac:dyDescent="0.2">
      <c r="A97" s="5" t="s">
        <v>63</v>
      </c>
      <c r="B97" s="4" t="s">
        <v>7</v>
      </c>
      <c r="C97" s="4">
        <f t="shared" ref="C97:M97" si="33">AVERAGE(C95:C96)</f>
        <v>4.7370000000000001</v>
      </c>
      <c r="D97" s="4">
        <f t="shared" si="33"/>
        <v>7.3130000000000006</v>
      </c>
      <c r="E97" s="4">
        <f t="shared" si="33"/>
        <v>0</v>
      </c>
      <c r="F97" s="4">
        <f t="shared" si="33"/>
        <v>0</v>
      </c>
      <c r="G97" s="4">
        <f t="shared" si="33"/>
        <v>2.8999999999999998E-2</v>
      </c>
      <c r="H97" s="4">
        <f t="shared" si="33"/>
        <v>0.54700000000000004</v>
      </c>
      <c r="I97" s="4">
        <f t="shared" si="33"/>
        <v>4.4163499999999996</v>
      </c>
      <c r="J97" s="4">
        <f t="shared" si="33"/>
        <v>22.95</v>
      </c>
      <c r="K97" s="4">
        <f t="shared" si="33"/>
        <v>4.7080000000000002</v>
      </c>
      <c r="L97" s="4">
        <f t="shared" si="33"/>
        <v>6.766</v>
      </c>
      <c r="M97" s="4">
        <f t="shared" si="33"/>
        <v>0.93893690681855113</v>
      </c>
    </row>
    <row r="98" spans="1:13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2">
      <c r="A99" s="3"/>
      <c r="B99" s="3"/>
      <c r="C99" s="4" t="s">
        <v>73</v>
      </c>
      <c r="D99" s="4" t="s">
        <v>74</v>
      </c>
      <c r="E99" s="4" t="s">
        <v>75</v>
      </c>
      <c r="F99" s="4" t="s">
        <v>76</v>
      </c>
      <c r="G99" s="4" t="s">
        <v>77</v>
      </c>
      <c r="H99" s="4" t="s">
        <v>78</v>
      </c>
      <c r="I99" s="4" t="s">
        <v>79</v>
      </c>
      <c r="J99" s="4" t="s">
        <v>80</v>
      </c>
      <c r="K99" s="4" t="s">
        <v>81</v>
      </c>
      <c r="L99" s="4" t="s">
        <v>82</v>
      </c>
      <c r="M99" s="4" t="s">
        <v>83</v>
      </c>
    </row>
    <row r="100" spans="1:13" x14ac:dyDescent="0.2">
      <c r="A100" s="5" t="s">
        <v>66</v>
      </c>
      <c r="B100" s="4" t="s">
        <v>67</v>
      </c>
      <c r="C100" s="3">
        <v>0.20200000000000001</v>
      </c>
      <c r="D100" s="3">
        <v>2.411</v>
      </c>
      <c r="E100" s="3">
        <v>0</v>
      </c>
      <c r="F100" s="3">
        <v>0</v>
      </c>
      <c r="G100" s="3">
        <v>0</v>
      </c>
      <c r="H100" s="3">
        <v>0.104</v>
      </c>
      <c r="I100" s="3">
        <v>1.3817000000000002</v>
      </c>
      <c r="J100" s="3">
        <v>11</v>
      </c>
      <c r="K100" s="3">
        <f>C100-(E100+G100)</f>
        <v>0.20200000000000001</v>
      </c>
      <c r="L100" s="3">
        <f>D100-(F100+H100)</f>
        <v>2.3069999999999999</v>
      </c>
      <c r="M100" s="3">
        <f>(K100*COS(RADIANS(J100)))/(1.06*(I100))</f>
        <v>0.13538742337947654</v>
      </c>
    </row>
    <row r="101" spans="1:13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2">
      <c r="A102" s="3"/>
      <c r="B102" s="3"/>
      <c r="C102" s="4" t="s">
        <v>73</v>
      </c>
      <c r="D102" s="4" t="s">
        <v>74</v>
      </c>
      <c r="E102" s="4" t="s">
        <v>75</v>
      </c>
      <c r="F102" s="4" t="s">
        <v>76</v>
      </c>
      <c r="G102" s="4" t="s">
        <v>77</v>
      </c>
      <c r="H102" s="4" t="s">
        <v>78</v>
      </c>
      <c r="I102" s="4" t="s">
        <v>79</v>
      </c>
      <c r="J102" s="4" t="s">
        <v>80</v>
      </c>
      <c r="K102" s="4" t="s">
        <v>81</v>
      </c>
      <c r="L102" s="4" t="s">
        <v>82</v>
      </c>
      <c r="M102" s="4" t="s">
        <v>83</v>
      </c>
    </row>
    <row r="103" spans="1:13" x14ac:dyDescent="0.2">
      <c r="A103" s="5" t="s">
        <v>68</v>
      </c>
      <c r="B103" s="4" t="s">
        <v>69</v>
      </c>
      <c r="C103" s="3">
        <v>3.7250000000000001</v>
      </c>
      <c r="D103" s="3">
        <v>8.7459999999999987</v>
      </c>
      <c r="E103" s="3">
        <v>0</v>
      </c>
      <c r="F103" s="3">
        <v>0</v>
      </c>
      <c r="G103" s="3">
        <v>5.3999999999999999E-2</v>
      </c>
      <c r="H103" s="3">
        <v>1.0840000000000001</v>
      </c>
      <c r="I103" s="3">
        <v>5.0897000000000006</v>
      </c>
      <c r="J103" s="3">
        <v>21</v>
      </c>
      <c r="K103" s="3">
        <f>C103-(E103+G103)</f>
        <v>3.6710000000000003</v>
      </c>
      <c r="L103" s="3">
        <f>D103-(F103+H103)</f>
        <v>7.661999999999999</v>
      </c>
      <c r="M103" s="3">
        <f>(K103*COS(RADIANS(J103)))/(1.06*(I103))</f>
        <v>0.63524034401538787</v>
      </c>
    </row>
    <row r="104" spans="1:13" x14ac:dyDescent="0.2">
      <c r="A104" s="5" t="s">
        <v>68</v>
      </c>
      <c r="B104" s="4" t="s">
        <v>70</v>
      </c>
      <c r="C104" s="3">
        <v>3.5910000000000002</v>
      </c>
      <c r="D104" s="3">
        <v>8.9340000000000011</v>
      </c>
      <c r="E104" s="3">
        <v>0</v>
      </c>
      <c r="F104" s="3">
        <v>0</v>
      </c>
      <c r="G104" s="3">
        <v>0.05</v>
      </c>
      <c r="H104" s="3">
        <v>0.84399999999999997</v>
      </c>
      <c r="I104" s="3">
        <v>5.9057999999999993</v>
      </c>
      <c r="J104" s="3">
        <v>20.8</v>
      </c>
      <c r="K104" s="3">
        <f>C104-(E104+G104)</f>
        <v>3.5410000000000004</v>
      </c>
      <c r="L104" s="3">
        <f>D104-(F104+H104)</f>
        <v>8.0900000000000016</v>
      </c>
      <c r="M104" s="3">
        <f>(K104*COS(RADIANS(J104)))/(1.06*(I104))</f>
        <v>0.5287762717619916</v>
      </c>
    </row>
    <row r="105" spans="1:13" x14ac:dyDescent="0.2">
      <c r="A105" s="5" t="s">
        <v>68</v>
      </c>
      <c r="B105" s="4" t="s">
        <v>7</v>
      </c>
      <c r="C105" s="4">
        <f t="shared" ref="C105:M105" si="34">AVERAGE(C103:C104)</f>
        <v>3.6580000000000004</v>
      </c>
      <c r="D105" s="4">
        <f t="shared" si="34"/>
        <v>8.84</v>
      </c>
      <c r="E105" s="4">
        <f t="shared" si="34"/>
        <v>0</v>
      </c>
      <c r="F105" s="4">
        <f t="shared" si="34"/>
        <v>0</v>
      </c>
      <c r="G105" s="4">
        <f t="shared" si="34"/>
        <v>5.2000000000000005E-2</v>
      </c>
      <c r="H105" s="4">
        <f t="shared" si="34"/>
        <v>0.96399999999999997</v>
      </c>
      <c r="I105" s="4">
        <f t="shared" si="34"/>
        <v>5.4977499999999999</v>
      </c>
      <c r="J105" s="4">
        <f t="shared" si="34"/>
        <v>20.9</v>
      </c>
      <c r="K105" s="4">
        <f t="shared" si="34"/>
        <v>3.6060000000000003</v>
      </c>
      <c r="L105" s="4">
        <f t="shared" si="34"/>
        <v>7.8760000000000003</v>
      </c>
      <c r="M105" s="4">
        <f t="shared" si="34"/>
        <v>0.58200830788868974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B64B5-69E0-274C-987E-D7740D9FC5A7}">
  <sheetPr>
    <tabColor theme="9" tint="-0.499984740745262"/>
  </sheetPr>
  <dimension ref="A1:M105"/>
  <sheetViews>
    <sheetView topLeftCell="G1" workbookViewId="0">
      <selection activeCell="M1" sqref="M1:M1048576"/>
    </sheetView>
  </sheetViews>
  <sheetFormatPr baseColWidth="10" defaultRowHeight="16" x14ac:dyDescent="0.2"/>
  <cols>
    <col min="1" max="1" width="16.1640625" customWidth="1"/>
    <col min="2" max="2" width="17.5" customWidth="1"/>
    <col min="4" max="4" width="20.83203125" customWidth="1"/>
    <col min="5" max="5" width="21.1640625" customWidth="1"/>
    <col min="6" max="6" width="17.5" customWidth="1"/>
    <col min="7" max="7" width="18.33203125" customWidth="1"/>
    <col min="8" max="8" width="14.33203125" customWidth="1"/>
    <col min="9" max="12" width="15.33203125" customWidth="1"/>
  </cols>
  <sheetData>
    <row r="1" spans="1:13" x14ac:dyDescent="0.2">
      <c r="A1" s="1" t="s">
        <v>0</v>
      </c>
      <c r="B1" s="1" t="s">
        <v>1</v>
      </c>
      <c r="C1" s="1" t="s">
        <v>86</v>
      </c>
      <c r="D1" s="1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B2" s="3"/>
      <c r="C2" s="8"/>
      <c r="D2" s="8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A3" s="3"/>
      <c r="B3" s="3"/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78</v>
      </c>
      <c r="I3" s="4" t="s">
        <v>79</v>
      </c>
      <c r="J3" s="4" t="s">
        <v>80</v>
      </c>
      <c r="K3" s="4" t="s">
        <v>81</v>
      </c>
      <c r="L3" s="4" t="s">
        <v>82</v>
      </c>
      <c r="M3" s="4" t="s">
        <v>83</v>
      </c>
    </row>
    <row r="4" spans="1:13" x14ac:dyDescent="0.2">
      <c r="A4" s="5" t="s">
        <v>3</v>
      </c>
      <c r="B4" s="4" t="s">
        <v>4</v>
      </c>
      <c r="C4" s="3">
        <v>27.1</v>
      </c>
      <c r="D4" s="3">
        <v>15.577000000000002</v>
      </c>
      <c r="E4" s="3">
        <v>0.83</v>
      </c>
      <c r="F4" s="3">
        <v>3.2479999999999998</v>
      </c>
      <c r="G4" s="3">
        <v>0.216</v>
      </c>
      <c r="H4" s="3">
        <v>1.41</v>
      </c>
      <c r="I4" s="3">
        <v>3.2504499999999998</v>
      </c>
      <c r="J4" s="3">
        <v>27.35</v>
      </c>
      <c r="K4" s="3">
        <f>C4-(E4+G4)</f>
        <v>26.054000000000002</v>
      </c>
      <c r="L4" s="3">
        <f>D4-(F4+H4)</f>
        <v>10.919000000000002</v>
      </c>
      <c r="M4" s="3">
        <f>(K4*COS(RADIANS(J4)))/(1.06*(I4))</f>
        <v>6.7165145852473085</v>
      </c>
    </row>
    <row r="5" spans="1:13" x14ac:dyDescent="0.2">
      <c r="A5" s="5" t="s">
        <v>3</v>
      </c>
      <c r="B5" s="4" t="s">
        <v>5</v>
      </c>
      <c r="C5" s="3">
        <v>19.100000000000001</v>
      </c>
      <c r="D5" s="3">
        <v>13.663999999999998</v>
      </c>
      <c r="E5" s="3">
        <v>0.46100000000000002</v>
      </c>
      <c r="F5" s="3">
        <v>3.0940000000000003</v>
      </c>
      <c r="G5" s="3">
        <v>7.0999999999999994E-2</v>
      </c>
      <c r="H5" s="3">
        <v>0.39500000000000002</v>
      </c>
      <c r="I5" s="3">
        <v>3.1063157894736841</v>
      </c>
      <c r="J5" s="3">
        <v>23</v>
      </c>
      <c r="K5" s="3">
        <f t="shared" ref="K5:L6" si="0">C5-(E5+G5)</f>
        <v>18.568000000000001</v>
      </c>
      <c r="L5" s="3">
        <f t="shared" si="0"/>
        <v>10.174999999999997</v>
      </c>
      <c r="M5" s="3">
        <f t="shared" ref="M5:M6" si="1">(K5*COS(RADIANS(J5)))/(1.06*(I5))</f>
        <v>5.1908650770636324</v>
      </c>
    </row>
    <row r="6" spans="1:13" x14ac:dyDescent="0.2">
      <c r="A6" s="5" t="s">
        <v>3</v>
      </c>
      <c r="B6" s="4" t="s">
        <v>6</v>
      </c>
      <c r="C6" s="3">
        <v>21.2</v>
      </c>
      <c r="D6" s="3">
        <v>13.512</v>
      </c>
      <c r="E6" s="3">
        <v>0.52</v>
      </c>
      <c r="F6" s="3">
        <v>3.1469999999999998</v>
      </c>
      <c r="G6" s="3">
        <v>7.0999999999999994E-2</v>
      </c>
      <c r="H6" s="3">
        <v>0.53400000000000003</v>
      </c>
      <c r="I6" s="3">
        <v>3.2672499999999998</v>
      </c>
      <c r="J6" s="3">
        <v>25.65</v>
      </c>
      <c r="K6" s="3">
        <f t="shared" si="0"/>
        <v>20.608999999999998</v>
      </c>
      <c r="L6" s="3">
        <f t="shared" si="0"/>
        <v>9.8309999999999995</v>
      </c>
      <c r="M6" s="3">
        <f t="shared" si="1"/>
        <v>5.3642967611866395</v>
      </c>
    </row>
    <row r="7" spans="1:13" x14ac:dyDescent="0.2">
      <c r="A7" s="5" t="s">
        <v>3</v>
      </c>
      <c r="B7" s="4" t="s">
        <v>7</v>
      </c>
      <c r="C7" s="4">
        <f t="shared" ref="C7:M7" si="2">AVERAGE(C4:C6)</f>
        <v>22.466666666666669</v>
      </c>
      <c r="D7" s="4">
        <f t="shared" si="2"/>
        <v>14.250999999999999</v>
      </c>
      <c r="E7" s="4">
        <f t="shared" si="2"/>
        <v>0.60366666666666668</v>
      </c>
      <c r="F7" s="4">
        <f t="shared" si="2"/>
        <v>3.1630000000000003</v>
      </c>
      <c r="G7" s="4">
        <f t="shared" si="2"/>
        <v>0.11933333333333333</v>
      </c>
      <c r="H7" s="4">
        <f t="shared" si="2"/>
        <v>0.77966666666666662</v>
      </c>
      <c r="I7" s="4">
        <f t="shared" si="2"/>
        <v>3.208005263157895</v>
      </c>
      <c r="J7" s="4">
        <f t="shared" si="2"/>
        <v>25.333333333333332</v>
      </c>
      <c r="K7" s="4">
        <f t="shared" si="2"/>
        <v>21.743666666666666</v>
      </c>
      <c r="L7" s="4">
        <f t="shared" si="2"/>
        <v>10.308333333333334</v>
      </c>
      <c r="M7" s="4">
        <f t="shared" si="2"/>
        <v>5.7572254744991938</v>
      </c>
    </row>
    <row r="8" spans="1:13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">
      <c r="A9" s="3"/>
      <c r="B9" s="3"/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  <c r="K9" s="4" t="s">
        <v>81</v>
      </c>
      <c r="L9" s="4" t="s">
        <v>82</v>
      </c>
      <c r="M9" s="4" t="s">
        <v>83</v>
      </c>
    </row>
    <row r="10" spans="1:13" x14ac:dyDescent="0.2">
      <c r="A10" s="5" t="s">
        <v>8</v>
      </c>
      <c r="B10" s="4" t="s">
        <v>9</v>
      </c>
      <c r="C10" s="3">
        <v>16.698</v>
      </c>
      <c r="D10" s="3">
        <v>13.899000000000001</v>
      </c>
      <c r="E10" s="3">
        <v>0.51600000000000001</v>
      </c>
      <c r="F10" s="3">
        <v>2.9699999999999998</v>
      </c>
      <c r="G10" s="3">
        <v>6.3E-2</v>
      </c>
      <c r="H10" s="3">
        <v>1.0050000000000001</v>
      </c>
      <c r="I10" s="3">
        <v>4.6885555555555554</v>
      </c>
      <c r="J10" s="3">
        <v>18.777777777777779</v>
      </c>
      <c r="K10" s="3">
        <f>C10-(E10+G10)</f>
        <v>16.119</v>
      </c>
      <c r="L10" s="3">
        <f>D10-(F10+H10)</f>
        <v>9.9240000000000013</v>
      </c>
      <c r="M10" s="3">
        <f>(K10*COS(RADIANS(J10)))/(1.06*(I10))</f>
        <v>3.0707154148438893</v>
      </c>
    </row>
    <row r="11" spans="1:13" x14ac:dyDescent="0.2">
      <c r="A11" s="5" t="s">
        <v>8</v>
      </c>
      <c r="B11" s="4" t="s">
        <v>10</v>
      </c>
      <c r="C11" s="3">
        <v>22.66</v>
      </c>
      <c r="D11" s="3">
        <v>13.95</v>
      </c>
      <c r="E11" s="3">
        <v>0.49199999999999999</v>
      </c>
      <c r="F11" s="3">
        <v>2.3129999999999997</v>
      </c>
      <c r="G11" s="3">
        <v>0.18</v>
      </c>
      <c r="H11" s="3">
        <v>0.89</v>
      </c>
      <c r="I11" s="3">
        <v>4.6444500000000017</v>
      </c>
      <c r="J11" s="3">
        <v>18.55</v>
      </c>
      <c r="K11" s="3">
        <f>C11-(E11+G11)</f>
        <v>21.988</v>
      </c>
      <c r="L11" s="3">
        <f>D11-(F11+H11)</f>
        <v>10.747</v>
      </c>
      <c r="M11" s="3">
        <f>(K11*COS(RADIANS(J11)))/(1.06*(I11))</f>
        <v>4.2342369889675036</v>
      </c>
    </row>
    <row r="12" spans="1:13" x14ac:dyDescent="0.2">
      <c r="A12" s="5" t="s">
        <v>8</v>
      </c>
      <c r="B12" s="4" t="s">
        <v>7</v>
      </c>
      <c r="C12" s="4">
        <f>AVERAGE(C10:C11)</f>
        <v>19.679000000000002</v>
      </c>
      <c r="D12" s="4">
        <f>AVERAGE(D10:D11)</f>
        <v>13.9245</v>
      </c>
      <c r="E12" s="4">
        <f t="shared" ref="E12:M12" si="3">AVERAGE(E10:E11)</f>
        <v>0.504</v>
      </c>
      <c r="F12" s="4">
        <f t="shared" si="3"/>
        <v>2.6414999999999997</v>
      </c>
      <c r="G12" s="4">
        <f t="shared" si="3"/>
        <v>0.1215</v>
      </c>
      <c r="H12" s="4">
        <f t="shared" si="3"/>
        <v>0.94750000000000001</v>
      </c>
      <c r="I12" s="4">
        <f t="shared" si="3"/>
        <v>4.6665027777777786</v>
      </c>
      <c r="J12" s="4">
        <f t="shared" si="3"/>
        <v>18.663888888888891</v>
      </c>
      <c r="K12" s="4">
        <f t="shared" si="3"/>
        <v>19.0535</v>
      </c>
      <c r="L12" s="4">
        <f t="shared" si="3"/>
        <v>10.3355</v>
      </c>
      <c r="M12" s="4">
        <f t="shared" si="3"/>
        <v>3.6524762019056967</v>
      </c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A14" s="3"/>
      <c r="B14" s="3"/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81</v>
      </c>
      <c r="L14" s="4" t="s">
        <v>82</v>
      </c>
      <c r="M14" s="4" t="s">
        <v>83</v>
      </c>
    </row>
    <row r="15" spans="1:13" x14ac:dyDescent="0.2">
      <c r="A15" s="5" t="s">
        <v>11</v>
      </c>
      <c r="B15" s="4" t="s">
        <v>12</v>
      </c>
      <c r="C15" s="3">
        <v>8.0250000000000004</v>
      </c>
      <c r="D15" s="3">
        <v>10.415000000000001</v>
      </c>
      <c r="E15" s="3">
        <v>0.11</v>
      </c>
      <c r="F15" s="3">
        <v>1.8969999999999998</v>
      </c>
      <c r="G15" s="3">
        <v>0</v>
      </c>
      <c r="H15" s="3">
        <v>0</v>
      </c>
      <c r="I15" s="3">
        <v>3.0297777777777783</v>
      </c>
      <c r="J15" s="3">
        <v>23.555555555555557</v>
      </c>
      <c r="K15" s="3">
        <f t="shared" ref="K15:L19" si="4">C15-(E15+G15)</f>
        <v>7.915</v>
      </c>
      <c r="L15" s="3">
        <f t="shared" si="4"/>
        <v>8.5180000000000007</v>
      </c>
      <c r="M15" s="3">
        <f>(K15*COS(RADIANS(J15)))/(1.06*(I15))</f>
        <v>2.2591690008911489</v>
      </c>
    </row>
    <row r="16" spans="1:13" x14ac:dyDescent="0.2">
      <c r="A16" s="5" t="s">
        <v>11</v>
      </c>
      <c r="B16" s="4" t="s">
        <v>13</v>
      </c>
      <c r="C16" s="3">
        <v>7.6130000000000004</v>
      </c>
      <c r="D16" s="3">
        <v>8.8239999999999998</v>
      </c>
      <c r="E16" s="3">
        <v>0.11600000000000001</v>
      </c>
      <c r="F16" s="3">
        <v>1.3160000000000001</v>
      </c>
      <c r="G16" s="3">
        <v>8.8999999999999996E-2</v>
      </c>
      <c r="H16" s="3">
        <v>0.48899999999999999</v>
      </c>
      <c r="I16" s="3">
        <v>2.9995000000000003</v>
      </c>
      <c r="J16" s="3">
        <v>18.55</v>
      </c>
      <c r="K16" s="3">
        <f t="shared" si="4"/>
        <v>7.4080000000000004</v>
      </c>
      <c r="L16" s="3">
        <f t="shared" si="4"/>
        <v>7.0190000000000001</v>
      </c>
      <c r="M16" s="3">
        <f t="shared" ref="M16:M19" si="5">(K16*COS(RADIANS(J16)))/(1.06*(I16))</f>
        <v>2.2088988679773327</v>
      </c>
    </row>
    <row r="17" spans="1:13" x14ac:dyDescent="0.2">
      <c r="A17" s="5" t="s">
        <v>11</v>
      </c>
      <c r="B17" s="4" t="s">
        <v>12</v>
      </c>
      <c r="C17" s="3">
        <v>8.2110000000000003</v>
      </c>
      <c r="D17" s="3">
        <v>10.788</v>
      </c>
      <c r="E17" s="3">
        <v>0.154</v>
      </c>
      <c r="F17" s="3">
        <v>2.2199999999999998</v>
      </c>
      <c r="G17" s="3">
        <v>3.5999999999999997E-2</v>
      </c>
      <c r="H17" s="3">
        <v>0.57000000000000006</v>
      </c>
      <c r="I17" s="3">
        <v>3.5831111111111107</v>
      </c>
      <c r="J17" s="3">
        <v>23.444444444444443</v>
      </c>
      <c r="K17" s="3">
        <f t="shared" si="4"/>
        <v>8.0210000000000008</v>
      </c>
      <c r="L17" s="3">
        <f t="shared" si="4"/>
        <v>7.9980000000000002</v>
      </c>
      <c r="M17" s="3">
        <f t="shared" si="5"/>
        <v>1.9375058390611497</v>
      </c>
    </row>
    <row r="18" spans="1:13" x14ac:dyDescent="0.2">
      <c r="A18" s="5" t="s">
        <v>11</v>
      </c>
      <c r="B18" s="4" t="s">
        <v>14</v>
      </c>
      <c r="C18" s="3">
        <v>12.183999999999999</v>
      </c>
      <c r="D18" s="3">
        <v>11.891999999999999</v>
      </c>
      <c r="E18" s="3">
        <v>0.22600000000000001</v>
      </c>
      <c r="F18" s="3">
        <v>2.3380000000000001</v>
      </c>
      <c r="G18" s="3">
        <v>4.7E-2</v>
      </c>
      <c r="H18" s="3">
        <v>0.44400000000000006</v>
      </c>
      <c r="I18" s="3">
        <v>3.589647058823529</v>
      </c>
      <c r="J18" s="3">
        <v>24.647058823529413</v>
      </c>
      <c r="K18" s="3">
        <f t="shared" si="4"/>
        <v>11.911</v>
      </c>
      <c r="L18" s="3">
        <f t="shared" si="4"/>
        <v>9.11</v>
      </c>
      <c r="M18" s="3">
        <f t="shared" si="5"/>
        <v>2.845141019482182</v>
      </c>
    </row>
    <row r="19" spans="1:13" x14ac:dyDescent="0.2">
      <c r="A19" s="5" t="s">
        <v>11</v>
      </c>
      <c r="B19" s="4" t="s">
        <v>15</v>
      </c>
      <c r="C19" s="3">
        <v>6.32</v>
      </c>
      <c r="D19" s="3">
        <v>9.3940000000000001</v>
      </c>
      <c r="E19" s="3">
        <v>8.8999999999999996E-2</v>
      </c>
      <c r="F19" s="3">
        <v>1.6489999999999998</v>
      </c>
      <c r="G19" s="3">
        <v>2.1999999999999999E-2</v>
      </c>
      <c r="H19" s="3">
        <v>0.18</v>
      </c>
      <c r="I19" s="3">
        <v>2.7936666666666667</v>
      </c>
      <c r="J19" s="3">
        <v>16.166666666666668</v>
      </c>
      <c r="K19" s="3">
        <f t="shared" si="4"/>
        <v>6.2090000000000005</v>
      </c>
      <c r="L19" s="3">
        <f t="shared" si="4"/>
        <v>7.5650000000000004</v>
      </c>
      <c r="M19" s="3">
        <f t="shared" si="5"/>
        <v>2.0138105297131097</v>
      </c>
    </row>
    <row r="20" spans="1:13" x14ac:dyDescent="0.2">
      <c r="A20" s="5" t="s">
        <v>11</v>
      </c>
      <c r="B20" s="4" t="s">
        <v>7</v>
      </c>
      <c r="C20" s="4">
        <f t="shared" ref="C20:M20" si="6">AVERAGE(C15:C19)</f>
        <v>8.470600000000001</v>
      </c>
      <c r="D20" s="4">
        <f t="shared" si="6"/>
        <v>10.262599999999999</v>
      </c>
      <c r="E20" s="4">
        <f t="shared" si="6"/>
        <v>0.13899999999999998</v>
      </c>
      <c r="F20" s="4">
        <f t="shared" si="6"/>
        <v>1.8839999999999999</v>
      </c>
      <c r="G20" s="4">
        <f t="shared" si="6"/>
        <v>3.8799999999999994E-2</v>
      </c>
      <c r="H20" s="4">
        <f t="shared" si="6"/>
        <v>0.33660000000000001</v>
      </c>
      <c r="I20" s="4">
        <f t="shared" si="6"/>
        <v>3.1991405228758167</v>
      </c>
      <c r="J20" s="4">
        <f t="shared" si="6"/>
        <v>21.272745098039216</v>
      </c>
      <c r="K20" s="4">
        <f t="shared" si="6"/>
        <v>8.2928000000000015</v>
      </c>
      <c r="L20" s="4">
        <f t="shared" si="6"/>
        <v>8.041999999999998</v>
      </c>
      <c r="M20" s="4">
        <f t="shared" si="6"/>
        <v>2.2529050514249849</v>
      </c>
    </row>
    <row r="21" spans="1:13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A22" s="3"/>
      <c r="B22" s="3"/>
      <c r="C22" s="4" t="s">
        <v>73</v>
      </c>
      <c r="D22" s="4" t="s">
        <v>74</v>
      </c>
      <c r="E22" s="4" t="s">
        <v>75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80</v>
      </c>
      <c r="K22" s="4" t="s">
        <v>81</v>
      </c>
      <c r="L22" s="4" t="s">
        <v>82</v>
      </c>
      <c r="M22" s="4" t="s">
        <v>83</v>
      </c>
    </row>
    <row r="23" spans="1:13" x14ac:dyDescent="0.2">
      <c r="A23" s="5" t="s">
        <v>16</v>
      </c>
      <c r="B23" s="4" t="s">
        <v>17</v>
      </c>
      <c r="C23" s="3">
        <v>1.4630000000000001</v>
      </c>
      <c r="D23" s="3">
        <v>5.67</v>
      </c>
      <c r="E23" s="3">
        <v>1.2E-2</v>
      </c>
      <c r="F23" s="3">
        <v>0.45</v>
      </c>
      <c r="G23" s="3">
        <v>7.0000000000000001E-3</v>
      </c>
      <c r="H23" s="3">
        <v>0.23199999999999998</v>
      </c>
      <c r="I23" s="3">
        <v>2.1837333333333335</v>
      </c>
      <c r="J23" s="3">
        <v>15.352941176470589</v>
      </c>
      <c r="K23" s="3">
        <f>C23-(E23+G23)</f>
        <v>1.4440000000000002</v>
      </c>
      <c r="L23" s="3">
        <f>D23-(F23+H23)</f>
        <v>4.9879999999999995</v>
      </c>
      <c r="M23" s="3">
        <f>(K23*COS(RADIANS(J23)))/(1.06*(I23))</f>
        <v>0.60156121952766006</v>
      </c>
    </row>
    <row r="24" spans="1:13" x14ac:dyDescent="0.2">
      <c r="A24" s="5" t="s">
        <v>16</v>
      </c>
      <c r="B24" s="4" t="s">
        <v>18</v>
      </c>
      <c r="C24" s="3">
        <v>2.4900000000000002</v>
      </c>
      <c r="D24" s="3">
        <v>7.1219999999999999</v>
      </c>
      <c r="E24" s="3">
        <v>4.5999999999999999E-2</v>
      </c>
      <c r="F24" s="3">
        <v>1.5429999999999999</v>
      </c>
      <c r="G24" s="3">
        <v>7.0000000000000001E-3</v>
      </c>
      <c r="H24" s="3">
        <v>0</v>
      </c>
      <c r="I24" s="3">
        <v>2.6891999999999996</v>
      </c>
      <c r="J24" s="3">
        <v>15.3</v>
      </c>
      <c r="K24" s="3">
        <f>C24-(E24+G24)</f>
        <v>2.4370000000000003</v>
      </c>
      <c r="L24" s="3">
        <f>D24-(F24+H24)</f>
        <v>5.5789999999999997</v>
      </c>
      <c r="M24" s="3">
        <f>(K24*COS(RADIANS(J24)))/(1.06*(I24))</f>
        <v>0.82462148691960524</v>
      </c>
    </row>
    <row r="25" spans="1:13" x14ac:dyDescent="0.2">
      <c r="A25" s="5" t="s">
        <v>16</v>
      </c>
      <c r="B25" s="4" t="s">
        <v>7</v>
      </c>
      <c r="C25" s="4">
        <f t="shared" ref="C25:M25" si="7">AVERAGE(C23:C24)</f>
        <v>1.9765000000000001</v>
      </c>
      <c r="D25" s="4">
        <f t="shared" si="7"/>
        <v>6.3959999999999999</v>
      </c>
      <c r="E25" s="4">
        <f t="shared" si="7"/>
        <v>2.8999999999999998E-2</v>
      </c>
      <c r="F25" s="4">
        <f t="shared" si="7"/>
        <v>0.99649999999999994</v>
      </c>
      <c r="G25" s="4">
        <f t="shared" si="7"/>
        <v>7.0000000000000001E-3</v>
      </c>
      <c r="H25" s="4">
        <f t="shared" si="7"/>
        <v>0.11599999999999999</v>
      </c>
      <c r="I25" s="4">
        <f t="shared" si="7"/>
        <v>2.4364666666666666</v>
      </c>
      <c r="J25" s="4">
        <f t="shared" si="7"/>
        <v>15.326470588235296</v>
      </c>
      <c r="K25" s="4">
        <f t="shared" si="7"/>
        <v>1.9405000000000001</v>
      </c>
      <c r="L25" s="4">
        <f t="shared" si="7"/>
        <v>5.2835000000000001</v>
      </c>
      <c r="M25" s="4">
        <f t="shared" si="7"/>
        <v>0.71309135322363271</v>
      </c>
    </row>
    <row r="26" spans="1:13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">
      <c r="A27" s="3"/>
      <c r="B27" s="3"/>
      <c r="C27" s="4" t="s">
        <v>73</v>
      </c>
      <c r="D27" s="4" t="s">
        <v>74</v>
      </c>
      <c r="E27" s="4" t="s">
        <v>75</v>
      </c>
      <c r="F27" s="4" t="s">
        <v>76</v>
      </c>
      <c r="G27" s="4" t="s">
        <v>77</v>
      </c>
      <c r="H27" s="4" t="s">
        <v>78</v>
      </c>
      <c r="I27" s="4" t="s">
        <v>79</v>
      </c>
      <c r="J27" s="4" t="s">
        <v>80</v>
      </c>
      <c r="K27" s="4" t="s">
        <v>81</v>
      </c>
      <c r="L27" s="4" t="s">
        <v>82</v>
      </c>
      <c r="M27" s="4" t="s">
        <v>83</v>
      </c>
    </row>
    <row r="28" spans="1:13" x14ac:dyDescent="0.2">
      <c r="A28" s="5" t="s">
        <v>19</v>
      </c>
      <c r="B28" s="4" t="s">
        <v>20</v>
      </c>
      <c r="C28" s="3">
        <v>14.129</v>
      </c>
      <c r="D28" s="3">
        <v>9.6340000000000003</v>
      </c>
      <c r="E28" s="3">
        <v>0.22800000000000001</v>
      </c>
      <c r="F28" s="3">
        <v>2.464</v>
      </c>
      <c r="G28" s="3">
        <v>2.5999999999999999E-2</v>
      </c>
      <c r="H28" s="3">
        <v>0.61499999999999999</v>
      </c>
      <c r="I28" s="3">
        <v>2.7725499999999998</v>
      </c>
      <c r="J28" s="3">
        <v>24.15</v>
      </c>
      <c r="K28" s="3">
        <f t="shared" ref="K28:L30" si="8">C28-(E28+G28)</f>
        <v>13.875</v>
      </c>
      <c r="L28" s="3">
        <f t="shared" si="8"/>
        <v>6.5550000000000006</v>
      </c>
      <c r="M28" s="3">
        <f>(K28*COS(RADIANS(J28)))/(1.06*(I28))</f>
        <v>4.3079425320630902</v>
      </c>
    </row>
    <row r="29" spans="1:13" x14ac:dyDescent="0.2">
      <c r="A29" s="5" t="s">
        <v>19</v>
      </c>
      <c r="B29" s="4" t="s">
        <v>21</v>
      </c>
      <c r="C29" s="3">
        <v>6.2469999999999999</v>
      </c>
      <c r="D29" s="3">
        <v>9.9290000000000003</v>
      </c>
      <c r="E29" s="3">
        <v>0.21199999999999999</v>
      </c>
      <c r="F29" s="3">
        <v>2.09</v>
      </c>
      <c r="G29" s="3">
        <v>2.8000000000000001E-2</v>
      </c>
      <c r="H29" s="3">
        <v>0.71500000000000008</v>
      </c>
      <c r="I29" s="3">
        <v>3.2203500000000007</v>
      </c>
      <c r="J29" s="3">
        <v>13.25</v>
      </c>
      <c r="K29" s="3">
        <f t="shared" si="8"/>
        <v>6.0069999999999997</v>
      </c>
      <c r="L29" s="3">
        <f t="shared" si="8"/>
        <v>7.1240000000000006</v>
      </c>
      <c r="M29" s="3">
        <f t="shared" ref="M29:M30" si="9">(K29*COS(RADIANS(J29)))/(1.06*(I29))</f>
        <v>1.7128951486791726</v>
      </c>
    </row>
    <row r="30" spans="1:13" x14ac:dyDescent="0.2">
      <c r="A30" s="5" t="s">
        <v>19</v>
      </c>
      <c r="B30" s="4" t="s">
        <v>22</v>
      </c>
      <c r="C30" s="3">
        <v>7.5979999999999999</v>
      </c>
      <c r="D30" s="3">
        <v>9.782</v>
      </c>
      <c r="E30" s="3">
        <v>0.245</v>
      </c>
      <c r="F30" s="3">
        <v>2.7670000000000003</v>
      </c>
      <c r="G30" s="3">
        <v>2.3E-2</v>
      </c>
      <c r="H30" s="3">
        <v>0.51100000000000001</v>
      </c>
      <c r="I30" s="3">
        <v>2.7412000000000001</v>
      </c>
      <c r="J30" s="3">
        <v>18.399999999999999</v>
      </c>
      <c r="K30" s="3">
        <f t="shared" si="8"/>
        <v>7.33</v>
      </c>
      <c r="L30" s="3">
        <f t="shared" si="8"/>
        <v>6.5039999999999996</v>
      </c>
      <c r="M30" s="3">
        <f t="shared" si="9"/>
        <v>2.3936842029500096</v>
      </c>
    </row>
    <row r="31" spans="1:13" x14ac:dyDescent="0.2">
      <c r="A31" s="5" t="s">
        <v>19</v>
      </c>
      <c r="B31" s="4" t="s">
        <v>7</v>
      </c>
      <c r="C31" s="4">
        <f t="shared" ref="C31:M31" si="10">AVERAGE(C28:C30)</f>
        <v>9.3246666666666655</v>
      </c>
      <c r="D31" s="4">
        <f t="shared" si="10"/>
        <v>9.7816666666666681</v>
      </c>
      <c r="E31" s="4">
        <f t="shared" si="10"/>
        <v>0.22833333333333336</v>
      </c>
      <c r="F31" s="4">
        <f t="shared" si="10"/>
        <v>2.4403333333333337</v>
      </c>
      <c r="G31" s="4">
        <f t="shared" si="10"/>
        <v>2.5666666666666667E-2</v>
      </c>
      <c r="H31" s="4">
        <f t="shared" si="10"/>
        <v>0.61366666666666669</v>
      </c>
      <c r="I31" s="4">
        <f t="shared" si="10"/>
        <v>2.9113666666666673</v>
      </c>
      <c r="J31" s="4">
        <f t="shared" si="10"/>
        <v>18.599999999999998</v>
      </c>
      <c r="K31" s="4">
        <f t="shared" si="10"/>
        <v>9.070666666666666</v>
      </c>
      <c r="L31" s="4">
        <f t="shared" si="10"/>
        <v>6.7276666666666669</v>
      </c>
      <c r="M31" s="4">
        <f t="shared" si="10"/>
        <v>2.8048406278974238</v>
      </c>
    </row>
    <row r="32" spans="1:13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">
      <c r="A33" s="3"/>
      <c r="B33" s="3"/>
      <c r="C33" s="4" t="s">
        <v>73</v>
      </c>
      <c r="D33" s="4" t="s">
        <v>74</v>
      </c>
      <c r="E33" s="4" t="s">
        <v>75</v>
      </c>
      <c r="F33" s="4" t="s">
        <v>76</v>
      </c>
      <c r="G33" s="4" t="s">
        <v>77</v>
      </c>
      <c r="H33" s="4" t="s">
        <v>78</v>
      </c>
      <c r="I33" s="4" t="s">
        <v>79</v>
      </c>
      <c r="J33" s="4" t="s">
        <v>80</v>
      </c>
      <c r="K33" s="4" t="s">
        <v>81</v>
      </c>
      <c r="L33" s="4" t="s">
        <v>82</v>
      </c>
      <c r="M33" s="4" t="s">
        <v>83</v>
      </c>
    </row>
    <row r="34" spans="1:13" x14ac:dyDescent="0.2">
      <c r="A34" s="5" t="s">
        <v>23</v>
      </c>
      <c r="B34" s="4" t="s">
        <v>24</v>
      </c>
      <c r="C34" s="3">
        <v>1.2050000000000001</v>
      </c>
      <c r="D34" s="3">
        <v>4.9979999999999993</v>
      </c>
      <c r="E34" s="3">
        <v>1.7999999999999999E-2</v>
      </c>
      <c r="F34" s="3">
        <v>0.94100000000000006</v>
      </c>
      <c r="G34" s="3">
        <v>6.0000000000000001E-3</v>
      </c>
      <c r="H34" s="3">
        <v>0.29500000000000004</v>
      </c>
      <c r="I34" s="3">
        <v>1.4113500000000001</v>
      </c>
      <c r="J34" s="3">
        <v>16.899999999999999</v>
      </c>
      <c r="K34" s="3">
        <f t="shared" ref="K34:L36" si="11">C34-(E34+G34)</f>
        <v>1.181</v>
      </c>
      <c r="L34" s="3">
        <f t="shared" si="11"/>
        <v>3.7619999999999991</v>
      </c>
      <c r="M34" s="3">
        <f>(K34*COS(RADIANS(J34)))/(1.06*(I34))</f>
        <v>0.75532983124817221</v>
      </c>
    </row>
    <row r="35" spans="1:13" x14ac:dyDescent="0.2">
      <c r="A35" s="5" t="s">
        <v>23</v>
      </c>
      <c r="B35" s="4" t="s">
        <v>25</v>
      </c>
      <c r="C35" s="3">
        <v>1.4350000000000001</v>
      </c>
      <c r="D35" s="3">
        <v>5.7859999999999996</v>
      </c>
      <c r="E35" s="3">
        <v>1.9E-2</v>
      </c>
      <c r="F35" s="3">
        <v>1.246</v>
      </c>
      <c r="G35" s="3">
        <v>0.01</v>
      </c>
      <c r="H35" s="3">
        <v>0.33999999999999997</v>
      </c>
      <c r="I35" s="3">
        <v>1.6794666666666669</v>
      </c>
      <c r="J35" s="3">
        <v>23.266666666666666</v>
      </c>
      <c r="K35" s="3">
        <f t="shared" si="11"/>
        <v>1.4060000000000001</v>
      </c>
      <c r="L35" s="3">
        <f t="shared" si="11"/>
        <v>4.1999999999999993</v>
      </c>
      <c r="M35" s="3">
        <f t="shared" ref="M35:M36" si="12">(K35*COS(RADIANS(J35)))/(1.06*(I35))</f>
        <v>0.72555543669490952</v>
      </c>
    </row>
    <row r="36" spans="1:13" x14ac:dyDescent="0.2">
      <c r="A36" s="5" t="s">
        <v>23</v>
      </c>
      <c r="B36" s="4" t="s">
        <v>26</v>
      </c>
      <c r="C36" s="3">
        <v>1.3220000000000001</v>
      </c>
      <c r="D36" s="3">
        <v>5.0570000000000004</v>
      </c>
      <c r="E36" s="3">
        <v>1.7000000000000001E-2</v>
      </c>
      <c r="F36" s="3">
        <v>1.139</v>
      </c>
      <c r="G36" s="3">
        <v>3.0000000000000001E-3</v>
      </c>
      <c r="H36" s="3">
        <v>0.24100000000000002</v>
      </c>
      <c r="I36" s="3">
        <v>1.2663846153846152</v>
      </c>
      <c r="J36" s="3">
        <v>34.307692307692307</v>
      </c>
      <c r="K36" s="3">
        <f t="shared" si="11"/>
        <v>1.302</v>
      </c>
      <c r="L36" s="3">
        <f t="shared" si="11"/>
        <v>3.6770000000000005</v>
      </c>
      <c r="M36" s="3">
        <f t="shared" si="12"/>
        <v>0.80118247089814343</v>
      </c>
    </row>
    <row r="37" spans="1:13" x14ac:dyDescent="0.2">
      <c r="A37" s="5" t="s">
        <v>23</v>
      </c>
      <c r="B37" s="4" t="s">
        <v>7</v>
      </c>
      <c r="C37" s="4">
        <f t="shared" ref="C37:M37" si="13">AVERAGE(C34:C36)</f>
        <v>1.3206666666666667</v>
      </c>
      <c r="D37" s="4">
        <f t="shared" si="13"/>
        <v>5.2803333333333331</v>
      </c>
      <c r="E37" s="4">
        <f t="shared" si="13"/>
        <v>1.7999999999999999E-2</v>
      </c>
      <c r="F37" s="4">
        <f t="shared" si="13"/>
        <v>1.1086666666666669</v>
      </c>
      <c r="G37" s="4">
        <f t="shared" si="13"/>
        <v>6.3333333333333332E-3</v>
      </c>
      <c r="H37" s="4">
        <f t="shared" si="13"/>
        <v>0.29199999999999998</v>
      </c>
      <c r="I37" s="4">
        <f t="shared" si="13"/>
        <v>1.4524004273504272</v>
      </c>
      <c r="J37" s="4">
        <f t="shared" si="13"/>
        <v>24.824786324786327</v>
      </c>
      <c r="K37" s="4">
        <f t="shared" si="13"/>
        <v>1.2963333333333333</v>
      </c>
      <c r="L37" s="4">
        <f t="shared" si="13"/>
        <v>3.8796666666666666</v>
      </c>
      <c r="M37" s="4">
        <f t="shared" si="13"/>
        <v>0.76068924628040835</v>
      </c>
    </row>
    <row r="38" spans="1:13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">
      <c r="A39" s="3"/>
      <c r="B39" s="3"/>
      <c r="C39" s="4" t="s">
        <v>73</v>
      </c>
      <c r="D39" s="4" t="s">
        <v>74</v>
      </c>
      <c r="E39" s="4" t="s">
        <v>75</v>
      </c>
      <c r="F39" s="4" t="s">
        <v>76</v>
      </c>
      <c r="G39" s="4" t="s">
        <v>77</v>
      </c>
      <c r="H39" s="4" t="s">
        <v>78</v>
      </c>
      <c r="I39" s="4" t="s">
        <v>79</v>
      </c>
      <c r="J39" s="4" t="s">
        <v>80</v>
      </c>
      <c r="K39" s="4" t="s">
        <v>81</v>
      </c>
      <c r="L39" s="4" t="s">
        <v>82</v>
      </c>
      <c r="M39" s="4" t="s">
        <v>83</v>
      </c>
    </row>
    <row r="40" spans="1:13" x14ac:dyDescent="0.2">
      <c r="A40" s="5" t="s">
        <v>27</v>
      </c>
      <c r="B40" s="4" t="s">
        <v>28</v>
      </c>
      <c r="C40" s="3">
        <v>2.0249999999999999</v>
      </c>
      <c r="D40" s="3">
        <v>5.5380000000000003</v>
      </c>
      <c r="E40" s="3">
        <v>1.4999999999999999E-2</v>
      </c>
      <c r="F40" s="3">
        <v>0.748</v>
      </c>
      <c r="G40" s="3">
        <v>0</v>
      </c>
      <c r="H40" s="3">
        <v>0</v>
      </c>
      <c r="I40" s="3">
        <v>1.4005000000000001</v>
      </c>
      <c r="J40" s="3">
        <v>21.2</v>
      </c>
      <c r="K40" s="3">
        <f t="shared" ref="K40:L43" si="14">C40-(E40+G40)</f>
        <v>2.0099999999999998</v>
      </c>
      <c r="L40" s="3">
        <f t="shared" si="14"/>
        <v>4.79</v>
      </c>
      <c r="M40" s="3">
        <f>(K40*COS(RADIANS(J40)))/(1.06*(I40))</f>
        <v>1.2623327520785561</v>
      </c>
    </row>
    <row r="41" spans="1:13" x14ac:dyDescent="0.2">
      <c r="A41" s="5" t="s">
        <v>29</v>
      </c>
      <c r="B41" s="4" t="s">
        <v>30</v>
      </c>
      <c r="C41" s="3">
        <v>3.0169999999999999</v>
      </c>
      <c r="D41" s="3">
        <v>6.3570000000000002</v>
      </c>
      <c r="E41" s="3">
        <v>0.02</v>
      </c>
      <c r="F41" s="3">
        <v>0.61699999999999999</v>
      </c>
      <c r="G41" s="3">
        <v>8.0000000000000002E-3</v>
      </c>
      <c r="H41" s="3">
        <v>0.20899999999999999</v>
      </c>
      <c r="I41" s="3">
        <v>1.77495</v>
      </c>
      <c r="J41" s="3">
        <v>24.210526315789473</v>
      </c>
      <c r="K41" s="3">
        <f t="shared" si="14"/>
        <v>2.9889999999999999</v>
      </c>
      <c r="L41" s="3">
        <f t="shared" si="14"/>
        <v>5.5310000000000006</v>
      </c>
      <c r="M41" s="3">
        <f t="shared" ref="M41:M43" si="15">(K41*COS(RADIANS(J41)))/(1.06*(I41))</f>
        <v>1.4489389697708164</v>
      </c>
    </row>
    <row r="42" spans="1:13" x14ac:dyDescent="0.2">
      <c r="A42" s="5" t="s">
        <v>27</v>
      </c>
      <c r="B42" s="4" t="s">
        <v>31</v>
      </c>
      <c r="C42" s="3">
        <v>2.802</v>
      </c>
      <c r="D42" s="3">
        <v>7.2610000000000001</v>
      </c>
      <c r="E42" s="3">
        <v>4.1000000000000002E-2</v>
      </c>
      <c r="F42" s="3">
        <v>1.2630000000000001</v>
      </c>
      <c r="G42" s="3">
        <v>1.4E-2</v>
      </c>
      <c r="H42" s="3">
        <v>0.68700000000000006</v>
      </c>
      <c r="I42" s="3">
        <v>1.4515714285714287</v>
      </c>
      <c r="J42" s="3">
        <v>25.095238095238095</v>
      </c>
      <c r="K42" s="3">
        <f t="shared" si="14"/>
        <v>2.7469999999999999</v>
      </c>
      <c r="L42" s="3">
        <f t="shared" si="14"/>
        <v>5.3109999999999999</v>
      </c>
      <c r="M42" s="3">
        <f t="shared" si="15"/>
        <v>1.6167867434338039</v>
      </c>
    </row>
    <row r="43" spans="1:13" x14ac:dyDescent="0.2">
      <c r="A43" s="5" t="s">
        <v>27</v>
      </c>
      <c r="B43" s="4" t="s">
        <v>32</v>
      </c>
      <c r="C43" s="3">
        <v>1.2789999999999999</v>
      </c>
      <c r="D43" s="3">
        <v>6.45</v>
      </c>
      <c r="E43" s="3">
        <v>0.02</v>
      </c>
      <c r="F43" s="3">
        <v>0.91199999999999992</v>
      </c>
      <c r="G43" s="3">
        <v>6.0000000000000001E-3</v>
      </c>
      <c r="H43" s="3">
        <v>0.40899999999999997</v>
      </c>
      <c r="I43" s="3">
        <v>1.6853125000000002</v>
      </c>
      <c r="J43" s="3">
        <v>21.294117647058822</v>
      </c>
      <c r="K43" s="3">
        <f t="shared" si="14"/>
        <v>1.2529999999999999</v>
      </c>
      <c r="L43" s="3">
        <f t="shared" si="14"/>
        <v>5.1290000000000004</v>
      </c>
      <c r="M43" s="3">
        <f t="shared" si="15"/>
        <v>0.65351287995297003</v>
      </c>
    </row>
    <row r="44" spans="1:13" x14ac:dyDescent="0.2">
      <c r="A44" s="5" t="s">
        <v>27</v>
      </c>
      <c r="B44" s="4" t="s">
        <v>7</v>
      </c>
      <c r="C44" s="4">
        <f t="shared" ref="C44:M44" si="16">AVERAGE(C40:C43)</f>
        <v>2.2807499999999998</v>
      </c>
      <c r="D44" s="4">
        <f t="shared" si="16"/>
        <v>6.4014999999999995</v>
      </c>
      <c r="E44" s="4">
        <f t="shared" si="16"/>
        <v>2.4000000000000004E-2</v>
      </c>
      <c r="F44" s="4">
        <f t="shared" si="16"/>
        <v>0.88500000000000001</v>
      </c>
      <c r="G44" s="4">
        <f t="shared" si="16"/>
        <v>6.9999999999999993E-3</v>
      </c>
      <c r="H44" s="4">
        <f t="shared" si="16"/>
        <v>0.32624999999999998</v>
      </c>
      <c r="I44" s="4">
        <f t="shared" si="16"/>
        <v>1.5780834821428573</v>
      </c>
      <c r="J44" s="4">
        <f t="shared" si="16"/>
        <v>22.949970514521599</v>
      </c>
      <c r="K44" s="4">
        <f t="shared" si="16"/>
        <v>2.2497499999999997</v>
      </c>
      <c r="L44" s="4">
        <f t="shared" si="16"/>
        <v>5.1902500000000007</v>
      </c>
      <c r="M44" s="4">
        <f t="shared" si="16"/>
        <v>1.2453928363090365</v>
      </c>
    </row>
    <row r="45" spans="1:13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">
      <c r="A46" s="3"/>
      <c r="B46" s="3"/>
      <c r="C46" s="4" t="s">
        <v>73</v>
      </c>
      <c r="D46" s="4" t="s">
        <v>74</v>
      </c>
      <c r="E46" s="4" t="s">
        <v>75</v>
      </c>
      <c r="F46" s="4" t="s">
        <v>76</v>
      </c>
      <c r="G46" s="4" t="s">
        <v>77</v>
      </c>
      <c r="H46" s="4" t="s">
        <v>78</v>
      </c>
      <c r="I46" s="4" t="s">
        <v>79</v>
      </c>
      <c r="J46" s="4" t="s">
        <v>80</v>
      </c>
      <c r="K46" s="4" t="s">
        <v>81</v>
      </c>
      <c r="L46" s="4" t="s">
        <v>82</v>
      </c>
      <c r="M46" s="4" t="s">
        <v>83</v>
      </c>
    </row>
    <row r="47" spans="1:13" x14ac:dyDescent="0.2">
      <c r="A47" s="5" t="s">
        <v>33</v>
      </c>
      <c r="B47" s="4" t="s">
        <v>34</v>
      </c>
      <c r="C47" s="3">
        <v>0.65400000000000003</v>
      </c>
      <c r="D47" s="3">
        <v>5.0810000000000004</v>
      </c>
      <c r="E47" s="3">
        <v>0.01</v>
      </c>
      <c r="F47" s="3">
        <v>0.85299999999999998</v>
      </c>
      <c r="G47" s="3">
        <v>0</v>
      </c>
      <c r="H47" s="3">
        <v>0.313</v>
      </c>
      <c r="I47" s="3">
        <v>2.0773333333333333</v>
      </c>
      <c r="J47" s="3">
        <v>13.533333333333333</v>
      </c>
      <c r="K47" s="3">
        <f>C47-(E47+G47)</f>
        <v>0.64400000000000002</v>
      </c>
      <c r="L47" s="3">
        <f>D47-(F47+H47)</f>
        <v>3.9150000000000005</v>
      </c>
      <c r="M47" s="3">
        <f>(K47*COS(RADIANS(J47)))/(1.06*(I47))</f>
        <v>0.28434434228246236</v>
      </c>
    </row>
    <row r="48" spans="1:13" x14ac:dyDescent="0.2">
      <c r="A48" s="5" t="s">
        <v>33</v>
      </c>
      <c r="B48" s="4" t="s">
        <v>35</v>
      </c>
      <c r="C48" s="3">
        <v>0.86699999999999999</v>
      </c>
      <c r="D48" s="3">
        <v>4.7409999999999997</v>
      </c>
      <c r="E48" s="3">
        <v>1.2E-2</v>
      </c>
      <c r="F48" s="3">
        <v>0.89499999999999991</v>
      </c>
      <c r="G48" s="3">
        <v>0</v>
      </c>
      <c r="H48" s="3">
        <v>0.159</v>
      </c>
      <c r="I48" s="3">
        <v>1.5333888888888891</v>
      </c>
      <c r="J48" s="3">
        <v>16.277777777777779</v>
      </c>
      <c r="K48" s="3">
        <f>C48-(E48+G48)</f>
        <v>0.85499999999999998</v>
      </c>
      <c r="L48" s="3">
        <f>D48-(F48+H48)</f>
        <v>3.6869999999999998</v>
      </c>
      <c r="M48" s="3">
        <f>(K48*COS(RADIANS(J48)))/(1.06*(I48))</f>
        <v>0.50494060713317712</v>
      </c>
    </row>
    <row r="49" spans="1:13" x14ac:dyDescent="0.2">
      <c r="A49" s="5" t="s">
        <v>33</v>
      </c>
      <c r="B49" s="4" t="s">
        <v>7</v>
      </c>
      <c r="C49" s="4">
        <f t="shared" ref="C49:M49" si="17">AVERAGE(C47:C48)</f>
        <v>0.76049999999999995</v>
      </c>
      <c r="D49" s="4">
        <f t="shared" si="17"/>
        <v>4.9109999999999996</v>
      </c>
      <c r="E49" s="4">
        <f t="shared" si="17"/>
        <v>1.0999999999999999E-2</v>
      </c>
      <c r="F49" s="4">
        <f t="shared" si="17"/>
        <v>0.87399999999999989</v>
      </c>
      <c r="G49" s="4">
        <f t="shared" si="17"/>
        <v>0</v>
      </c>
      <c r="H49" s="4">
        <f t="shared" si="17"/>
        <v>0.23599999999999999</v>
      </c>
      <c r="I49" s="4">
        <f t="shared" si="17"/>
        <v>1.8053611111111112</v>
      </c>
      <c r="J49" s="4">
        <f t="shared" si="17"/>
        <v>14.905555555555555</v>
      </c>
      <c r="K49" s="4">
        <f t="shared" si="17"/>
        <v>0.74950000000000006</v>
      </c>
      <c r="L49" s="4">
        <f t="shared" si="17"/>
        <v>3.8010000000000002</v>
      </c>
      <c r="M49" s="4">
        <f t="shared" si="17"/>
        <v>0.39464247470781977</v>
      </c>
    </row>
    <row r="50" spans="1:13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">
      <c r="A51" s="3"/>
      <c r="B51" s="3"/>
      <c r="C51" s="4" t="s">
        <v>73</v>
      </c>
      <c r="D51" s="4" t="s">
        <v>74</v>
      </c>
      <c r="E51" s="4" t="s">
        <v>75</v>
      </c>
      <c r="F51" s="4" t="s">
        <v>76</v>
      </c>
      <c r="G51" s="4" t="s">
        <v>77</v>
      </c>
      <c r="H51" s="4" t="s">
        <v>78</v>
      </c>
      <c r="I51" s="4" t="s">
        <v>79</v>
      </c>
      <c r="J51" s="4" t="s">
        <v>80</v>
      </c>
      <c r="K51" s="4" t="s">
        <v>81</v>
      </c>
      <c r="L51" s="4" t="s">
        <v>82</v>
      </c>
      <c r="M51" s="4" t="s">
        <v>83</v>
      </c>
    </row>
    <row r="52" spans="1:13" x14ac:dyDescent="0.2">
      <c r="A52" s="5" t="s">
        <v>36</v>
      </c>
      <c r="B52" s="4" t="s">
        <v>37</v>
      </c>
      <c r="C52" s="3">
        <v>0.17</v>
      </c>
      <c r="D52" s="3">
        <v>2.77</v>
      </c>
      <c r="E52" s="3">
        <v>0.09</v>
      </c>
      <c r="F52" s="3">
        <v>0.57399999999999995</v>
      </c>
      <c r="G52" s="3">
        <v>0</v>
      </c>
      <c r="H52" s="3">
        <v>0</v>
      </c>
      <c r="I52" s="3">
        <v>1.26633333333333</v>
      </c>
      <c r="J52" s="3">
        <v>10.363636363636363</v>
      </c>
      <c r="K52" s="3">
        <f>C52-(E52+G52)</f>
        <v>8.0000000000000016E-2</v>
      </c>
      <c r="L52" s="3">
        <f>D52-(F52+H52)</f>
        <v>2.1960000000000002</v>
      </c>
      <c r="M52" s="3">
        <f>(K52*COS(RADIANS(J52)))/(1.06*(I52))</f>
        <v>5.8626302369386263E-2</v>
      </c>
    </row>
    <row r="53" spans="1:13" x14ac:dyDescent="0.2">
      <c r="A53" s="5" t="s">
        <v>36</v>
      </c>
      <c r="B53" s="4" t="s">
        <v>7</v>
      </c>
      <c r="C53" s="4">
        <f t="shared" ref="C53:M53" si="18">AVERAGE(C52)</f>
        <v>0.17</v>
      </c>
      <c r="D53" s="4">
        <f t="shared" si="18"/>
        <v>2.77</v>
      </c>
      <c r="E53" s="4">
        <f t="shared" si="18"/>
        <v>0.09</v>
      </c>
      <c r="F53" s="4">
        <f t="shared" si="18"/>
        <v>0.57399999999999995</v>
      </c>
      <c r="G53" s="4">
        <f t="shared" si="18"/>
        <v>0</v>
      </c>
      <c r="H53" s="4">
        <f t="shared" si="18"/>
        <v>0</v>
      </c>
      <c r="I53" s="4">
        <f t="shared" si="18"/>
        <v>1.26633333333333</v>
      </c>
      <c r="J53" s="4">
        <f t="shared" si="18"/>
        <v>10.363636363636363</v>
      </c>
      <c r="K53" s="4">
        <f t="shared" si="18"/>
        <v>8.0000000000000016E-2</v>
      </c>
      <c r="L53" s="4">
        <f t="shared" si="18"/>
        <v>2.1960000000000002</v>
      </c>
      <c r="M53" s="4">
        <f t="shared" si="18"/>
        <v>5.8626302369386263E-2</v>
      </c>
    </row>
    <row r="54" spans="1:13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">
      <c r="A55" s="3"/>
      <c r="B55" s="3"/>
      <c r="C55" s="4" t="s">
        <v>73</v>
      </c>
      <c r="D55" s="4" t="s">
        <v>74</v>
      </c>
      <c r="E55" s="4" t="s">
        <v>75</v>
      </c>
      <c r="F55" s="4" t="s">
        <v>76</v>
      </c>
      <c r="G55" s="4" t="s">
        <v>77</v>
      </c>
      <c r="H55" s="4" t="s">
        <v>78</v>
      </c>
      <c r="I55" s="4" t="s">
        <v>79</v>
      </c>
      <c r="J55" s="4" t="s">
        <v>80</v>
      </c>
      <c r="K55" s="4" t="s">
        <v>81</v>
      </c>
      <c r="L55" s="4" t="s">
        <v>82</v>
      </c>
      <c r="M55" s="4" t="s">
        <v>83</v>
      </c>
    </row>
    <row r="56" spans="1:13" x14ac:dyDescent="0.2">
      <c r="A56" s="5" t="s">
        <v>38</v>
      </c>
      <c r="B56" s="4" t="s">
        <v>39</v>
      </c>
      <c r="C56" s="3">
        <v>0.66300000000000003</v>
      </c>
      <c r="D56" s="3">
        <v>5.1280000000000001</v>
      </c>
      <c r="E56" s="3">
        <v>1.4E-2</v>
      </c>
      <c r="F56" s="3">
        <v>0.875</v>
      </c>
      <c r="G56" s="3">
        <v>0</v>
      </c>
      <c r="H56" s="3">
        <v>0</v>
      </c>
      <c r="I56" s="3">
        <v>1.0852352941176471</v>
      </c>
      <c r="J56" s="3">
        <v>20.105263157894736</v>
      </c>
      <c r="K56" s="3">
        <f t="shared" ref="K56:L59" si="19">C56-(E56+G56)</f>
        <v>0.64900000000000002</v>
      </c>
      <c r="L56" s="3">
        <f t="shared" si="19"/>
        <v>4.2530000000000001</v>
      </c>
      <c r="M56" s="3">
        <f>(K56*COS(RADIANS(J56)))/(1.06*(I56))</f>
        <v>0.52979701030245385</v>
      </c>
    </row>
    <row r="57" spans="1:13" x14ac:dyDescent="0.2">
      <c r="A57" s="5" t="s">
        <v>38</v>
      </c>
      <c r="B57" s="4" t="s">
        <v>40</v>
      </c>
      <c r="C57" s="3">
        <v>0.82899999999999996</v>
      </c>
      <c r="D57" s="3">
        <v>4.5030000000000001</v>
      </c>
      <c r="E57" s="3">
        <v>1.2999999999999999E-2</v>
      </c>
      <c r="F57" s="3">
        <v>0.95</v>
      </c>
      <c r="G57" s="3">
        <v>0</v>
      </c>
      <c r="H57" s="3">
        <v>0.23799999999999999</v>
      </c>
      <c r="I57" s="3">
        <v>1.1812352941176469</v>
      </c>
      <c r="J57" s="3">
        <v>20.111111111111111</v>
      </c>
      <c r="K57" s="3">
        <f t="shared" si="19"/>
        <v>0.81599999999999995</v>
      </c>
      <c r="L57" s="3">
        <f t="shared" si="19"/>
        <v>3.3150000000000004</v>
      </c>
      <c r="M57" s="3">
        <f t="shared" ref="M57:M59" si="20">(K57*COS(RADIANS(J57)))/(1.06*(I57))</f>
        <v>0.61196450269925617</v>
      </c>
    </row>
    <row r="58" spans="1:13" x14ac:dyDescent="0.2">
      <c r="A58" s="5" t="s">
        <v>38</v>
      </c>
      <c r="B58" s="4" t="s">
        <v>41</v>
      </c>
      <c r="C58" s="3">
        <v>0.76900000000000002</v>
      </c>
      <c r="D58" s="3">
        <v>3.8229999999999995</v>
      </c>
      <c r="E58" s="3">
        <v>0.01</v>
      </c>
      <c r="F58" s="3">
        <v>0.68300000000000005</v>
      </c>
      <c r="G58" s="3">
        <v>0</v>
      </c>
      <c r="H58" s="3">
        <v>0</v>
      </c>
      <c r="I58" s="3">
        <v>2.1001818181818179</v>
      </c>
      <c r="J58" s="3">
        <v>24.6</v>
      </c>
      <c r="K58" s="3">
        <f t="shared" si="19"/>
        <v>0.75900000000000001</v>
      </c>
      <c r="L58" s="3">
        <f t="shared" si="19"/>
        <v>3.1399999999999997</v>
      </c>
      <c r="M58" s="3">
        <f t="shared" si="20"/>
        <v>0.30999571524616737</v>
      </c>
    </row>
    <row r="59" spans="1:13" x14ac:dyDescent="0.2">
      <c r="A59" s="5" t="s">
        <v>38</v>
      </c>
      <c r="B59" s="4" t="s">
        <v>42</v>
      </c>
      <c r="C59" s="3">
        <v>0.76500000000000001</v>
      </c>
      <c r="D59" s="3">
        <v>4.5490000000000004</v>
      </c>
      <c r="E59" s="3">
        <v>8.9999999999999993E-3</v>
      </c>
      <c r="F59" s="3">
        <v>0.80299999999999994</v>
      </c>
      <c r="G59" s="3">
        <v>0</v>
      </c>
      <c r="H59" s="3">
        <v>0</v>
      </c>
      <c r="I59" s="3">
        <v>1.52</v>
      </c>
      <c r="J59" s="3">
        <v>20.666666666666668</v>
      </c>
      <c r="K59" s="3">
        <f t="shared" si="19"/>
        <v>0.75600000000000001</v>
      </c>
      <c r="L59" s="3">
        <f t="shared" si="19"/>
        <v>3.7460000000000004</v>
      </c>
      <c r="M59" s="3">
        <f t="shared" si="20"/>
        <v>0.43902124750166682</v>
      </c>
    </row>
    <row r="60" spans="1:13" x14ac:dyDescent="0.2">
      <c r="A60" s="5" t="s">
        <v>38</v>
      </c>
      <c r="B60" s="4" t="s">
        <v>7</v>
      </c>
      <c r="C60" s="4">
        <f t="shared" ref="C60:M60" si="21">AVERAGE(C56:C59)</f>
        <v>0.75650000000000006</v>
      </c>
      <c r="D60" s="4">
        <f t="shared" si="21"/>
        <v>4.50075</v>
      </c>
      <c r="E60" s="4">
        <f t="shared" si="21"/>
        <v>1.15E-2</v>
      </c>
      <c r="F60" s="4">
        <f t="shared" si="21"/>
        <v>0.82774999999999999</v>
      </c>
      <c r="G60" s="4">
        <f t="shared" si="21"/>
        <v>0</v>
      </c>
      <c r="H60" s="4">
        <f t="shared" si="21"/>
        <v>5.9499999999999997E-2</v>
      </c>
      <c r="I60" s="4">
        <f t="shared" si="21"/>
        <v>1.4716631016042778</v>
      </c>
      <c r="J60" s="4">
        <f t="shared" si="21"/>
        <v>21.37076023391813</v>
      </c>
      <c r="K60" s="4">
        <f t="shared" si="21"/>
        <v>0.74499999999999988</v>
      </c>
      <c r="L60" s="4">
        <f t="shared" si="21"/>
        <v>3.6135000000000002</v>
      </c>
      <c r="M60" s="4">
        <f t="shared" si="21"/>
        <v>0.47269461893738607</v>
      </c>
    </row>
    <row r="61" spans="1:1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">
      <c r="A62" s="3"/>
      <c r="B62" s="3"/>
      <c r="C62" s="4" t="s">
        <v>73</v>
      </c>
      <c r="D62" s="4" t="s">
        <v>74</v>
      </c>
      <c r="E62" s="4" t="s">
        <v>75</v>
      </c>
      <c r="F62" s="4" t="s">
        <v>76</v>
      </c>
      <c r="G62" s="4" t="s">
        <v>77</v>
      </c>
      <c r="H62" s="4" t="s">
        <v>78</v>
      </c>
      <c r="I62" s="4" t="s">
        <v>79</v>
      </c>
      <c r="J62" s="4" t="s">
        <v>80</v>
      </c>
      <c r="K62" s="4" t="s">
        <v>81</v>
      </c>
      <c r="L62" s="4" t="s">
        <v>82</v>
      </c>
      <c r="M62" s="4" t="s">
        <v>83</v>
      </c>
    </row>
    <row r="63" spans="1:13" x14ac:dyDescent="0.2">
      <c r="A63" s="5" t="s">
        <v>43</v>
      </c>
      <c r="B63" s="4" t="s">
        <v>44</v>
      </c>
      <c r="C63" s="3">
        <v>4.8680000000000003</v>
      </c>
      <c r="D63" s="3">
        <v>8.5760000000000005</v>
      </c>
      <c r="E63" s="3">
        <v>8.3000000000000004E-2</v>
      </c>
      <c r="F63" s="3">
        <v>1.9420000000000002</v>
      </c>
      <c r="G63" s="3">
        <v>1.2999999999999999E-2</v>
      </c>
      <c r="H63" s="3">
        <v>0.375</v>
      </c>
      <c r="I63" s="3">
        <v>2.66</v>
      </c>
      <c r="J63" s="3">
        <v>16.733333333333334</v>
      </c>
      <c r="K63" s="3">
        <f t="shared" ref="K63:L66" si="22">C63-(E63+G63)</f>
        <v>4.7720000000000002</v>
      </c>
      <c r="L63" s="3">
        <f t="shared" si="22"/>
        <v>6.2590000000000003</v>
      </c>
      <c r="M63" s="3">
        <f>(K63*COS(RADIANS(J63)))/(1.06*(I63))</f>
        <v>1.620772588667871</v>
      </c>
    </row>
    <row r="64" spans="1:13" x14ac:dyDescent="0.2">
      <c r="A64" s="5" t="s">
        <v>43</v>
      </c>
      <c r="B64" s="4" t="s">
        <v>45</v>
      </c>
      <c r="C64" s="3">
        <v>7.2640000000000002</v>
      </c>
      <c r="D64" s="3">
        <v>9.1989999999999998</v>
      </c>
      <c r="E64" s="3">
        <v>9.1999999999999998E-2</v>
      </c>
      <c r="F64" s="3">
        <v>1.6879999999999999</v>
      </c>
      <c r="G64" s="3">
        <v>0</v>
      </c>
      <c r="H64" s="3">
        <v>0</v>
      </c>
      <c r="I64" s="3">
        <v>3.5043636363636366</v>
      </c>
      <c r="J64" s="3">
        <v>28.3</v>
      </c>
      <c r="K64" s="3">
        <f t="shared" si="22"/>
        <v>7.1720000000000006</v>
      </c>
      <c r="L64" s="3">
        <f t="shared" si="22"/>
        <v>7.5110000000000001</v>
      </c>
      <c r="M64" s="3">
        <f t="shared" ref="M64:M66" si="23">(K64*COS(RADIANS(J64)))/(1.06*(I64))</f>
        <v>1.6999785460578629</v>
      </c>
    </row>
    <row r="65" spans="1:13" x14ac:dyDescent="0.2">
      <c r="A65" s="5" t="s">
        <v>43</v>
      </c>
      <c r="B65" s="4" t="s">
        <v>46</v>
      </c>
      <c r="C65" s="3">
        <v>9.7799999999999994</v>
      </c>
      <c r="D65" s="3">
        <v>8.4090000000000007</v>
      </c>
      <c r="E65" s="3">
        <v>7.3999999999999996E-2</v>
      </c>
      <c r="F65" s="3">
        <v>1.1320000000000001</v>
      </c>
      <c r="G65" s="3">
        <v>0</v>
      </c>
      <c r="H65" s="3">
        <v>0</v>
      </c>
      <c r="I65" s="3">
        <v>2.6974444444444443</v>
      </c>
      <c r="J65" s="3">
        <v>20.357142857142858</v>
      </c>
      <c r="K65" s="3">
        <f t="shared" si="22"/>
        <v>9.7059999999999995</v>
      </c>
      <c r="L65" s="3">
        <f t="shared" si="22"/>
        <v>7.277000000000001</v>
      </c>
      <c r="M65" s="3">
        <f t="shared" si="23"/>
        <v>3.1825325750381217</v>
      </c>
    </row>
    <row r="66" spans="1:13" x14ac:dyDescent="0.2">
      <c r="A66" s="5" t="s">
        <v>43</v>
      </c>
      <c r="B66" s="4" t="s">
        <v>47</v>
      </c>
      <c r="C66" s="3">
        <v>5.37</v>
      </c>
      <c r="D66" s="3">
        <v>7.7129999999999992</v>
      </c>
      <c r="E66" s="3">
        <v>5.2999999999999999E-2</v>
      </c>
      <c r="F66" s="3">
        <v>1.206</v>
      </c>
      <c r="G66" s="3">
        <v>5.3999999999999999E-2</v>
      </c>
      <c r="H66" s="3">
        <v>0.73499999999999999</v>
      </c>
      <c r="I66" s="3">
        <v>2.6714210526315787</v>
      </c>
      <c r="J66" s="3">
        <v>17.333333333333332</v>
      </c>
      <c r="K66" s="3">
        <f t="shared" si="22"/>
        <v>5.2629999999999999</v>
      </c>
      <c r="L66" s="3">
        <f t="shared" si="22"/>
        <v>5.7719999999999994</v>
      </c>
      <c r="M66" s="3">
        <f t="shared" si="23"/>
        <v>1.7741934184721884</v>
      </c>
    </row>
    <row r="67" spans="1:13" x14ac:dyDescent="0.2">
      <c r="A67" s="5" t="s">
        <v>43</v>
      </c>
      <c r="B67" s="4" t="s">
        <v>7</v>
      </c>
      <c r="C67" s="4">
        <f t="shared" ref="C67:M67" si="24">AVERAGE(C63:C66)</f>
        <v>6.8205</v>
      </c>
      <c r="D67" s="4">
        <f t="shared" si="24"/>
        <v>8.4742499999999996</v>
      </c>
      <c r="E67" s="4">
        <f t="shared" si="24"/>
        <v>7.5499999999999998E-2</v>
      </c>
      <c r="F67" s="4">
        <f t="shared" si="24"/>
        <v>1.492</v>
      </c>
      <c r="G67" s="4">
        <f t="shared" si="24"/>
        <v>1.6750000000000001E-2</v>
      </c>
      <c r="H67" s="4">
        <f t="shared" si="24"/>
        <v>0.27749999999999997</v>
      </c>
      <c r="I67" s="4">
        <f t="shared" si="24"/>
        <v>2.8833072833599154</v>
      </c>
      <c r="J67" s="4">
        <f t="shared" si="24"/>
        <v>20.68095238095238</v>
      </c>
      <c r="K67" s="4">
        <f t="shared" si="24"/>
        <v>6.7282499999999992</v>
      </c>
      <c r="L67" s="4">
        <f t="shared" si="24"/>
        <v>6.7047499999999998</v>
      </c>
      <c r="M67" s="4">
        <f t="shared" si="24"/>
        <v>2.0693692820590113</v>
      </c>
    </row>
    <row r="68" spans="1:13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">
      <c r="A69" s="3"/>
      <c r="B69" s="3"/>
      <c r="C69" s="4" t="s">
        <v>73</v>
      </c>
      <c r="D69" s="4" t="s">
        <v>74</v>
      </c>
      <c r="E69" s="4" t="s">
        <v>75</v>
      </c>
      <c r="F69" s="4" t="s">
        <v>76</v>
      </c>
      <c r="G69" s="4" t="s">
        <v>77</v>
      </c>
      <c r="H69" s="4" t="s">
        <v>78</v>
      </c>
      <c r="I69" s="4" t="s">
        <v>79</v>
      </c>
      <c r="J69" s="4" t="s">
        <v>80</v>
      </c>
      <c r="K69" s="4" t="s">
        <v>81</v>
      </c>
      <c r="L69" s="4" t="s">
        <v>82</v>
      </c>
      <c r="M69" s="4" t="s">
        <v>83</v>
      </c>
    </row>
    <row r="70" spans="1:13" x14ac:dyDescent="0.2">
      <c r="A70" s="5" t="s">
        <v>48</v>
      </c>
      <c r="B70" s="4" t="s">
        <v>49</v>
      </c>
      <c r="C70" s="3">
        <v>9.109</v>
      </c>
      <c r="D70" s="3">
        <v>11.748000000000001</v>
      </c>
      <c r="E70" s="3">
        <v>0.184</v>
      </c>
      <c r="F70" s="3">
        <v>3.35</v>
      </c>
      <c r="G70" s="3">
        <v>3.1E-2</v>
      </c>
      <c r="H70" s="3">
        <v>0.73499999999999999</v>
      </c>
      <c r="I70" s="3">
        <v>2.9179000000000004</v>
      </c>
      <c r="J70" s="3">
        <v>21.882352941176471</v>
      </c>
      <c r="K70" s="3">
        <f t="shared" ref="K70:L72" si="25">C70-(E70+G70)</f>
        <v>8.8940000000000001</v>
      </c>
      <c r="L70" s="3">
        <f t="shared" si="25"/>
        <v>7.6630000000000011</v>
      </c>
      <c r="M70" s="3">
        <f>(K70*COS(RADIANS(J70)))/(1.06*(I70))</f>
        <v>2.6683693407006888</v>
      </c>
    </row>
    <row r="71" spans="1:13" x14ac:dyDescent="0.2">
      <c r="A71" s="5" t="s">
        <v>48</v>
      </c>
      <c r="B71" s="4" t="s">
        <v>50</v>
      </c>
      <c r="C71" s="3">
        <v>7.63</v>
      </c>
      <c r="D71" s="3">
        <v>11.263999999999999</v>
      </c>
      <c r="E71" s="3">
        <v>0.17899999999999999</v>
      </c>
      <c r="F71" s="3">
        <v>2.863</v>
      </c>
      <c r="G71" s="3">
        <v>4.2999999999999997E-2</v>
      </c>
      <c r="H71" s="3">
        <v>0.61699999999999999</v>
      </c>
      <c r="I71" s="3">
        <v>3.1332499999999999</v>
      </c>
      <c r="J71" s="3">
        <v>19.476190476190474</v>
      </c>
      <c r="K71" s="3">
        <f t="shared" si="25"/>
        <v>7.4079999999999995</v>
      </c>
      <c r="L71" s="3">
        <f t="shared" si="25"/>
        <v>7.7839999999999989</v>
      </c>
      <c r="M71" s="3">
        <f t="shared" ref="M71:M72" si="26">(K71*COS(RADIANS(J71)))/(1.06*(I71))</f>
        <v>2.1028605729306449</v>
      </c>
    </row>
    <row r="72" spans="1:13" x14ac:dyDescent="0.2">
      <c r="A72" s="5" t="s">
        <v>48</v>
      </c>
      <c r="B72" s="4" t="s">
        <v>51</v>
      </c>
      <c r="C72" s="3">
        <v>9.8460000000000001</v>
      </c>
      <c r="D72" s="3">
        <v>9.3559999999999999</v>
      </c>
      <c r="E72" s="3">
        <v>7.2999999999999995E-2</v>
      </c>
      <c r="F72" s="3">
        <v>1.282</v>
      </c>
      <c r="G72" s="3">
        <v>2.5999999999999999E-2</v>
      </c>
      <c r="H72" s="3">
        <v>0.68099999999999994</v>
      </c>
      <c r="I72" s="3">
        <v>3.0866499999999992</v>
      </c>
      <c r="J72" s="3">
        <v>17.899999999999999</v>
      </c>
      <c r="K72" s="3">
        <f t="shared" si="25"/>
        <v>9.7469999999999999</v>
      </c>
      <c r="L72" s="3">
        <f t="shared" si="25"/>
        <v>7.3929999999999998</v>
      </c>
      <c r="M72" s="3">
        <f t="shared" si="26"/>
        <v>2.8348467959899386</v>
      </c>
    </row>
    <row r="73" spans="1:13" x14ac:dyDescent="0.2">
      <c r="A73" s="5" t="s">
        <v>48</v>
      </c>
      <c r="B73" s="4" t="s">
        <v>7</v>
      </c>
      <c r="C73" s="4">
        <f t="shared" ref="C73:M73" si="27">AVERAGE(C70:C72)</f>
        <v>8.8616666666666664</v>
      </c>
      <c r="D73" s="4">
        <f t="shared" si="27"/>
        <v>10.789333333333333</v>
      </c>
      <c r="E73" s="4">
        <f t="shared" si="27"/>
        <v>0.14533333333333334</v>
      </c>
      <c r="F73" s="4">
        <f t="shared" si="27"/>
        <v>2.4983333333333335</v>
      </c>
      <c r="G73" s="4">
        <f t="shared" si="27"/>
        <v>3.3333333333333333E-2</v>
      </c>
      <c r="H73" s="4">
        <f t="shared" si="27"/>
        <v>0.67766666666666664</v>
      </c>
      <c r="I73" s="4">
        <f t="shared" si="27"/>
        <v>3.0459333333333327</v>
      </c>
      <c r="J73" s="4">
        <f t="shared" si="27"/>
        <v>19.752847805788981</v>
      </c>
      <c r="K73" s="4">
        <f t="shared" si="27"/>
        <v>8.6829999999999998</v>
      </c>
      <c r="L73" s="4">
        <f t="shared" si="27"/>
        <v>7.6133333333333333</v>
      </c>
      <c r="M73" s="4">
        <f t="shared" si="27"/>
        <v>2.5353589032070909</v>
      </c>
    </row>
    <row r="74" spans="1:13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">
      <c r="A75" s="3"/>
      <c r="B75" s="3"/>
      <c r="C75" s="4" t="s">
        <v>73</v>
      </c>
      <c r="D75" s="4" t="s">
        <v>74</v>
      </c>
      <c r="E75" s="4" t="s">
        <v>75</v>
      </c>
      <c r="F75" s="4" t="s">
        <v>76</v>
      </c>
      <c r="G75" s="4" t="s">
        <v>77</v>
      </c>
      <c r="H75" s="4" t="s">
        <v>78</v>
      </c>
      <c r="I75" s="4" t="s">
        <v>79</v>
      </c>
      <c r="J75" s="4" t="s">
        <v>80</v>
      </c>
      <c r="K75" s="4" t="s">
        <v>81</v>
      </c>
      <c r="L75" s="4" t="s">
        <v>82</v>
      </c>
      <c r="M75" s="4" t="s">
        <v>83</v>
      </c>
    </row>
    <row r="76" spans="1:13" x14ac:dyDescent="0.2">
      <c r="A76" s="5" t="s">
        <v>52</v>
      </c>
      <c r="B76" s="4" t="s">
        <v>14</v>
      </c>
      <c r="C76" s="3">
        <v>3.778</v>
      </c>
      <c r="D76" s="3">
        <v>8.5879999999999992</v>
      </c>
      <c r="E76" s="3">
        <v>4.5999999999999999E-2</v>
      </c>
      <c r="F76" s="3">
        <v>2.14</v>
      </c>
      <c r="G76" s="3">
        <v>1.4999999999999999E-2</v>
      </c>
      <c r="H76" s="3">
        <v>0.505</v>
      </c>
      <c r="I76" s="3">
        <v>3.2717142857142898</v>
      </c>
      <c r="J76" s="3">
        <v>19.428571428571427</v>
      </c>
      <c r="K76" s="3">
        <f>C76-(E76+G76)</f>
        <v>3.7170000000000001</v>
      </c>
      <c r="L76" s="3">
        <f>D76-(F76+H76)</f>
        <v>5.9429999999999996</v>
      </c>
      <c r="M76" s="3">
        <f>(K76*COS(RADIANS(J76)))/(1.06*(I76))</f>
        <v>1.0107627400558168</v>
      </c>
    </row>
    <row r="77" spans="1:13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2">
      <c r="A78" s="3"/>
      <c r="B78" s="3"/>
      <c r="C78" s="4" t="s">
        <v>73</v>
      </c>
      <c r="D78" s="4" t="s">
        <v>74</v>
      </c>
      <c r="E78" s="4" t="s">
        <v>75</v>
      </c>
      <c r="F78" s="4" t="s">
        <v>76</v>
      </c>
      <c r="G78" s="4" t="s">
        <v>77</v>
      </c>
      <c r="H78" s="4" t="s">
        <v>78</v>
      </c>
      <c r="I78" s="4" t="s">
        <v>79</v>
      </c>
      <c r="J78" s="4" t="s">
        <v>80</v>
      </c>
      <c r="K78" s="4" t="s">
        <v>81</v>
      </c>
      <c r="L78" s="4" t="s">
        <v>82</v>
      </c>
      <c r="M78" s="4" t="s">
        <v>83</v>
      </c>
    </row>
    <row r="79" spans="1:13" x14ac:dyDescent="0.2">
      <c r="A79" s="5" t="s">
        <v>53</v>
      </c>
      <c r="B79" s="4" t="s">
        <v>54</v>
      </c>
      <c r="C79" s="3">
        <v>2.2570000000000001</v>
      </c>
      <c r="D79" s="3">
        <v>6.8730000000000002</v>
      </c>
      <c r="E79" s="3">
        <v>4.2999999999999997E-2</v>
      </c>
      <c r="F79" s="3">
        <v>1.2509999999999999</v>
      </c>
      <c r="G79" s="3">
        <v>8.0000000000000002E-3</v>
      </c>
      <c r="H79" s="3">
        <v>0.42899999999999999</v>
      </c>
      <c r="I79" s="3">
        <v>1.9116190476190476</v>
      </c>
      <c r="J79" s="3">
        <v>19.75</v>
      </c>
      <c r="K79" s="3">
        <f>C79-(E79+G79)</f>
        <v>2.206</v>
      </c>
      <c r="L79" s="3">
        <f>D79-(F79+H79)</f>
        <v>5.1930000000000005</v>
      </c>
      <c r="M79" s="3">
        <f>(K79*COS(RADIANS(J79)))/(1.06*(I79))</f>
        <v>1.0246349012133356</v>
      </c>
    </row>
    <row r="80" spans="1:13" x14ac:dyDescent="0.2">
      <c r="A80" s="5" t="s">
        <v>53</v>
      </c>
      <c r="B80" s="4" t="s">
        <v>55</v>
      </c>
      <c r="C80" s="3">
        <v>2.645</v>
      </c>
      <c r="D80" s="3">
        <v>7.2730000000000006</v>
      </c>
      <c r="E80" s="3">
        <v>4.2999999999999997E-2</v>
      </c>
      <c r="F80" s="3">
        <v>1.258</v>
      </c>
      <c r="G80" s="3">
        <v>1.7999999999999999E-2</v>
      </c>
      <c r="H80" s="3">
        <v>0.33199999999999996</v>
      </c>
      <c r="I80" s="3">
        <v>2.1403333333333339</v>
      </c>
      <c r="J80" s="3">
        <v>17.3</v>
      </c>
      <c r="K80" s="3">
        <f>C80-(E80+G80)</f>
        <v>2.5840000000000001</v>
      </c>
      <c r="L80" s="3">
        <f>D80-(F80+H80)</f>
        <v>5.6830000000000007</v>
      </c>
      <c r="M80" s="3">
        <f>(K80*COS(RADIANS(J80)))/(1.06*(I80))</f>
        <v>1.087426239630235</v>
      </c>
    </row>
    <row r="81" spans="1:13" x14ac:dyDescent="0.2">
      <c r="A81" s="5" t="s">
        <v>53</v>
      </c>
      <c r="B81" s="4" t="s">
        <v>7</v>
      </c>
      <c r="C81" s="4">
        <f t="shared" ref="C81:M81" si="28">AVERAGE(C79:C80)</f>
        <v>2.4510000000000001</v>
      </c>
      <c r="D81" s="4">
        <f t="shared" si="28"/>
        <v>7.0730000000000004</v>
      </c>
      <c r="E81" s="4">
        <f t="shared" si="28"/>
        <v>4.2999999999999997E-2</v>
      </c>
      <c r="F81" s="4">
        <f t="shared" si="28"/>
        <v>1.2544999999999999</v>
      </c>
      <c r="G81" s="4">
        <f t="shared" si="28"/>
        <v>1.2999999999999999E-2</v>
      </c>
      <c r="H81" s="4">
        <f t="shared" si="28"/>
        <v>0.38049999999999995</v>
      </c>
      <c r="I81" s="4">
        <f t="shared" si="28"/>
        <v>2.0259761904761908</v>
      </c>
      <c r="J81" s="4">
        <f t="shared" si="28"/>
        <v>18.524999999999999</v>
      </c>
      <c r="K81" s="4">
        <f t="shared" si="28"/>
        <v>2.395</v>
      </c>
      <c r="L81" s="4">
        <f t="shared" si="28"/>
        <v>5.4380000000000006</v>
      </c>
      <c r="M81" s="4">
        <f t="shared" si="28"/>
        <v>1.0560305704217852</v>
      </c>
    </row>
    <row r="82" spans="1:13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2">
      <c r="A83" s="3"/>
      <c r="B83" s="3"/>
      <c r="C83" s="4" t="s">
        <v>73</v>
      </c>
      <c r="D83" s="4" t="s">
        <v>74</v>
      </c>
      <c r="E83" s="4" t="s">
        <v>75</v>
      </c>
      <c r="F83" s="4" t="s">
        <v>76</v>
      </c>
      <c r="G83" s="4" t="s">
        <v>77</v>
      </c>
      <c r="H83" s="4" t="s">
        <v>78</v>
      </c>
      <c r="I83" s="4" t="s">
        <v>79</v>
      </c>
      <c r="J83" s="4" t="s">
        <v>80</v>
      </c>
      <c r="K83" s="4" t="s">
        <v>81</v>
      </c>
      <c r="L83" s="4" t="s">
        <v>82</v>
      </c>
      <c r="M83" s="4" t="s">
        <v>83</v>
      </c>
    </row>
    <row r="84" spans="1:13" x14ac:dyDescent="0.2">
      <c r="A84" s="5" t="s">
        <v>56</v>
      </c>
      <c r="B84" s="4" t="s">
        <v>57</v>
      </c>
      <c r="C84" s="3">
        <v>5.3940000000000001</v>
      </c>
      <c r="D84" s="3">
        <v>10.884</v>
      </c>
      <c r="E84" s="3">
        <v>9.6000000000000002E-2</v>
      </c>
      <c r="F84" s="3">
        <v>2.7010000000000001</v>
      </c>
      <c r="G84" s="3">
        <v>5.8000000000000003E-2</v>
      </c>
      <c r="H84" s="3">
        <v>0.998</v>
      </c>
      <c r="I84" s="3">
        <v>2.9148000000000005</v>
      </c>
      <c r="J84" s="3">
        <v>17.19047619047619</v>
      </c>
      <c r="K84" s="3">
        <f t="shared" ref="K84:L86" si="29">C84-(E84+G84)</f>
        <v>5.24</v>
      </c>
      <c r="L84" s="3">
        <f t="shared" si="29"/>
        <v>7.1850000000000005</v>
      </c>
      <c r="M84" s="3">
        <f>(K84*COS(RADIANS(J84)))/(1.06*(I84))</f>
        <v>1.6202011694355642</v>
      </c>
    </row>
    <row r="85" spans="1:13" x14ac:dyDescent="0.2">
      <c r="A85" s="5" t="s">
        <v>56</v>
      </c>
      <c r="B85" s="4" t="s">
        <v>58</v>
      </c>
      <c r="C85" s="3">
        <v>6.0919999999999996</v>
      </c>
      <c r="D85" s="3">
        <v>10.645</v>
      </c>
      <c r="E85" s="3">
        <v>0.127</v>
      </c>
      <c r="F85" s="3">
        <v>2.2130000000000001</v>
      </c>
      <c r="G85" s="3">
        <v>6.5000000000000002E-2</v>
      </c>
      <c r="H85" s="3">
        <v>0.81400000000000006</v>
      </c>
      <c r="I85" s="3">
        <v>3.2108888888888893</v>
      </c>
      <c r="J85" s="3">
        <v>16.25</v>
      </c>
      <c r="K85" s="3">
        <f t="shared" si="29"/>
        <v>5.8999999999999995</v>
      </c>
      <c r="L85" s="3">
        <f t="shared" si="29"/>
        <v>7.6179999999999994</v>
      </c>
      <c r="M85" s="3">
        <f t="shared" ref="M85:M86" si="30">(K85*COS(RADIANS(J85)))/(1.06*(I85))</f>
        <v>1.6642350148894811</v>
      </c>
    </row>
    <row r="86" spans="1:13" x14ac:dyDescent="0.2">
      <c r="A86" s="5" t="s">
        <v>56</v>
      </c>
      <c r="B86" s="4" t="s">
        <v>59</v>
      </c>
      <c r="C86" s="3">
        <v>10.436</v>
      </c>
      <c r="D86" s="3">
        <v>13.813999999999998</v>
      </c>
      <c r="E86" s="3">
        <v>0.23599999999999999</v>
      </c>
      <c r="F86" s="3">
        <v>3.5209999999999999</v>
      </c>
      <c r="G86" s="3">
        <v>7.2999999999999995E-2</v>
      </c>
      <c r="H86" s="3">
        <v>1.042</v>
      </c>
      <c r="I86" s="3">
        <v>3.5173999999999999</v>
      </c>
      <c r="J86" s="3">
        <v>17.19047619047619</v>
      </c>
      <c r="K86" s="3">
        <f t="shared" si="29"/>
        <v>10.127000000000001</v>
      </c>
      <c r="L86" s="3">
        <f t="shared" si="29"/>
        <v>9.2509999999999977</v>
      </c>
      <c r="M86" s="3">
        <f t="shared" si="30"/>
        <v>2.5948094200570289</v>
      </c>
    </row>
    <row r="87" spans="1:13" x14ac:dyDescent="0.2">
      <c r="A87" s="5" t="s">
        <v>56</v>
      </c>
      <c r="B87" s="4" t="s">
        <v>7</v>
      </c>
      <c r="C87" s="4">
        <f t="shared" ref="C87:M87" si="31">AVERAGE(C84:C86)</f>
        <v>7.3073333333333332</v>
      </c>
      <c r="D87" s="4">
        <f t="shared" si="31"/>
        <v>11.780999999999999</v>
      </c>
      <c r="E87" s="4">
        <f t="shared" si="31"/>
        <v>0.153</v>
      </c>
      <c r="F87" s="4">
        <f t="shared" si="31"/>
        <v>2.8116666666666661</v>
      </c>
      <c r="G87" s="4">
        <f t="shared" si="31"/>
        <v>6.533333333333334E-2</v>
      </c>
      <c r="H87" s="4">
        <f t="shared" si="31"/>
        <v>0.95133333333333336</v>
      </c>
      <c r="I87" s="4">
        <f t="shared" si="31"/>
        <v>3.2143629629629635</v>
      </c>
      <c r="J87" s="4">
        <f t="shared" si="31"/>
        <v>16.876984126984127</v>
      </c>
      <c r="K87" s="4">
        <f t="shared" si="31"/>
        <v>7.0890000000000013</v>
      </c>
      <c r="L87" s="4">
        <f t="shared" si="31"/>
        <v>8.0179999999999989</v>
      </c>
      <c r="M87" s="4">
        <f t="shared" si="31"/>
        <v>1.9597485347940247</v>
      </c>
    </row>
    <row r="88" spans="1:13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2">
      <c r="A89" s="3"/>
      <c r="B89" s="3"/>
      <c r="C89" s="4" t="s">
        <v>73</v>
      </c>
      <c r="D89" s="4" t="s">
        <v>74</v>
      </c>
      <c r="E89" s="4" t="s">
        <v>75</v>
      </c>
      <c r="F89" s="4" t="s">
        <v>76</v>
      </c>
      <c r="G89" s="4" t="s">
        <v>77</v>
      </c>
      <c r="H89" s="4" t="s">
        <v>78</v>
      </c>
      <c r="I89" s="4" t="s">
        <v>79</v>
      </c>
      <c r="J89" s="4" t="s">
        <v>80</v>
      </c>
      <c r="K89" s="4" t="s">
        <v>81</v>
      </c>
      <c r="L89" s="4" t="s">
        <v>82</v>
      </c>
      <c r="M89" s="4" t="s">
        <v>83</v>
      </c>
    </row>
    <row r="90" spans="1:13" x14ac:dyDescent="0.2">
      <c r="A90" s="5" t="s">
        <v>60</v>
      </c>
      <c r="B90" s="4" t="s">
        <v>61</v>
      </c>
      <c r="C90" s="3">
        <v>1.2649999999999999</v>
      </c>
      <c r="D90" s="3">
        <v>5.9799999999999995</v>
      </c>
      <c r="E90" s="3">
        <v>1.2999999999999999E-2</v>
      </c>
      <c r="F90" s="3">
        <v>1.1830000000000001</v>
      </c>
      <c r="G90" s="3">
        <v>8.0000000000000002E-3</v>
      </c>
      <c r="H90" s="3">
        <v>0.35399999999999998</v>
      </c>
      <c r="I90" s="3">
        <v>1.4348500000000004</v>
      </c>
      <c r="J90" s="3">
        <v>15.9</v>
      </c>
      <c r="K90" s="3">
        <f>C90-(E90+G90)</f>
        <v>1.244</v>
      </c>
      <c r="L90" s="3">
        <f>D90-(F90+H90)</f>
        <v>4.4429999999999996</v>
      </c>
      <c r="M90" s="3">
        <f>(K90*COS(RADIANS(J90)))/(1.06*(I90))</f>
        <v>0.78662235358190646</v>
      </c>
    </row>
    <row r="91" spans="1:13" x14ac:dyDescent="0.2">
      <c r="A91" s="5" t="s">
        <v>60</v>
      </c>
      <c r="B91" s="4" t="s">
        <v>62</v>
      </c>
      <c r="C91" s="3">
        <v>4.9729999999999999</v>
      </c>
      <c r="D91" s="3">
        <v>8.8480000000000008</v>
      </c>
      <c r="E91" s="3">
        <v>9.4E-2</v>
      </c>
      <c r="F91" s="3">
        <v>1.6420000000000001</v>
      </c>
      <c r="G91" s="3">
        <v>2.1999999999999999E-2</v>
      </c>
      <c r="H91" s="3">
        <v>0.16999999999999998</v>
      </c>
      <c r="I91" s="3">
        <v>2.2277</v>
      </c>
      <c r="J91" s="3">
        <v>19.5</v>
      </c>
      <c r="K91" s="3">
        <f>C91-(E91+G91)</f>
        <v>4.8570000000000002</v>
      </c>
      <c r="L91" s="3">
        <f>D91-(F91+H91)</f>
        <v>7.0360000000000005</v>
      </c>
      <c r="M91" s="3">
        <f>(K91*COS(RADIANS(J91)))/(1.06*(I91))</f>
        <v>1.9388851528205799</v>
      </c>
    </row>
    <row r="92" spans="1:13" x14ac:dyDescent="0.2">
      <c r="A92" s="5" t="s">
        <v>60</v>
      </c>
      <c r="B92" s="4" t="s">
        <v>7</v>
      </c>
      <c r="C92" s="4">
        <f t="shared" ref="C92:M92" si="32">AVERAGE(C90:C91)</f>
        <v>3.1189999999999998</v>
      </c>
      <c r="D92" s="4">
        <f t="shared" si="32"/>
        <v>7.4139999999999997</v>
      </c>
      <c r="E92" s="4">
        <f t="shared" si="32"/>
        <v>5.3499999999999999E-2</v>
      </c>
      <c r="F92" s="4">
        <f t="shared" si="32"/>
        <v>1.4125000000000001</v>
      </c>
      <c r="G92" s="4">
        <f t="shared" si="32"/>
        <v>1.4999999999999999E-2</v>
      </c>
      <c r="H92" s="4">
        <f t="shared" si="32"/>
        <v>0.26200000000000001</v>
      </c>
      <c r="I92" s="4">
        <f t="shared" si="32"/>
        <v>1.8312750000000002</v>
      </c>
      <c r="J92" s="4">
        <f t="shared" si="32"/>
        <v>17.7</v>
      </c>
      <c r="K92" s="4">
        <f t="shared" si="32"/>
        <v>3.0505</v>
      </c>
      <c r="L92" s="4">
        <f t="shared" si="32"/>
        <v>5.7394999999999996</v>
      </c>
      <c r="M92" s="4">
        <f t="shared" si="32"/>
        <v>1.3627537532012433</v>
      </c>
    </row>
    <row r="93" spans="1:13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2">
      <c r="A94" s="3"/>
      <c r="B94" s="3"/>
      <c r="C94" s="4" t="s">
        <v>73</v>
      </c>
      <c r="D94" s="4" t="s">
        <v>74</v>
      </c>
      <c r="E94" s="4" t="s">
        <v>75</v>
      </c>
      <c r="F94" s="4" t="s">
        <v>76</v>
      </c>
      <c r="G94" s="4" t="s">
        <v>77</v>
      </c>
      <c r="H94" s="4" t="s">
        <v>78</v>
      </c>
      <c r="I94" s="4" t="s">
        <v>79</v>
      </c>
      <c r="J94" s="4" t="s">
        <v>80</v>
      </c>
      <c r="K94" s="4" t="s">
        <v>81</v>
      </c>
      <c r="L94" s="4" t="s">
        <v>82</v>
      </c>
      <c r="M94" s="4" t="s">
        <v>83</v>
      </c>
    </row>
    <row r="95" spans="1:13" x14ac:dyDescent="0.2">
      <c r="A95" s="5" t="s">
        <v>63</v>
      </c>
      <c r="B95" s="4" t="s">
        <v>64</v>
      </c>
      <c r="C95" s="3">
        <v>7.6059999999999999</v>
      </c>
      <c r="D95" s="3">
        <v>9.7370000000000001</v>
      </c>
      <c r="E95" s="3">
        <v>8.8999999999999996E-2</v>
      </c>
      <c r="F95" s="3">
        <v>2.29</v>
      </c>
      <c r="G95" s="3">
        <v>4.9000000000000002E-2</v>
      </c>
      <c r="H95" s="3">
        <v>0.60699999999999998</v>
      </c>
      <c r="I95" s="3">
        <v>2.3953478260869563</v>
      </c>
      <c r="J95" s="3">
        <v>21.210526315789473</v>
      </c>
      <c r="K95" s="3">
        <f>C95-(E95+G95)</f>
        <v>7.468</v>
      </c>
      <c r="L95" s="3">
        <f>D95-(F95+H95)</f>
        <v>6.84</v>
      </c>
      <c r="M95" s="3">
        <f>(K95*COS(RADIANS(J95)))/(1.06*(I95))</f>
        <v>2.7419887805574561</v>
      </c>
    </row>
    <row r="96" spans="1:13" x14ac:dyDescent="0.2">
      <c r="A96" s="5" t="s">
        <v>63</v>
      </c>
      <c r="B96" s="4" t="s">
        <v>65</v>
      </c>
      <c r="C96" s="3">
        <v>6.16</v>
      </c>
      <c r="D96" s="3">
        <v>9.5250000000000004</v>
      </c>
      <c r="E96" s="3">
        <v>0.10199999999999999</v>
      </c>
      <c r="F96" s="3">
        <v>1.8129999999999999</v>
      </c>
      <c r="G96" s="3">
        <v>3.7999999999999999E-2</v>
      </c>
      <c r="H96" s="3">
        <v>0.39400000000000002</v>
      </c>
      <c r="I96" s="3">
        <v>2.5272631578947369</v>
      </c>
      <c r="J96" s="3">
        <v>21.421052631578949</v>
      </c>
      <c r="K96" s="3">
        <f>C96-(E96+G96)</f>
        <v>6.0200000000000005</v>
      </c>
      <c r="L96" s="3">
        <f>D96-(F96+H96)</f>
        <v>7.3180000000000005</v>
      </c>
      <c r="M96" s="3">
        <f>(K96*COS(RADIANS(J96)))/(1.06*(I96))</f>
        <v>2.0919596613607667</v>
      </c>
    </row>
    <row r="97" spans="1:13" x14ac:dyDescent="0.2">
      <c r="A97" s="5" t="s">
        <v>63</v>
      </c>
      <c r="B97" s="4" t="s">
        <v>7</v>
      </c>
      <c r="C97" s="4">
        <f t="shared" ref="C97:M97" si="33">AVERAGE(C95:C96)</f>
        <v>6.883</v>
      </c>
      <c r="D97" s="4">
        <f t="shared" si="33"/>
        <v>9.6310000000000002</v>
      </c>
      <c r="E97" s="4">
        <f t="shared" si="33"/>
        <v>9.5500000000000002E-2</v>
      </c>
      <c r="F97" s="4">
        <f t="shared" si="33"/>
        <v>2.0514999999999999</v>
      </c>
      <c r="G97" s="4">
        <f t="shared" si="33"/>
        <v>4.3499999999999997E-2</v>
      </c>
      <c r="H97" s="4">
        <f t="shared" si="33"/>
        <v>0.50049999999999994</v>
      </c>
      <c r="I97" s="4">
        <f t="shared" si="33"/>
        <v>2.4613054919908466</v>
      </c>
      <c r="J97" s="4">
        <f t="shared" si="33"/>
        <v>21.315789473684212</v>
      </c>
      <c r="K97" s="4">
        <f t="shared" si="33"/>
        <v>6.7439999999999998</v>
      </c>
      <c r="L97" s="4">
        <f t="shared" si="33"/>
        <v>7.0790000000000006</v>
      </c>
      <c r="M97" s="4">
        <f t="shared" si="33"/>
        <v>2.4169742209591112</v>
      </c>
    </row>
    <row r="98" spans="1:13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2">
      <c r="A99" s="3"/>
      <c r="B99" s="3"/>
      <c r="C99" s="4" t="s">
        <v>73</v>
      </c>
      <c r="D99" s="4" t="s">
        <v>74</v>
      </c>
      <c r="E99" s="4" t="s">
        <v>75</v>
      </c>
      <c r="F99" s="4" t="s">
        <v>76</v>
      </c>
      <c r="G99" s="4" t="s">
        <v>77</v>
      </c>
      <c r="H99" s="4" t="s">
        <v>78</v>
      </c>
      <c r="I99" s="4" t="s">
        <v>79</v>
      </c>
      <c r="J99" s="4" t="s">
        <v>80</v>
      </c>
      <c r="K99" s="4" t="s">
        <v>81</v>
      </c>
      <c r="L99" s="4" t="s">
        <v>82</v>
      </c>
      <c r="M99" s="4" t="s">
        <v>83</v>
      </c>
    </row>
    <row r="100" spans="1:13" x14ac:dyDescent="0.2">
      <c r="A100" s="5" t="s">
        <v>66</v>
      </c>
      <c r="B100" s="4" t="s">
        <v>67</v>
      </c>
      <c r="C100" s="3">
        <v>0.23899999999999999</v>
      </c>
      <c r="D100" s="3">
        <v>3.177</v>
      </c>
      <c r="E100" s="3">
        <v>0</v>
      </c>
      <c r="F100" s="3">
        <v>0.61799999999999999</v>
      </c>
      <c r="G100" s="3">
        <v>0</v>
      </c>
      <c r="H100" s="3">
        <v>0</v>
      </c>
      <c r="I100" s="3">
        <v>0.95618181818181802</v>
      </c>
      <c r="J100" s="3">
        <v>22</v>
      </c>
      <c r="K100" s="3">
        <f>C100-(E100+G100)</f>
        <v>0.23899999999999999</v>
      </c>
      <c r="L100" s="3">
        <f>D100-(F100+H100)</f>
        <v>2.5590000000000002</v>
      </c>
      <c r="M100" s="3">
        <f>(K100*COS(RADIANS(J100)))/(1.06*(I100))</f>
        <v>0.21863385621558767</v>
      </c>
    </row>
    <row r="101" spans="1:13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2">
      <c r="A102" s="3"/>
      <c r="B102" s="3"/>
      <c r="C102" s="4" t="s">
        <v>73</v>
      </c>
      <c r="D102" s="4" t="s">
        <v>74</v>
      </c>
      <c r="E102" s="4" t="s">
        <v>75</v>
      </c>
      <c r="F102" s="4" t="s">
        <v>76</v>
      </c>
      <c r="G102" s="4" t="s">
        <v>77</v>
      </c>
      <c r="H102" s="4" t="s">
        <v>78</v>
      </c>
      <c r="I102" s="4" t="s">
        <v>79</v>
      </c>
      <c r="J102" s="4" t="s">
        <v>80</v>
      </c>
      <c r="K102" s="4" t="s">
        <v>81</v>
      </c>
      <c r="L102" s="4" t="s">
        <v>82</v>
      </c>
      <c r="M102" s="4" t="s">
        <v>83</v>
      </c>
    </row>
    <row r="103" spans="1:13" x14ac:dyDescent="0.2">
      <c r="A103" s="5" t="s">
        <v>68</v>
      </c>
      <c r="B103" s="4" t="s">
        <v>69</v>
      </c>
      <c r="C103" s="3">
        <v>4.5679999999999996</v>
      </c>
      <c r="D103" s="3">
        <v>8.1660000000000004</v>
      </c>
      <c r="E103" s="3">
        <v>7.2999999999999995E-2</v>
      </c>
      <c r="F103" s="3">
        <v>1.6440000000000001</v>
      </c>
      <c r="G103" s="3">
        <v>2.5000000000000001E-2</v>
      </c>
      <c r="H103" s="3">
        <v>0.38</v>
      </c>
      <c r="I103" s="3">
        <v>2.3412499999999996</v>
      </c>
      <c r="J103" s="3">
        <v>18.8</v>
      </c>
      <c r="K103" s="3">
        <f>C103-(E103+G103)</f>
        <v>4.47</v>
      </c>
      <c r="L103" s="3">
        <f>D103-(F103+H103)</f>
        <v>6.1420000000000003</v>
      </c>
      <c r="M103" s="3">
        <f>(K103*COS(RADIANS(J103)))/(1.06*(I103))</f>
        <v>1.7050729604275909</v>
      </c>
    </row>
    <row r="104" spans="1:13" x14ac:dyDescent="0.2">
      <c r="A104" s="5" t="s">
        <v>68</v>
      </c>
      <c r="B104" s="4" t="s">
        <v>70</v>
      </c>
      <c r="C104" s="3">
        <v>5.3150000000000004</v>
      </c>
      <c r="D104" s="3">
        <v>8.3810000000000002</v>
      </c>
      <c r="E104" s="3">
        <v>8.4000000000000005E-2</v>
      </c>
      <c r="F104" s="3">
        <v>2.1160000000000001</v>
      </c>
      <c r="G104" s="3">
        <v>2.4E-2</v>
      </c>
      <c r="H104" s="3">
        <v>0.35199999999999998</v>
      </c>
      <c r="I104" s="3">
        <v>2.67455</v>
      </c>
      <c r="J104" s="3">
        <v>17.149999999999999</v>
      </c>
      <c r="K104" s="3">
        <f>C104-(E104+G104)</f>
        <v>5.2070000000000007</v>
      </c>
      <c r="L104" s="3">
        <f>D104-(F104+H104)</f>
        <v>5.9130000000000003</v>
      </c>
      <c r="M104" s="3">
        <f>(K104*COS(RADIANS(J104)))/(1.06*(I104))</f>
        <v>1.7550038304217521</v>
      </c>
    </row>
    <row r="105" spans="1:13" x14ac:dyDescent="0.2">
      <c r="A105" s="5" t="s">
        <v>68</v>
      </c>
      <c r="B105" s="4" t="s">
        <v>7</v>
      </c>
      <c r="C105" s="4">
        <f t="shared" ref="C105:M105" si="34">AVERAGE(C103:C104)</f>
        <v>4.9414999999999996</v>
      </c>
      <c r="D105" s="4">
        <f t="shared" si="34"/>
        <v>8.2735000000000003</v>
      </c>
      <c r="E105" s="4">
        <f t="shared" si="34"/>
        <v>7.85E-2</v>
      </c>
      <c r="F105" s="4">
        <f t="shared" si="34"/>
        <v>1.8800000000000001</v>
      </c>
      <c r="G105" s="4">
        <f t="shared" si="34"/>
        <v>2.4500000000000001E-2</v>
      </c>
      <c r="H105" s="4">
        <f t="shared" si="34"/>
        <v>0.36599999999999999</v>
      </c>
      <c r="I105" s="4">
        <f t="shared" si="34"/>
        <v>2.5078999999999998</v>
      </c>
      <c r="J105" s="4">
        <f t="shared" si="34"/>
        <v>17.975000000000001</v>
      </c>
      <c r="K105" s="4">
        <f t="shared" si="34"/>
        <v>4.8384999999999998</v>
      </c>
      <c r="L105" s="4">
        <f t="shared" si="34"/>
        <v>6.0274999999999999</v>
      </c>
      <c r="M105" s="4">
        <f t="shared" si="34"/>
        <v>1.7300383954246716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54CF0-F003-3045-9236-79593EA9EEB0}">
  <sheetPr>
    <tabColor theme="9" tint="-0.499984740745262"/>
  </sheetPr>
  <dimension ref="A1:M105"/>
  <sheetViews>
    <sheetView topLeftCell="F1" zoomScaleNormal="100" workbookViewId="0">
      <selection activeCell="M1" sqref="M1:M1048576"/>
    </sheetView>
  </sheetViews>
  <sheetFormatPr baseColWidth="10" defaultRowHeight="16" x14ac:dyDescent="0.2"/>
  <cols>
    <col min="1" max="1" width="16.1640625" customWidth="1"/>
    <col min="2" max="2" width="17.5" customWidth="1"/>
    <col min="4" max="4" width="15.6640625" customWidth="1"/>
    <col min="5" max="5" width="21" customWidth="1"/>
    <col min="6" max="6" width="17.1640625" customWidth="1"/>
    <col min="7" max="7" width="18.33203125" customWidth="1"/>
    <col min="8" max="8" width="14.1640625" customWidth="1"/>
    <col min="9" max="12" width="15.5" customWidth="1"/>
  </cols>
  <sheetData>
    <row r="1" spans="1:13" x14ac:dyDescent="0.2">
      <c r="A1" s="1" t="s">
        <v>0</v>
      </c>
      <c r="B1" s="1" t="s">
        <v>1</v>
      </c>
      <c r="C1" s="1" t="s">
        <v>87</v>
      </c>
      <c r="D1" s="1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B2" s="3"/>
      <c r="C2" s="8" t="s">
        <v>88</v>
      </c>
      <c r="D2" s="8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A3" s="3"/>
      <c r="B3" s="3"/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78</v>
      </c>
      <c r="I3" s="4" t="s">
        <v>79</v>
      </c>
      <c r="J3" s="4" t="s">
        <v>80</v>
      </c>
      <c r="K3" s="4" t="s">
        <v>81</v>
      </c>
      <c r="L3" s="4" t="s">
        <v>82</v>
      </c>
      <c r="M3" s="4" t="s">
        <v>83</v>
      </c>
    </row>
    <row r="4" spans="1:13" x14ac:dyDescent="0.2">
      <c r="A4" s="5" t="s">
        <v>3</v>
      </c>
      <c r="B4" s="4" t="s">
        <v>4</v>
      </c>
      <c r="C4" s="3">
        <v>34</v>
      </c>
      <c r="D4" s="3">
        <v>13.452999999999999</v>
      </c>
      <c r="E4" s="3">
        <v>0.1</v>
      </c>
      <c r="F4" s="3">
        <v>1.4</v>
      </c>
      <c r="G4" s="3">
        <v>0.45900000000000002</v>
      </c>
      <c r="H4" s="3">
        <v>1.1359999999999999</v>
      </c>
      <c r="I4" s="3">
        <v>5.8174000000000001</v>
      </c>
      <c r="J4" s="3">
        <v>36.6</v>
      </c>
      <c r="K4" s="3">
        <f>C4-(E4+G4)</f>
        <v>33.441000000000003</v>
      </c>
      <c r="L4" s="3">
        <f>D4-(F4+H4)</f>
        <v>10.917</v>
      </c>
      <c r="M4" s="3">
        <f>(K4*COS(RADIANS(J4)))/(1.06*(I4))</f>
        <v>4.3537278839905236</v>
      </c>
    </row>
    <row r="5" spans="1:13" x14ac:dyDescent="0.2">
      <c r="A5" s="5" t="s">
        <v>3</v>
      </c>
      <c r="B5" s="4" t="s">
        <v>5</v>
      </c>
      <c r="C5" s="3">
        <v>21.2</v>
      </c>
      <c r="D5" s="3">
        <v>11.631</v>
      </c>
      <c r="E5" s="3">
        <v>8.0000000000000002E-3</v>
      </c>
      <c r="F5" s="3">
        <v>0</v>
      </c>
      <c r="G5" s="3">
        <v>0.44900000000000001</v>
      </c>
      <c r="H5" s="3">
        <v>2.2039999999999997</v>
      </c>
      <c r="I5" s="3">
        <v>4.4930000000000003</v>
      </c>
      <c r="J5" s="3">
        <v>35.299999999999997</v>
      </c>
      <c r="K5" s="3">
        <f t="shared" ref="K5:L6" si="0">C5-(E5+G5)</f>
        <v>20.742999999999999</v>
      </c>
      <c r="L5" s="3">
        <f t="shared" si="0"/>
        <v>9.4269999999999996</v>
      </c>
      <c r="M5" s="3">
        <f t="shared" ref="M5:M6" si="1">(K5*COS(RADIANS(J5)))/(1.06*(I5))</f>
        <v>3.5546157819989928</v>
      </c>
    </row>
    <row r="6" spans="1:13" x14ac:dyDescent="0.2">
      <c r="A6" s="5" t="s">
        <v>3</v>
      </c>
      <c r="B6" s="4" t="s">
        <v>6</v>
      </c>
      <c r="C6" s="3">
        <v>17.899999999999999</v>
      </c>
      <c r="D6" s="3">
        <v>13.231</v>
      </c>
      <c r="E6" s="3">
        <v>8.9999999999999993E-3</v>
      </c>
      <c r="F6" s="3">
        <v>0.45800000000000002</v>
      </c>
      <c r="G6" s="3">
        <v>0.44</v>
      </c>
      <c r="H6" s="3">
        <v>2.7760000000000002</v>
      </c>
      <c r="I6" s="3">
        <v>6.2174999999999994</v>
      </c>
      <c r="J6" s="3">
        <v>27.2</v>
      </c>
      <c r="K6" s="3">
        <f t="shared" si="0"/>
        <v>17.450999999999997</v>
      </c>
      <c r="L6" s="3">
        <f t="shared" si="0"/>
        <v>9.9969999999999999</v>
      </c>
      <c r="M6" s="3">
        <f t="shared" si="1"/>
        <v>2.3550697787447832</v>
      </c>
    </row>
    <row r="7" spans="1:13" x14ac:dyDescent="0.2">
      <c r="A7" s="5" t="s">
        <v>3</v>
      </c>
      <c r="B7" s="4" t="s">
        <v>7</v>
      </c>
      <c r="C7" s="4">
        <f t="shared" ref="C7:M7" si="2">AVERAGE(C4:C6)</f>
        <v>24.366666666666664</v>
      </c>
      <c r="D7" s="4">
        <f t="shared" si="2"/>
        <v>12.771666666666667</v>
      </c>
      <c r="E7" s="4">
        <f t="shared" si="2"/>
        <v>3.9E-2</v>
      </c>
      <c r="F7" s="4">
        <f t="shared" si="2"/>
        <v>0.61933333333333329</v>
      </c>
      <c r="G7" s="4">
        <f t="shared" si="2"/>
        <v>0.44933333333333336</v>
      </c>
      <c r="H7" s="4">
        <f t="shared" si="2"/>
        <v>2.0386666666666664</v>
      </c>
      <c r="I7" s="4">
        <f t="shared" si="2"/>
        <v>5.5093000000000005</v>
      </c>
      <c r="J7" s="4">
        <f t="shared" si="2"/>
        <v>33.033333333333339</v>
      </c>
      <c r="K7" s="4">
        <f t="shared" si="2"/>
        <v>23.87833333333333</v>
      </c>
      <c r="L7" s="4">
        <f t="shared" si="2"/>
        <v>10.113666666666667</v>
      </c>
      <c r="M7" s="4">
        <f t="shared" si="2"/>
        <v>3.4211378149114329</v>
      </c>
    </row>
    <row r="8" spans="1:13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">
      <c r="A9" s="3"/>
      <c r="B9" s="3"/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  <c r="K9" s="4" t="s">
        <v>81</v>
      </c>
      <c r="L9" s="4" t="s">
        <v>82</v>
      </c>
      <c r="M9" s="4" t="s">
        <v>83</v>
      </c>
    </row>
    <row r="10" spans="1:13" x14ac:dyDescent="0.2">
      <c r="A10" s="5" t="s">
        <v>8</v>
      </c>
      <c r="B10" s="4" t="s">
        <v>9</v>
      </c>
      <c r="C10" s="3">
        <v>6.319</v>
      </c>
      <c r="D10" s="3">
        <v>11.765000000000001</v>
      </c>
      <c r="E10" s="3">
        <v>1.2999999999999999E-2</v>
      </c>
      <c r="F10" s="3">
        <v>0.68499999999999994</v>
      </c>
      <c r="G10" s="3">
        <v>0.13900000000000001</v>
      </c>
      <c r="H10" s="3">
        <v>2.54</v>
      </c>
      <c r="I10" s="3">
        <v>4.9668999999999999</v>
      </c>
      <c r="J10" s="3">
        <v>18.3</v>
      </c>
      <c r="K10" s="3">
        <f>C10-(E10+G10)</f>
        <v>6.1669999999999998</v>
      </c>
      <c r="L10" s="3">
        <f>D10-(F10+H10)</f>
        <v>8.5400000000000009</v>
      </c>
      <c r="M10" s="3">
        <f>(K10*COS(RADIANS(J10)))/(1.06*(I10))</f>
        <v>1.1120992518809654</v>
      </c>
    </row>
    <row r="11" spans="1:13" x14ac:dyDescent="0.2">
      <c r="A11" s="5" t="s">
        <v>8</v>
      </c>
      <c r="B11" s="4" t="s">
        <v>10</v>
      </c>
      <c r="C11" s="3">
        <v>7.9660000000000002</v>
      </c>
      <c r="D11" s="3">
        <v>12.074999999999999</v>
      </c>
      <c r="E11" s="3">
        <v>0.01</v>
      </c>
      <c r="F11" s="3">
        <v>0.76900000000000002</v>
      </c>
      <c r="G11" s="3">
        <v>0.33500000000000002</v>
      </c>
      <c r="H11" s="3">
        <v>1.448</v>
      </c>
      <c r="I11" s="3">
        <v>4.9074</v>
      </c>
      <c r="J11" s="3">
        <v>26.6</v>
      </c>
      <c r="K11" s="3">
        <f>C11-(E11+G11)</f>
        <v>7.6210000000000004</v>
      </c>
      <c r="L11" s="3">
        <f>D11-(F11+H11)</f>
        <v>9.8579999999999988</v>
      </c>
      <c r="M11" s="3">
        <f>(K11*COS(RADIANS(J11)))/(1.06*(I11))</f>
        <v>1.309987273542387</v>
      </c>
    </row>
    <row r="12" spans="1:13" x14ac:dyDescent="0.2">
      <c r="A12" s="5" t="s">
        <v>8</v>
      </c>
      <c r="B12" s="4" t="s">
        <v>7</v>
      </c>
      <c r="C12" s="4">
        <f t="shared" ref="C12:M12" si="3">AVERAGE(C10:C11)</f>
        <v>7.1425000000000001</v>
      </c>
      <c r="D12" s="4">
        <f t="shared" si="3"/>
        <v>11.92</v>
      </c>
      <c r="E12" s="4">
        <f t="shared" si="3"/>
        <v>1.15E-2</v>
      </c>
      <c r="F12" s="4">
        <f t="shared" si="3"/>
        <v>0.72699999999999998</v>
      </c>
      <c r="G12" s="4">
        <f t="shared" si="3"/>
        <v>0.23700000000000002</v>
      </c>
      <c r="H12" s="4">
        <f t="shared" si="3"/>
        <v>1.994</v>
      </c>
      <c r="I12" s="4">
        <f t="shared" si="3"/>
        <v>4.9371499999999999</v>
      </c>
      <c r="J12" s="4">
        <f t="shared" si="3"/>
        <v>22.450000000000003</v>
      </c>
      <c r="K12" s="4">
        <f t="shared" si="3"/>
        <v>6.8940000000000001</v>
      </c>
      <c r="L12" s="4">
        <f t="shared" si="3"/>
        <v>9.1989999999999998</v>
      </c>
      <c r="M12" s="4">
        <f t="shared" si="3"/>
        <v>1.2110432627116761</v>
      </c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A14" s="3"/>
      <c r="B14" s="3"/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81</v>
      </c>
      <c r="L14" s="4" t="s">
        <v>82</v>
      </c>
      <c r="M14" s="4" t="s">
        <v>83</v>
      </c>
    </row>
    <row r="15" spans="1:13" x14ac:dyDescent="0.2">
      <c r="A15" s="5" t="s">
        <v>11</v>
      </c>
      <c r="B15" s="4" t="s">
        <v>12</v>
      </c>
      <c r="C15" s="3">
        <v>8.6790000000000003</v>
      </c>
      <c r="D15" s="3">
        <v>7.6099999999999994</v>
      </c>
      <c r="E15" s="3">
        <v>0</v>
      </c>
      <c r="F15" s="3">
        <v>0</v>
      </c>
      <c r="G15" s="3">
        <v>3.3000000000000002E-2</v>
      </c>
      <c r="H15" s="3">
        <v>0.66500000000000004</v>
      </c>
      <c r="I15" s="3">
        <v>3.4222999999999999</v>
      </c>
      <c r="J15" s="3">
        <v>32.6</v>
      </c>
      <c r="K15" s="3">
        <f t="shared" ref="K15:L19" si="4">C15-(E15+G15)</f>
        <v>8.6460000000000008</v>
      </c>
      <c r="L15" s="3">
        <f t="shared" si="4"/>
        <v>6.9449999999999994</v>
      </c>
      <c r="M15" s="3">
        <f>(K15*COS(RADIANS(J15)))/(1.06*(I15))</f>
        <v>2.0078749380516463</v>
      </c>
    </row>
    <row r="16" spans="1:13" x14ac:dyDescent="0.2">
      <c r="A16" s="5" t="s">
        <v>11</v>
      </c>
      <c r="B16" s="4" t="s">
        <v>13</v>
      </c>
      <c r="C16" s="3">
        <v>9.8780000000000001</v>
      </c>
      <c r="D16" s="3">
        <v>6.5280000000000005</v>
      </c>
      <c r="E16" s="3">
        <v>0</v>
      </c>
      <c r="F16" s="3">
        <v>0</v>
      </c>
      <c r="G16" s="3">
        <v>0</v>
      </c>
      <c r="H16" s="3">
        <v>0</v>
      </c>
      <c r="I16" s="3">
        <v>3.1734999999999998</v>
      </c>
      <c r="J16" s="3">
        <v>29.2</v>
      </c>
      <c r="K16" s="3">
        <f t="shared" si="4"/>
        <v>9.8780000000000001</v>
      </c>
      <c r="L16" s="3">
        <f t="shared" si="4"/>
        <v>6.5280000000000005</v>
      </c>
      <c r="M16" s="3">
        <f t="shared" ref="M16:M19" si="5">(K16*COS(RADIANS(J16)))/(1.06*(I16))</f>
        <v>2.5633040953150297</v>
      </c>
    </row>
    <row r="17" spans="1:13" x14ac:dyDescent="0.2">
      <c r="A17" s="5" t="s">
        <v>11</v>
      </c>
      <c r="B17" s="4" t="s">
        <v>12</v>
      </c>
      <c r="C17" s="3">
        <v>5.7679999999999998</v>
      </c>
      <c r="D17" s="3">
        <v>9.5400000000000009</v>
      </c>
      <c r="E17" s="3">
        <v>0</v>
      </c>
      <c r="F17" s="3">
        <v>0</v>
      </c>
      <c r="G17" s="3">
        <v>0.20100000000000001</v>
      </c>
      <c r="H17" s="3">
        <v>1.764</v>
      </c>
      <c r="I17" s="3">
        <v>4.1884999999999994</v>
      </c>
      <c r="J17" s="3">
        <v>26.5</v>
      </c>
      <c r="K17" s="3">
        <f t="shared" si="4"/>
        <v>5.5670000000000002</v>
      </c>
      <c r="L17" s="3">
        <f t="shared" si="4"/>
        <v>7.7760000000000007</v>
      </c>
      <c r="M17" s="3">
        <f t="shared" si="5"/>
        <v>1.122142522098575</v>
      </c>
    </row>
    <row r="18" spans="1:13" x14ac:dyDescent="0.2">
      <c r="A18" s="5" t="s">
        <v>11</v>
      </c>
      <c r="B18" s="4" t="s">
        <v>14</v>
      </c>
      <c r="C18" s="3">
        <v>8.9930000000000003</v>
      </c>
      <c r="D18" s="3">
        <v>10.074999999999999</v>
      </c>
      <c r="E18" s="3">
        <v>1.4999999999999999E-2</v>
      </c>
      <c r="F18" s="3">
        <v>0.51700000000000002</v>
      </c>
      <c r="G18" s="3">
        <v>0.158</v>
      </c>
      <c r="H18" s="3">
        <v>1.83</v>
      </c>
      <c r="I18" s="3">
        <v>3.9914000000000001</v>
      </c>
      <c r="J18" s="3">
        <v>28.4</v>
      </c>
      <c r="K18" s="3">
        <f t="shared" si="4"/>
        <v>8.82</v>
      </c>
      <c r="L18" s="3">
        <f t="shared" si="4"/>
        <v>7.7279999999999998</v>
      </c>
      <c r="M18" s="3">
        <f t="shared" si="5"/>
        <v>1.8337776248849074</v>
      </c>
    </row>
    <row r="19" spans="1:13" x14ac:dyDescent="0.2">
      <c r="A19" s="5" t="s">
        <v>11</v>
      </c>
      <c r="B19" s="4" t="s">
        <v>15</v>
      </c>
      <c r="C19" s="3">
        <v>6.577</v>
      </c>
      <c r="D19" s="3">
        <v>9.793000000000001</v>
      </c>
      <c r="E19" s="3">
        <v>4.5999999999999999E-2</v>
      </c>
      <c r="F19" s="3">
        <v>1.02</v>
      </c>
      <c r="G19" s="3">
        <v>8.4000000000000005E-2</v>
      </c>
      <c r="H19" s="3">
        <v>0.58499999999999996</v>
      </c>
      <c r="I19" s="3">
        <v>3.7190000000000003</v>
      </c>
      <c r="J19" s="3">
        <v>29.3</v>
      </c>
      <c r="K19" s="3">
        <f t="shared" si="4"/>
        <v>6.4470000000000001</v>
      </c>
      <c r="L19" s="3">
        <f t="shared" si="4"/>
        <v>8.1880000000000006</v>
      </c>
      <c r="M19" s="3">
        <f t="shared" si="5"/>
        <v>1.4261874513258994</v>
      </c>
    </row>
    <row r="20" spans="1:13" x14ac:dyDescent="0.2">
      <c r="A20" s="5" t="s">
        <v>11</v>
      </c>
      <c r="B20" s="4" t="s">
        <v>7</v>
      </c>
      <c r="C20" s="4">
        <f t="shared" ref="C20:M20" si="6">AVERAGE(C15:C19)</f>
        <v>7.979000000000001</v>
      </c>
      <c r="D20" s="4">
        <f t="shared" si="6"/>
        <v>8.7091999999999992</v>
      </c>
      <c r="E20" s="4">
        <f t="shared" si="6"/>
        <v>1.2199999999999999E-2</v>
      </c>
      <c r="F20" s="4">
        <f t="shared" si="6"/>
        <v>0.30740000000000001</v>
      </c>
      <c r="G20" s="4">
        <f t="shared" si="6"/>
        <v>9.5200000000000007E-2</v>
      </c>
      <c r="H20" s="4">
        <f t="shared" si="6"/>
        <v>0.96880000000000011</v>
      </c>
      <c r="I20" s="4">
        <f t="shared" si="6"/>
        <v>3.6989399999999995</v>
      </c>
      <c r="J20" s="4">
        <f t="shared" si="6"/>
        <v>29.2</v>
      </c>
      <c r="K20" s="4">
        <f t="shared" si="6"/>
        <v>7.8716000000000008</v>
      </c>
      <c r="L20" s="4">
        <f t="shared" si="6"/>
        <v>7.4329999999999998</v>
      </c>
      <c r="M20" s="4">
        <f t="shared" si="6"/>
        <v>1.7906573263352115</v>
      </c>
    </row>
    <row r="21" spans="1:13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A22" s="3"/>
      <c r="B22" s="3"/>
      <c r="C22" s="4" t="s">
        <v>73</v>
      </c>
      <c r="D22" s="4" t="s">
        <v>74</v>
      </c>
      <c r="E22" s="4" t="s">
        <v>75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80</v>
      </c>
      <c r="K22" s="4" t="s">
        <v>81</v>
      </c>
      <c r="L22" s="4" t="s">
        <v>82</v>
      </c>
      <c r="M22" s="4" t="s">
        <v>83</v>
      </c>
    </row>
    <row r="23" spans="1:13" x14ac:dyDescent="0.2">
      <c r="A23" s="5" t="s">
        <v>16</v>
      </c>
      <c r="B23" s="4" t="s">
        <v>17</v>
      </c>
      <c r="C23" s="3">
        <v>2.484</v>
      </c>
      <c r="D23" s="3">
        <v>5.0590000000000002</v>
      </c>
      <c r="E23" s="3">
        <v>0</v>
      </c>
      <c r="F23" s="3">
        <v>0</v>
      </c>
      <c r="G23" s="3">
        <v>0</v>
      </c>
      <c r="H23" s="3">
        <v>0</v>
      </c>
      <c r="I23" s="3">
        <v>2.1280999999999999</v>
      </c>
      <c r="J23" s="3">
        <v>17.5</v>
      </c>
      <c r="K23" s="3">
        <f>C23-(E23+G23)</f>
        <v>2.484</v>
      </c>
      <c r="L23" s="3">
        <f>D23-(F23+H23)</f>
        <v>5.0590000000000002</v>
      </c>
      <c r="M23" s="3">
        <f>(K23*COS(RADIANS(J23)))/(1.06*(I23))</f>
        <v>1.0502028586304708</v>
      </c>
    </row>
    <row r="24" spans="1:13" x14ac:dyDescent="0.2">
      <c r="A24" s="5" t="s">
        <v>16</v>
      </c>
      <c r="B24" s="4" t="s">
        <v>18</v>
      </c>
      <c r="C24" s="3">
        <v>3.4489999999999998</v>
      </c>
      <c r="D24" s="3">
        <v>5.2919999999999998</v>
      </c>
      <c r="E24" s="3">
        <v>0</v>
      </c>
      <c r="F24" s="3">
        <v>0</v>
      </c>
      <c r="G24" s="3">
        <v>0</v>
      </c>
      <c r="H24" s="3">
        <v>0</v>
      </c>
      <c r="I24" s="3">
        <v>3.1969000000000003</v>
      </c>
      <c r="J24" s="3">
        <v>18.5</v>
      </c>
      <c r="K24" s="3">
        <f>C24-(E24+G24)</f>
        <v>3.4489999999999998</v>
      </c>
      <c r="L24" s="3">
        <f>D24-(F24+H24)</f>
        <v>5.2919999999999998</v>
      </c>
      <c r="M24" s="3">
        <f>(K24*COS(RADIANS(J24)))/(1.06*(I24))</f>
        <v>0.96519455073699956</v>
      </c>
    </row>
    <row r="25" spans="1:13" x14ac:dyDescent="0.2">
      <c r="A25" s="5" t="s">
        <v>16</v>
      </c>
      <c r="B25" s="4" t="s">
        <v>7</v>
      </c>
      <c r="C25" s="4">
        <f t="shared" ref="C25:M25" si="7">AVERAGE(C23:C24)</f>
        <v>2.9664999999999999</v>
      </c>
      <c r="D25" s="4">
        <f t="shared" si="7"/>
        <v>5.1754999999999995</v>
      </c>
      <c r="E25" s="4">
        <f t="shared" si="7"/>
        <v>0</v>
      </c>
      <c r="F25" s="4">
        <f t="shared" si="7"/>
        <v>0</v>
      </c>
      <c r="G25" s="4">
        <f t="shared" si="7"/>
        <v>0</v>
      </c>
      <c r="H25" s="4">
        <f t="shared" si="7"/>
        <v>0</v>
      </c>
      <c r="I25" s="4">
        <f t="shared" si="7"/>
        <v>2.6625000000000001</v>
      </c>
      <c r="J25" s="4">
        <f t="shared" si="7"/>
        <v>18</v>
      </c>
      <c r="K25" s="4">
        <f t="shared" si="7"/>
        <v>2.9664999999999999</v>
      </c>
      <c r="L25" s="4">
        <f t="shared" si="7"/>
        <v>5.1754999999999995</v>
      </c>
      <c r="M25" s="4">
        <f t="shared" si="7"/>
        <v>1.0076987046837351</v>
      </c>
    </row>
    <row r="26" spans="1:13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">
      <c r="A27" s="3"/>
      <c r="B27" s="3"/>
      <c r="C27" s="4" t="s">
        <v>73</v>
      </c>
      <c r="D27" s="4" t="s">
        <v>74</v>
      </c>
      <c r="E27" s="4" t="s">
        <v>75</v>
      </c>
      <c r="F27" s="4" t="s">
        <v>76</v>
      </c>
      <c r="G27" s="4" t="s">
        <v>77</v>
      </c>
      <c r="H27" s="4" t="s">
        <v>78</v>
      </c>
      <c r="I27" s="4" t="s">
        <v>79</v>
      </c>
      <c r="J27" s="4" t="s">
        <v>80</v>
      </c>
      <c r="K27" s="4" t="s">
        <v>81</v>
      </c>
      <c r="L27" s="4" t="s">
        <v>82</v>
      </c>
      <c r="M27" s="4" t="s">
        <v>83</v>
      </c>
    </row>
    <row r="28" spans="1:13" x14ac:dyDescent="0.2">
      <c r="A28" s="5" t="s">
        <v>19</v>
      </c>
      <c r="B28" s="4" t="s">
        <v>20</v>
      </c>
      <c r="C28" s="3">
        <v>17.36</v>
      </c>
      <c r="D28" s="3">
        <v>7.918000000000001</v>
      </c>
      <c r="E28" s="3">
        <v>0</v>
      </c>
      <c r="F28" s="3">
        <v>0</v>
      </c>
      <c r="G28" s="3">
        <v>0</v>
      </c>
      <c r="H28" s="3">
        <v>0</v>
      </c>
      <c r="I28" s="3">
        <v>4.6292000000000009</v>
      </c>
      <c r="J28" s="3">
        <v>24.3</v>
      </c>
      <c r="K28" s="3">
        <f t="shared" ref="K28:L30" si="8">C28-(E28+G28)</f>
        <v>17.36</v>
      </c>
      <c r="L28" s="3">
        <f t="shared" si="8"/>
        <v>7.918000000000001</v>
      </c>
      <c r="M28" s="3">
        <f>(K28*COS(RADIANS(J28)))/(1.06*(I28))</f>
        <v>3.2243969132755579</v>
      </c>
    </row>
    <row r="29" spans="1:13" x14ac:dyDescent="0.2">
      <c r="A29" s="5" t="s">
        <v>19</v>
      </c>
      <c r="B29" s="4" t="s">
        <v>21</v>
      </c>
      <c r="C29" s="3">
        <v>14.721</v>
      </c>
      <c r="D29" s="3">
        <v>8.3170000000000002</v>
      </c>
      <c r="E29" s="3">
        <v>0</v>
      </c>
      <c r="F29" s="3">
        <v>0</v>
      </c>
      <c r="G29" s="3">
        <v>0.13200000000000001</v>
      </c>
      <c r="H29" s="3">
        <v>0.39200000000000002</v>
      </c>
      <c r="I29" s="3">
        <v>4.8997000000000002</v>
      </c>
      <c r="J29" s="3">
        <v>25.8</v>
      </c>
      <c r="K29" s="3">
        <f t="shared" si="8"/>
        <v>14.589</v>
      </c>
      <c r="L29" s="3">
        <f t="shared" si="8"/>
        <v>7.9249999999999998</v>
      </c>
      <c r="M29" s="3">
        <f t="shared" ref="M29:M30" si="9">(K29*COS(RADIANS(J29)))/(1.06*(I29))</f>
        <v>2.5289862867974202</v>
      </c>
    </row>
    <row r="30" spans="1:13" x14ac:dyDescent="0.2">
      <c r="A30" s="5" t="s">
        <v>19</v>
      </c>
      <c r="B30" s="4" t="s">
        <v>22</v>
      </c>
      <c r="C30" s="3">
        <v>5.6849999999999996</v>
      </c>
      <c r="D30" s="3">
        <v>9.1329999999999991</v>
      </c>
      <c r="E30" s="3">
        <v>1.7000000000000001E-2</v>
      </c>
      <c r="F30" s="3">
        <v>0.74399999999999999</v>
      </c>
      <c r="G30" s="3">
        <v>0.17699999999999999</v>
      </c>
      <c r="H30" s="3">
        <v>0.75800000000000001</v>
      </c>
      <c r="I30" s="3">
        <v>3.8221000000000003</v>
      </c>
      <c r="J30" s="3">
        <v>23</v>
      </c>
      <c r="K30" s="3">
        <f t="shared" si="8"/>
        <v>5.4909999999999997</v>
      </c>
      <c r="L30" s="3">
        <f t="shared" si="8"/>
        <v>7.6309999999999993</v>
      </c>
      <c r="M30" s="3">
        <f t="shared" si="9"/>
        <v>1.2475834805590302</v>
      </c>
    </row>
    <row r="31" spans="1:13" x14ac:dyDescent="0.2">
      <c r="A31" s="5" t="s">
        <v>19</v>
      </c>
      <c r="B31" s="4" t="s">
        <v>7</v>
      </c>
      <c r="C31" s="4">
        <f t="shared" ref="C31:M31" si="10">AVERAGE(C28:C30)</f>
        <v>12.588666666666668</v>
      </c>
      <c r="D31" s="4">
        <f t="shared" si="10"/>
        <v>8.4559999999999995</v>
      </c>
      <c r="E31" s="4">
        <f t="shared" si="10"/>
        <v>5.6666666666666671E-3</v>
      </c>
      <c r="F31" s="4">
        <f t="shared" si="10"/>
        <v>0.248</v>
      </c>
      <c r="G31" s="4">
        <f t="shared" si="10"/>
        <v>0.10299999999999999</v>
      </c>
      <c r="H31" s="4">
        <f t="shared" si="10"/>
        <v>0.3833333333333333</v>
      </c>
      <c r="I31" s="4">
        <f t="shared" si="10"/>
        <v>4.4503333333333339</v>
      </c>
      <c r="J31" s="4">
        <f t="shared" si="10"/>
        <v>24.366666666666664</v>
      </c>
      <c r="K31" s="4">
        <f t="shared" si="10"/>
        <v>12.479999999999999</v>
      </c>
      <c r="L31" s="4">
        <f t="shared" si="10"/>
        <v>7.8246666666666664</v>
      </c>
      <c r="M31" s="4">
        <f t="shared" si="10"/>
        <v>2.3336555602106697</v>
      </c>
    </row>
    <row r="32" spans="1:13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">
      <c r="A33" s="3"/>
      <c r="B33" s="3"/>
      <c r="C33" s="4" t="s">
        <v>73</v>
      </c>
      <c r="D33" s="4" t="s">
        <v>74</v>
      </c>
      <c r="E33" s="4" t="s">
        <v>75</v>
      </c>
      <c r="F33" s="4" t="s">
        <v>76</v>
      </c>
      <c r="G33" s="4" t="s">
        <v>77</v>
      </c>
      <c r="H33" s="4" t="s">
        <v>78</v>
      </c>
      <c r="I33" s="4" t="s">
        <v>79</v>
      </c>
      <c r="J33" s="4" t="s">
        <v>80</v>
      </c>
      <c r="K33" s="4" t="s">
        <v>81</v>
      </c>
      <c r="L33" s="4" t="s">
        <v>82</v>
      </c>
      <c r="M33" s="4" t="s">
        <v>83</v>
      </c>
    </row>
    <row r="34" spans="1:13" x14ac:dyDescent="0.2">
      <c r="A34" s="5" t="s">
        <v>23</v>
      </c>
      <c r="B34" s="4" t="s">
        <v>24</v>
      </c>
      <c r="C34" s="3">
        <v>1.5580000000000001</v>
      </c>
      <c r="D34" s="3">
        <v>4.7</v>
      </c>
      <c r="E34" s="3">
        <v>0</v>
      </c>
      <c r="F34" s="3">
        <v>0</v>
      </c>
      <c r="G34" s="3">
        <v>1.2999999999999999E-2</v>
      </c>
      <c r="H34" s="3">
        <v>0.39100000000000001</v>
      </c>
      <c r="I34" s="3">
        <v>2.1872000000000003</v>
      </c>
      <c r="J34" s="3">
        <v>24</v>
      </c>
      <c r="K34" s="3">
        <f t="shared" ref="K34:L36" si="11">C34-(E34+G34)</f>
        <v>1.5450000000000002</v>
      </c>
      <c r="L34" s="3">
        <f t="shared" si="11"/>
        <v>4.3090000000000002</v>
      </c>
      <c r="M34" s="3">
        <f>(K34*COS(RADIANS(J34)))/(1.06*(I34))</f>
        <v>0.60878547745106104</v>
      </c>
    </row>
    <row r="35" spans="1:13" x14ac:dyDescent="0.2">
      <c r="A35" s="5" t="s">
        <v>23</v>
      </c>
      <c r="B35" s="4" t="s">
        <v>25</v>
      </c>
      <c r="C35" s="3">
        <v>1.484</v>
      </c>
      <c r="D35" s="3">
        <v>5.5409999999999995</v>
      </c>
      <c r="E35" s="3">
        <v>0</v>
      </c>
      <c r="F35" s="3">
        <v>0.56399999999999995</v>
      </c>
      <c r="G35" s="3">
        <v>3.9E-2</v>
      </c>
      <c r="H35" s="3">
        <v>0.53499999999999992</v>
      </c>
      <c r="I35" s="3">
        <v>2.8800999999999997</v>
      </c>
      <c r="J35" s="3">
        <v>11.125</v>
      </c>
      <c r="K35" s="3">
        <f t="shared" si="11"/>
        <v>1.4450000000000001</v>
      </c>
      <c r="L35" s="3">
        <f t="shared" si="11"/>
        <v>4.4420000000000002</v>
      </c>
      <c r="M35" s="3">
        <f t="shared" ref="M35:M36" si="12">(K35*COS(RADIANS(J35)))/(1.06*(I35))</f>
        <v>0.46442516715391718</v>
      </c>
    </row>
    <row r="36" spans="1:13" x14ac:dyDescent="0.2">
      <c r="A36" s="5" t="s">
        <v>23</v>
      </c>
      <c r="B36" s="4" t="s">
        <v>26</v>
      </c>
      <c r="C36" s="3">
        <v>1.149</v>
      </c>
      <c r="D36" s="3">
        <v>4.3630000000000004</v>
      </c>
      <c r="E36" s="3">
        <v>0</v>
      </c>
      <c r="F36" s="3">
        <v>0.27100000000000002</v>
      </c>
      <c r="G36" s="3">
        <v>0.02</v>
      </c>
      <c r="H36" s="3">
        <v>0.57800000000000007</v>
      </c>
      <c r="I36" s="3">
        <v>2.1864999999999997</v>
      </c>
      <c r="J36" s="3">
        <v>19.8</v>
      </c>
      <c r="K36" s="3">
        <f t="shared" si="11"/>
        <v>1.129</v>
      </c>
      <c r="L36" s="3">
        <f t="shared" si="11"/>
        <v>3.5140000000000002</v>
      </c>
      <c r="M36" s="3">
        <f t="shared" si="12"/>
        <v>0.4583246198366997</v>
      </c>
    </row>
    <row r="37" spans="1:13" x14ac:dyDescent="0.2">
      <c r="A37" s="5" t="s">
        <v>23</v>
      </c>
      <c r="B37" s="4" t="s">
        <v>7</v>
      </c>
      <c r="C37" s="4">
        <f t="shared" ref="C37:M37" si="13">AVERAGE(C34:C36)</f>
        <v>1.397</v>
      </c>
      <c r="D37" s="4">
        <f t="shared" si="13"/>
        <v>4.8679999999999994</v>
      </c>
      <c r="E37" s="4">
        <f t="shared" si="13"/>
        <v>0</v>
      </c>
      <c r="F37" s="4">
        <f t="shared" si="13"/>
        <v>0.27833333333333332</v>
      </c>
      <c r="G37" s="4">
        <f t="shared" si="13"/>
        <v>2.3999999999999997E-2</v>
      </c>
      <c r="H37" s="4">
        <f t="shared" si="13"/>
        <v>0.5013333333333333</v>
      </c>
      <c r="I37" s="4">
        <f t="shared" si="13"/>
        <v>2.417933333333333</v>
      </c>
      <c r="J37" s="4">
        <f t="shared" si="13"/>
        <v>18.308333333333334</v>
      </c>
      <c r="K37" s="4">
        <f t="shared" si="13"/>
        <v>1.373</v>
      </c>
      <c r="L37" s="4">
        <f t="shared" si="13"/>
        <v>4.0883333333333338</v>
      </c>
      <c r="M37" s="4">
        <f t="shared" si="13"/>
        <v>0.51051175481389266</v>
      </c>
    </row>
    <row r="38" spans="1:13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">
      <c r="A39" s="3"/>
      <c r="B39" s="3"/>
      <c r="C39" s="4" t="s">
        <v>73</v>
      </c>
      <c r="D39" s="4" t="s">
        <v>74</v>
      </c>
      <c r="E39" s="4" t="s">
        <v>75</v>
      </c>
      <c r="F39" s="4" t="s">
        <v>76</v>
      </c>
      <c r="G39" s="4" t="s">
        <v>77</v>
      </c>
      <c r="H39" s="4" t="s">
        <v>78</v>
      </c>
      <c r="I39" s="4" t="s">
        <v>79</v>
      </c>
      <c r="J39" s="4" t="s">
        <v>80</v>
      </c>
      <c r="K39" s="4" t="s">
        <v>81</v>
      </c>
      <c r="L39" s="4" t="s">
        <v>82</v>
      </c>
      <c r="M39" s="4" t="s">
        <v>83</v>
      </c>
    </row>
    <row r="40" spans="1:13" x14ac:dyDescent="0.2">
      <c r="A40" s="5" t="s">
        <v>27</v>
      </c>
      <c r="B40" s="4" t="s">
        <v>28</v>
      </c>
      <c r="C40" s="3">
        <v>2.9</v>
      </c>
      <c r="D40" s="3">
        <v>5.4990000000000006</v>
      </c>
      <c r="E40" s="3">
        <v>0</v>
      </c>
      <c r="F40" s="3">
        <v>0</v>
      </c>
      <c r="G40" s="3">
        <v>0</v>
      </c>
      <c r="H40" s="3">
        <v>0</v>
      </c>
      <c r="I40" s="3">
        <v>2.3437000000000006</v>
      </c>
      <c r="J40" s="3">
        <v>26</v>
      </c>
      <c r="K40" s="3">
        <f t="shared" ref="K40:L43" si="14">C40-(E40+G40)</f>
        <v>2.9</v>
      </c>
      <c r="L40" s="3">
        <f t="shared" si="14"/>
        <v>5.4990000000000006</v>
      </c>
      <c r="M40" s="3">
        <f>(K40*COS(RADIANS(J40)))/(1.06*(I40))</f>
        <v>1.0491807158120339</v>
      </c>
    </row>
    <row r="41" spans="1:13" x14ac:dyDescent="0.2">
      <c r="A41" s="5" t="s">
        <v>29</v>
      </c>
      <c r="B41" s="4" t="s">
        <v>30</v>
      </c>
      <c r="C41" s="3">
        <v>3.6829999999999998</v>
      </c>
      <c r="D41" s="3">
        <v>5.3289999999999997</v>
      </c>
      <c r="E41" s="3">
        <v>0</v>
      </c>
      <c r="F41" s="3">
        <v>0</v>
      </c>
      <c r="G41" s="3">
        <v>0</v>
      </c>
      <c r="H41" s="3">
        <v>0</v>
      </c>
      <c r="I41" s="3">
        <v>2.3883636363636365</v>
      </c>
      <c r="J41" s="3">
        <v>27.454545454545453</v>
      </c>
      <c r="K41" s="3">
        <f t="shared" si="14"/>
        <v>3.6829999999999998</v>
      </c>
      <c r="L41" s="3">
        <f t="shared" si="14"/>
        <v>5.3289999999999997</v>
      </c>
      <c r="M41" s="3">
        <f t="shared" ref="M41:M43" si="15">(K41*COS(RADIANS(J41)))/(1.06*(I41))</f>
        <v>1.2909324255452224</v>
      </c>
    </row>
    <row r="42" spans="1:13" x14ac:dyDescent="0.2">
      <c r="A42" s="5" t="s">
        <v>27</v>
      </c>
      <c r="B42" s="4" t="s">
        <v>31</v>
      </c>
      <c r="C42" s="3">
        <v>3.2410000000000001</v>
      </c>
      <c r="D42" s="3">
        <v>6.0759999999999996</v>
      </c>
      <c r="E42" s="3">
        <v>0</v>
      </c>
      <c r="F42" s="3">
        <v>0</v>
      </c>
      <c r="G42" s="3">
        <v>0</v>
      </c>
      <c r="H42" s="3">
        <v>0</v>
      </c>
      <c r="I42" s="3">
        <v>2.6515999999999997</v>
      </c>
      <c r="J42" s="3">
        <v>34.9</v>
      </c>
      <c r="K42" s="3">
        <f t="shared" si="14"/>
        <v>3.2410000000000001</v>
      </c>
      <c r="L42" s="3">
        <f t="shared" si="14"/>
        <v>6.0759999999999996</v>
      </c>
      <c r="M42" s="3">
        <f t="shared" si="15"/>
        <v>0.94571317200682536</v>
      </c>
    </row>
    <row r="43" spans="1:13" x14ac:dyDescent="0.2">
      <c r="A43" s="5" t="s">
        <v>27</v>
      </c>
      <c r="B43" s="4" t="s">
        <v>32</v>
      </c>
      <c r="C43" s="3">
        <v>1.8660000000000001</v>
      </c>
      <c r="D43" s="3">
        <v>6.5110000000000001</v>
      </c>
      <c r="E43" s="3">
        <v>0</v>
      </c>
      <c r="F43" s="3">
        <v>0</v>
      </c>
      <c r="G43" s="3">
        <v>2.5999999999999999E-2</v>
      </c>
      <c r="H43" s="3">
        <v>0.84199999999999997</v>
      </c>
      <c r="I43" s="3">
        <v>1.9781</v>
      </c>
      <c r="J43" s="3">
        <v>28</v>
      </c>
      <c r="K43" s="3">
        <f t="shared" si="14"/>
        <v>1.84</v>
      </c>
      <c r="L43" s="3">
        <f t="shared" si="14"/>
        <v>5.6690000000000005</v>
      </c>
      <c r="M43" s="3">
        <f t="shared" si="15"/>
        <v>0.77481610944580204</v>
      </c>
    </row>
    <row r="44" spans="1:13" x14ac:dyDescent="0.2">
      <c r="A44" s="5" t="s">
        <v>27</v>
      </c>
      <c r="B44" s="4" t="s">
        <v>7</v>
      </c>
      <c r="C44" s="4">
        <f t="shared" ref="C44:M44" si="16">AVERAGE(C40:C43)</f>
        <v>2.9224999999999999</v>
      </c>
      <c r="D44" s="4">
        <f t="shared" si="16"/>
        <v>5.8537499999999998</v>
      </c>
      <c r="E44" s="4">
        <f t="shared" si="16"/>
        <v>0</v>
      </c>
      <c r="F44" s="4">
        <f t="shared" si="16"/>
        <v>0</v>
      </c>
      <c r="G44" s="4">
        <f t="shared" si="16"/>
        <v>6.4999999999999997E-3</v>
      </c>
      <c r="H44" s="4">
        <f t="shared" si="16"/>
        <v>0.21049999999999999</v>
      </c>
      <c r="I44" s="4">
        <f t="shared" si="16"/>
        <v>2.3404409090909093</v>
      </c>
      <c r="J44" s="4">
        <f t="shared" si="16"/>
        <v>29.088636363636361</v>
      </c>
      <c r="K44" s="4">
        <f t="shared" si="16"/>
        <v>2.9159999999999999</v>
      </c>
      <c r="L44" s="4">
        <f t="shared" si="16"/>
        <v>5.6432500000000001</v>
      </c>
      <c r="M44" s="4">
        <f t="shared" si="16"/>
        <v>1.0151606057024709</v>
      </c>
    </row>
    <row r="45" spans="1:13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">
      <c r="A46" s="3"/>
      <c r="B46" s="3"/>
      <c r="C46" s="4" t="s">
        <v>73</v>
      </c>
      <c r="D46" s="4" t="s">
        <v>74</v>
      </c>
      <c r="E46" s="4" t="s">
        <v>75</v>
      </c>
      <c r="F46" s="4" t="s">
        <v>76</v>
      </c>
      <c r="G46" s="4" t="s">
        <v>77</v>
      </c>
      <c r="H46" s="4" t="s">
        <v>78</v>
      </c>
      <c r="I46" s="4" t="s">
        <v>79</v>
      </c>
      <c r="J46" s="4" t="s">
        <v>80</v>
      </c>
      <c r="K46" s="4" t="s">
        <v>81</v>
      </c>
      <c r="L46" s="4" t="s">
        <v>82</v>
      </c>
      <c r="M46" s="4" t="s">
        <v>83</v>
      </c>
    </row>
    <row r="47" spans="1:13" x14ac:dyDescent="0.2">
      <c r="A47" s="5" t="s">
        <v>33</v>
      </c>
      <c r="B47" s="4" t="s">
        <v>34</v>
      </c>
      <c r="C47" s="3">
        <v>1.1659999999999999</v>
      </c>
      <c r="D47" s="3">
        <v>4.7080000000000002</v>
      </c>
      <c r="E47" s="3">
        <v>0</v>
      </c>
      <c r="F47" s="3">
        <v>0.442</v>
      </c>
      <c r="G47" s="3">
        <v>8.0000000000000002E-3</v>
      </c>
      <c r="H47" s="3">
        <v>0.45099999999999996</v>
      </c>
      <c r="I47" s="3">
        <v>2.8341000000000003</v>
      </c>
      <c r="J47" s="3">
        <v>30.1</v>
      </c>
      <c r="K47" s="3">
        <f>C47-(E47+G47)</f>
        <v>1.1579999999999999</v>
      </c>
      <c r="L47" s="3">
        <f>D47-(F47+H47)</f>
        <v>3.8150000000000004</v>
      </c>
      <c r="M47" s="3">
        <f>(K47*COS(RADIANS(J47)))/(1.06*(I47))</f>
        <v>0.33348756852021094</v>
      </c>
    </row>
    <row r="48" spans="1:13" x14ac:dyDescent="0.2">
      <c r="A48" s="5" t="s">
        <v>33</v>
      </c>
      <c r="B48" s="4" t="s">
        <v>35</v>
      </c>
      <c r="C48" s="3">
        <v>1.304</v>
      </c>
      <c r="D48" s="3">
        <v>5.4279999999999999</v>
      </c>
      <c r="E48" s="3">
        <v>7.0000000000000001E-3</v>
      </c>
      <c r="F48" s="3">
        <v>0.38500000000000001</v>
      </c>
      <c r="G48" s="3">
        <v>3.3000000000000002E-2</v>
      </c>
      <c r="H48" s="3">
        <v>1.339</v>
      </c>
      <c r="I48" s="3">
        <v>2.5419999999999998</v>
      </c>
      <c r="J48" s="3">
        <v>28.7</v>
      </c>
      <c r="K48" s="3">
        <f>C48-(E48+G48)</f>
        <v>1.264</v>
      </c>
      <c r="L48" s="3">
        <f>D48-(F48+H48)</f>
        <v>3.7039999999999997</v>
      </c>
      <c r="M48" s="3">
        <f>(K48*COS(RADIANS(J48)))/(1.06*(I48))</f>
        <v>0.41146948284810064</v>
      </c>
    </row>
    <row r="49" spans="1:13" x14ac:dyDescent="0.2">
      <c r="A49" s="5" t="s">
        <v>33</v>
      </c>
      <c r="B49" s="4" t="s">
        <v>7</v>
      </c>
      <c r="C49" s="4">
        <f t="shared" ref="C49:M49" si="17">AVERAGE(C47:C48)</f>
        <v>1.2349999999999999</v>
      </c>
      <c r="D49" s="4">
        <f t="shared" si="17"/>
        <v>5.0679999999999996</v>
      </c>
      <c r="E49" s="4">
        <f t="shared" si="17"/>
        <v>3.5000000000000001E-3</v>
      </c>
      <c r="F49" s="4">
        <f t="shared" si="17"/>
        <v>0.41349999999999998</v>
      </c>
      <c r="G49" s="4">
        <f t="shared" si="17"/>
        <v>2.0500000000000001E-2</v>
      </c>
      <c r="H49" s="4">
        <f t="shared" si="17"/>
        <v>0.89500000000000002</v>
      </c>
      <c r="I49" s="4">
        <f t="shared" si="17"/>
        <v>2.6880500000000001</v>
      </c>
      <c r="J49" s="4">
        <f t="shared" si="17"/>
        <v>29.4</v>
      </c>
      <c r="K49" s="4">
        <f t="shared" si="17"/>
        <v>1.2109999999999999</v>
      </c>
      <c r="L49" s="4">
        <f t="shared" si="17"/>
        <v>3.7595000000000001</v>
      </c>
      <c r="M49" s="4">
        <f t="shared" si="17"/>
        <v>0.37247852568415579</v>
      </c>
    </row>
    <row r="50" spans="1:13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">
      <c r="A51" s="3"/>
      <c r="B51" s="3"/>
      <c r="C51" s="4" t="s">
        <v>73</v>
      </c>
      <c r="D51" s="4" t="s">
        <v>74</v>
      </c>
      <c r="E51" s="4" t="s">
        <v>75</v>
      </c>
      <c r="F51" s="4" t="s">
        <v>76</v>
      </c>
      <c r="G51" s="4" t="s">
        <v>77</v>
      </c>
      <c r="H51" s="4" t="s">
        <v>78</v>
      </c>
      <c r="I51" s="4" t="s">
        <v>79</v>
      </c>
      <c r="J51" s="4" t="s">
        <v>80</v>
      </c>
      <c r="K51" s="4" t="s">
        <v>81</v>
      </c>
      <c r="L51" s="4" t="s">
        <v>82</v>
      </c>
      <c r="M51" s="4" t="s">
        <v>83</v>
      </c>
    </row>
    <row r="52" spans="1:13" x14ac:dyDescent="0.2">
      <c r="A52" s="5" t="s">
        <v>36</v>
      </c>
      <c r="B52" s="4" t="s">
        <v>37</v>
      </c>
      <c r="C52" s="3">
        <v>0.246</v>
      </c>
      <c r="D52" s="3">
        <v>2.2440000000000002</v>
      </c>
      <c r="E52" s="3">
        <v>0</v>
      </c>
      <c r="F52" s="3">
        <v>0</v>
      </c>
      <c r="G52" s="3">
        <v>0</v>
      </c>
      <c r="H52" s="3">
        <v>0</v>
      </c>
      <c r="I52" s="3">
        <v>1.3169999999999999</v>
      </c>
      <c r="J52" s="3">
        <v>18.5</v>
      </c>
      <c r="K52" s="3">
        <f>C52-(E52+G52)</f>
        <v>0.246</v>
      </c>
      <c r="L52" s="3">
        <f>D52-(F52+H52)</f>
        <v>2.2440000000000002</v>
      </c>
      <c r="M52" s="3">
        <f>(K52*COS(RADIANS(J52)))/(1.06*(I52))</f>
        <v>0.16710908094491841</v>
      </c>
    </row>
    <row r="53" spans="1:13" x14ac:dyDescent="0.2">
      <c r="A53" s="5" t="s">
        <v>36</v>
      </c>
      <c r="B53" s="4" t="s">
        <v>7</v>
      </c>
      <c r="C53" s="4">
        <f t="shared" ref="C53:M53" si="18">AVERAGE(C52)</f>
        <v>0.246</v>
      </c>
      <c r="D53" s="4">
        <f t="shared" si="18"/>
        <v>2.2440000000000002</v>
      </c>
      <c r="E53" s="4">
        <f t="shared" si="18"/>
        <v>0</v>
      </c>
      <c r="F53" s="4">
        <f t="shared" si="18"/>
        <v>0</v>
      </c>
      <c r="G53" s="4">
        <f t="shared" si="18"/>
        <v>0</v>
      </c>
      <c r="H53" s="4">
        <f t="shared" si="18"/>
        <v>0</v>
      </c>
      <c r="I53" s="4">
        <f t="shared" si="18"/>
        <v>1.3169999999999999</v>
      </c>
      <c r="J53" s="4">
        <f t="shared" si="18"/>
        <v>18.5</v>
      </c>
      <c r="K53" s="4">
        <f t="shared" si="18"/>
        <v>0.246</v>
      </c>
      <c r="L53" s="4">
        <f t="shared" si="18"/>
        <v>2.2440000000000002</v>
      </c>
      <c r="M53" s="4">
        <f t="shared" si="18"/>
        <v>0.16710908094491841</v>
      </c>
    </row>
    <row r="54" spans="1:13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">
      <c r="A55" s="3"/>
      <c r="B55" s="3"/>
      <c r="C55" s="4" t="s">
        <v>73</v>
      </c>
      <c r="D55" s="4" t="s">
        <v>74</v>
      </c>
      <c r="E55" s="4" t="s">
        <v>75</v>
      </c>
      <c r="F55" s="4" t="s">
        <v>76</v>
      </c>
      <c r="G55" s="4" t="s">
        <v>77</v>
      </c>
      <c r="H55" s="4" t="s">
        <v>78</v>
      </c>
      <c r="I55" s="4" t="s">
        <v>79</v>
      </c>
      <c r="J55" s="4" t="s">
        <v>80</v>
      </c>
      <c r="K55" s="4" t="s">
        <v>81</v>
      </c>
      <c r="L55" s="4" t="s">
        <v>82</v>
      </c>
      <c r="M55" s="4" t="s">
        <v>83</v>
      </c>
    </row>
    <row r="56" spans="1:13" x14ac:dyDescent="0.2">
      <c r="A56" s="5" t="s">
        <v>38</v>
      </c>
      <c r="B56" s="4" t="s">
        <v>39</v>
      </c>
      <c r="C56" s="3">
        <v>1.159</v>
      </c>
      <c r="D56" s="3">
        <v>4.0090000000000003</v>
      </c>
      <c r="E56" s="3">
        <v>0</v>
      </c>
      <c r="F56" s="3">
        <v>0</v>
      </c>
      <c r="G56" s="3">
        <v>0</v>
      </c>
      <c r="H56" s="3">
        <v>0</v>
      </c>
      <c r="I56" s="3">
        <v>1.6356999999999999</v>
      </c>
      <c r="J56" s="3">
        <v>32.4</v>
      </c>
      <c r="K56" s="3">
        <f t="shared" ref="K56:L59" si="19">C56-(E56+G56)</f>
        <v>1.159</v>
      </c>
      <c r="L56" s="3">
        <f t="shared" si="19"/>
        <v>4.0090000000000003</v>
      </c>
      <c r="M56" s="3">
        <f>(K56*COS(RADIANS(J56)))/(1.06*(I56))</f>
        <v>0.56439748584751981</v>
      </c>
    </row>
    <row r="57" spans="1:13" x14ac:dyDescent="0.2">
      <c r="A57" s="5" t="s">
        <v>38</v>
      </c>
      <c r="B57" s="4" t="s">
        <v>40</v>
      </c>
      <c r="C57" s="3">
        <v>1.595</v>
      </c>
      <c r="D57" s="3">
        <v>3.8609999999999998</v>
      </c>
      <c r="E57" s="3">
        <v>0</v>
      </c>
      <c r="F57" s="3">
        <v>0</v>
      </c>
      <c r="G57" s="3">
        <v>0</v>
      </c>
      <c r="H57" s="3">
        <v>0</v>
      </c>
      <c r="I57" s="3">
        <v>2.2556000000000003</v>
      </c>
      <c r="J57" s="3">
        <v>27.9</v>
      </c>
      <c r="K57" s="3">
        <f t="shared" si="19"/>
        <v>1.595</v>
      </c>
      <c r="L57" s="3">
        <f t="shared" si="19"/>
        <v>3.8609999999999998</v>
      </c>
      <c r="M57" s="3">
        <f t="shared" ref="M57:M59" si="20">(K57*COS(RADIANS(J57)))/(1.06*(I57))</f>
        <v>0.58956248933115141</v>
      </c>
    </row>
    <row r="58" spans="1:13" x14ac:dyDescent="0.2">
      <c r="A58" s="5" t="s">
        <v>38</v>
      </c>
      <c r="B58" s="4" t="s">
        <v>41</v>
      </c>
      <c r="C58" s="3">
        <v>1.784</v>
      </c>
      <c r="D58" s="3">
        <v>3.7149999999999999</v>
      </c>
      <c r="E58" s="3">
        <v>0</v>
      </c>
      <c r="F58" s="3">
        <v>0</v>
      </c>
      <c r="G58" s="3">
        <v>0</v>
      </c>
      <c r="H58" s="3">
        <v>0</v>
      </c>
      <c r="I58" s="3">
        <v>2.1768000000000005</v>
      </c>
      <c r="J58" s="3">
        <v>19.545454545454547</v>
      </c>
      <c r="K58" s="3">
        <f t="shared" si="19"/>
        <v>1.784</v>
      </c>
      <c r="L58" s="3">
        <f t="shared" si="19"/>
        <v>3.7149999999999999</v>
      </c>
      <c r="M58" s="3">
        <f t="shared" si="20"/>
        <v>0.72860952765544407</v>
      </c>
    </row>
    <row r="59" spans="1:13" x14ac:dyDescent="0.2">
      <c r="A59" s="5" t="s">
        <v>38</v>
      </c>
      <c r="B59" s="4" t="s">
        <v>42</v>
      </c>
      <c r="C59" s="3">
        <v>1.389</v>
      </c>
      <c r="D59" s="3">
        <v>3.7759999999999998</v>
      </c>
      <c r="E59" s="3">
        <v>0</v>
      </c>
      <c r="F59" s="3">
        <v>0</v>
      </c>
      <c r="G59" s="3">
        <v>0</v>
      </c>
      <c r="H59" s="3">
        <v>0</v>
      </c>
      <c r="I59" s="3">
        <v>2.0655999999999999</v>
      </c>
      <c r="J59" s="3">
        <v>34.200000000000003</v>
      </c>
      <c r="K59" s="3">
        <f t="shared" si="19"/>
        <v>1.389</v>
      </c>
      <c r="L59" s="3">
        <f t="shared" si="19"/>
        <v>3.7759999999999998</v>
      </c>
      <c r="M59" s="3">
        <f t="shared" si="20"/>
        <v>0.52468418773080983</v>
      </c>
    </row>
    <row r="60" spans="1:13" x14ac:dyDescent="0.2">
      <c r="A60" s="5" t="s">
        <v>38</v>
      </c>
      <c r="B60" s="4" t="s">
        <v>7</v>
      </c>
      <c r="C60" s="4">
        <f t="shared" ref="C60:M60" si="21">AVERAGE(C56:C59)</f>
        <v>1.4817500000000001</v>
      </c>
      <c r="D60" s="4">
        <f t="shared" si="21"/>
        <v>3.8402500000000002</v>
      </c>
      <c r="E60" s="4">
        <f t="shared" si="21"/>
        <v>0</v>
      </c>
      <c r="F60" s="4">
        <f t="shared" si="21"/>
        <v>0</v>
      </c>
      <c r="G60" s="4">
        <f t="shared" si="21"/>
        <v>0</v>
      </c>
      <c r="H60" s="4">
        <f t="shared" si="21"/>
        <v>0</v>
      </c>
      <c r="I60" s="4">
        <f t="shared" si="21"/>
        <v>2.0334250000000003</v>
      </c>
      <c r="J60" s="4">
        <f t="shared" si="21"/>
        <v>28.511363636363637</v>
      </c>
      <c r="K60" s="4">
        <f t="shared" si="21"/>
        <v>1.4817500000000001</v>
      </c>
      <c r="L60" s="4">
        <f t="shared" si="21"/>
        <v>3.8402500000000002</v>
      </c>
      <c r="M60" s="4">
        <f t="shared" si="21"/>
        <v>0.60181342264123128</v>
      </c>
    </row>
    <row r="61" spans="1:1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">
      <c r="A62" s="3"/>
      <c r="B62" s="3"/>
      <c r="C62" s="4" t="s">
        <v>73</v>
      </c>
      <c r="D62" s="4" t="s">
        <v>74</v>
      </c>
      <c r="E62" s="4" t="s">
        <v>75</v>
      </c>
      <c r="F62" s="4" t="s">
        <v>76</v>
      </c>
      <c r="G62" s="4" t="s">
        <v>77</v>
      </c>
      <c r="H62" s="4" t="s">
        <v>78</v>
      </c>
      <c r="I62" s="4" t="s">
        <v>79</v>
      </c>
      <c r="J62" s="4" t="s">
        <v>80</v>
      </c>
      <c r="K62" s="4" t="s">
        <v>81</v>
      </c>
      <c r="L62" s="4" t="s">
        <v>82</v>
      </c>
      <c r="M62" s="4" t="s">
        <v>83</v>
      </c>
    </row>
    <row r="63" spans="1:13" x14ac:dyDescent="0.2">
      <c r="A63" s="5" t="s">
        <v>43</v>
      </c>
      <c r="B63" s="4" t="s">
        <v>44</v>
      </c>
      <c r="C63" s="3">
        <v>11.13</v>
      </c>
      <c r="D63" s="3">
        <v>7.5120000000000005</v>
      </c>
      <c r="E63" s="3">
        <v>0</v>
      </c>
      <c r="F63" s="3">
        <v>0</v>
      </c>
      <c r="G63" s="3">
        <v>2.1999999999999999E-2</v>
      </c>
      <c r="H63" s="3">
        <v>0.41600000000000004</v>
      </c>
      <c r="I63" s="3">
        <v>4.2625000000000002</v>
      </c>
      <c r="J63" s="3">
        <v>25.9</v>
      </c>
      <c r="K63" s="3">
        <f t="shared" ref="K63:L66" si="22">C63-(E63+G63)</f>
        <v>11.108000000000001</v>
      </c>
      <c r="L63" s="3">
        <f t="shared" si="22"/>
        <v>7.0960000000000001</v>
      </c>
      <c r="M63" s="3">
        <f>(K63*COS(RADIANS(J63)))/(1.06*(I63))</f>
        <v>2.2115393810953674</v>
      </c>
    </row>
    <row r="64" spans="1:13" x14ac:dyDescent="0.2">
      <c r="A64" s="5" t="s">
        <v>43</v>
      </c>
      <c r="B64" s="4" t="s">
        <v>45</v>
      </c>
      <c r="C64" s="3">
        <v>12.08</v>
      </c>
      <c r="D64" s="3">
        <v>7.6719999999999997</v>
      </c>
      <c r="E64" s="3">
        <v>0</v>
      </c>
      <c r="F64" s="3">
        <v>0</v>
      </c>
      <c r="G64" s="3">
        <v>4.4999999999999998E-2</v>
      </c>
      <c r="H64" s="3">
        <v>0.48099999999999998</v>
      </c>
      <c r="I64" s="3">
        <v>4.6080000000000005</v>
      </c>
      <c r="J64" s="3">
        <v>29.2</v>
      </c>
      <c r="K64" s="3">
        <f t="shared" si="22"/>
        <v>12.035</v>
      </c>
      <c r="L64" s="3">
        <f t="shared" si="22"/>
        <v>7.1909999999999998</v>
      </c>
      <c r="M64" s="3">
        <f t="shared" ref="M64:M66" si="23">(K64*COS(RADIANS(J64)))/(1.06*(I64))</f>
        <v>2.1508158903183467</v>
      </c>
    </row>
    <row r="65" spans="1:13" x14ac:dyDescent="0.2">
      <c r="A65" s="5" t="s">
        <v>43</v>
      </c>
      <c r="B65" s="4" t="s">
        <v>46</v>
      </c>
      <c r="C65" s="3">
        <v>17.98</v>
      </c>
      <c r="D65" s="3">
        <v>8.1660000000000004</v>
      </c>
      <c r="E65" s="3">
        <v>3.6999999999999998E-2</v>
      </c>
      <c r="F65" s="3">
        <v>0.374</v>
      </c>
      <c r="G65" s="3">
        <v>0</v>
      </c>
      <c r="H65" s="3">
        <v>0</v>
      </c>
      <c r="I65" s="3">
        <v>4.4883000000000006</v>
      </c>
      <c r="J65" s="3">
        <v>41.1</v>
      </c>
      <c r="K65" s="3">
        <f t="shared" si="22"/>
        <v>17.943000000000001</v>
      </c>
      <c r="L65" s="3">
        <f t="shared" si="22"/>
        <v>7.7920000000000007</v>
      </c>
      <c r="M65" s="3">
        <f t="shared" si="23"/>
        <v>2.8420198486858892</v>
      </c>
    </row>
    <row r="66" spans="1:13" x14ac:dyDescent="0.2">
      <c r="A66" s="5" t="s">
        <v>43</v>
      </c>
      <c r="B66" s="4" t="s">
        <v>47</v>
      </c>
      <c r="C66" s="3">
        <v>9.2949999999999999</v>
      </c>
      <c r="D66" s="3">
        <v>7.1019999999999994</v>
      </c>
      <c r="E66" s="3">
        <v>0</v>
      </c>
      <c r="F66" s="3">
        <v>0</v>
      </c>
      <c r="G66" s="3">
        <v>0</v>
      </c>
      <c r="H66" s="3">
        <v>0</v>
      </c>
      <c r="I66" s="3">
        <v>4.2656000000000001</v>
      </c>
      <c r="J66" s="3">
        <v>29</v>
      </c>
      <c r="K66" s="3">
        <f t="shared" si="22"/>
        <v>9.2949999999999999</v>
      </c>
      <c r="L66" s="3">
        <f t="shared" si="22"/>
        <v>7.1019999999999994</v>
      </c>
      <c r="M66" s="3">
        <f t="shared" si="23"/>
        <v>1.7979709058737301</v>
      </c>
    </row>
    <row r="67" spans="1:13" x14ac:dyDescent="0.2">
      <c r="A67" s="5" t="s">
        <v>43</v>
      </c>
      <c r="B67" s="4" t="s">
        <v>7</v>
      </c>
      <c r="C67" s="4">
        <f t="shared" ref="C67:M67" si="24">AVERAGE(C63:C66)</f>
        <v>12.62125</v>
      </c>
      <c r="D67" s="4">
        <f t="shared" si="24"/>
        <v>7.6130000000000004</v>
      </c>
      <c r="E67" s="4">
        <f t="shared" si="24"/>
        <v>9.2499999999999995E-3</v>
      </c>
      <c r="F67" s="4">
        <f t="shared" si="24"/>
        <v>9.35E-2</v>
      </c>
      <c r="G67" s="4">
        <f t="shared" si="24"/>
        <v>1.6750000000000001E-2</v>
      </c>
      <c r="H67" s="4">
        <f t="shared" si="24"/>
        <v>0.22425</v>
      </c>
      <c r="I67" s="4">
        <f t="shared" si="24"/>
        <v>4.4061000000000003</v>
      </c>
      <c r="J67" s="4">
        <f t="shared" si="24"/>
        <v>31.299999999999997</v>
      </c>
      <c r="K67" s="4">
        <f t="shared" si="24"/>
        <v>12.59525</v>
      </c>
      <c r="L67" s="4">
        <f t="shared" si="24"/>
        <v>7.2952500000000002</v>
      </c>
      <c r="M67" s="4">
        <f t="shared" si="24"/>
        <v>2.2505865064933332</v>
      </c>
    </row>
    <row r="68" spans="1:13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">
      <c r="A69" s="3"/>
      <c r="B69" s="3"/>
      <c r="C69" s="4" t="s">
        <v>73</v>
      </c>
      <c r="D69" s="4" t="s">
        <v>74</v>
      </c>
      <c r="E69" s="4" t="s">
        <v>75</v>
      </c>
      <c r="F69" s="4" t="s">
        <v>76</v>
      </c>
      <c r="G69" s="4" t="s">
        <v>77</v>
      </c>
      <c r="H69" s="4" t="s">
        <v>78</v>
      </c>
      <c r="I69" s="4" t="s">
        <v>79</v>
      </c>
      <c r="J69" s="4" t="s">
        <v>80</v>
      </c>
      <c r="K69" s="4" t="s">
        <v>81</v>
      </c>
      <c r="L69" s="4" t="s">
        <v>82</v>
      </c>
      <c r="M69" s="4" t="s">
        <v>83</v>
      </c>
    </row>
    <row r="70" spans="1:13" x14ac:dyDescent="0.2">
      <c r="A70" s="5" t="s">
        <v>48</v>
      </c>
      <c r="B70" s="4" t="s">
        <v>49</v>
      </c>
      <c r="C70" s="3">
        <v>23.71</v>
      </c>
      <c r="D70" s="3">
        <v>10.76</v>
      </c>
      <c r="E70" s="3">
        <v>5.8000000000000003E-2</v>
      </c>
      <c r="F70" s="3">
        <v>0.74199999999999999</v>
      </c>
      <c r="G70" s="3">
        <v>9.7000000000000003E-2</v>
      </c>
      <c r="H70" s="3">
        <v>0.46799999999999997</v>
      </c>
      <c r="I70" s="3">
        <v>6.317800000000001</v>
      </c>
      <c r="J70" s="3">
        <v>27.181818181818183</v>
      </c>
      <c r="K70" s="3">
        <f t="shared" ref="K70:L72" si="25">C70-(E70+G70)</f>
        <v>23.555</v>
      </c>
      <c r="L70" s="3">
        <f t="shared" si="25"/>
        <v>9.5500000000000007</v>
      </c>
      <c r="M70" s="3">
        <f>(K70*COS(RADIANS(J70)))/(1.06*(I70))</f>
        <v>3.1288683485291262</v>
      </c>
    </row>
    <row r="71" spans="1:13" x14ac:dyDescent="0.2">
      <c r="A71" s="5" t="s">
        <v>48</v>
      </c>
      <c r="B71" s="4" t="s">
        <v>50</v>
      </c>
      <c r="C71" s="3">
        <v>20.2</v>
      </c>
      <c r="D71" s="3">
        <v>10.401</v>
      </c>
      <c r="E71" s="3">
        <v>7.1999999999999995E-2</v>
      </c>
      <c r="F71" s="3">
        <v>0.39</v>
      </c>
      <c r="G71" s="3">
        <v>0.23499999999999999</v>
      </c>
      <c r="H71" s="3">
        <v>0.46100000000000002</v>
      </c>
      <c r="I71" s="3">
        <v>5.8664000000000005</v>
      </c>
      <c r="J71" s="3">
        <v>27.6</v>
      </c>
      <c r="K71" s="3">
        <f t="shared" si="25"/>
        <v>19.893000000000001</v>
      </c>
      <c r="L71" s="3">
        <f t="shared" si="25"/>
        <v>9.5500000000000007</v>
      </c>
      <c r="M71" s="3">
        <f t="shared" ref="M71:M72" si="26">(K71*COS(RADIANS(J71)))/(1.06*(I71))</f>
        <v>2.8350207709344666</v>
      </c>
    </row>
    <row r="72" spans="1:13" x14ac:dyDescent="0.2">
      <c r="A72" s="5" t="s">
        <v>48</v>
      </c>
      <c r="B72" s="4" t="s">
        <v>51</v>
      </c>
      <c r="C72" s="3">
        <v>22.29</v>
      </c>
      <c r="D72" s="3">
        <v>10.081999999999999</v>
      </c>
      <c r="E72" s="3">
        <v>0.05</v>
      </c>
      <c r="F72" s="3">
        <v>0.53600000000000003</v>
      </c>
      <c r="G72" s="3">
        <v>6.6000000000000003E-2</v>
      </c>
      <c r="H72" s="3">
        <v>0.28999999999999998</v>
      </c>
      <c r="I72" s="3">
        <v>5.6380999999999997</v>
      </c>
      <c r="J72" s="3">
        <v>26.6</v>
      </c>
      <c r="K72" s="3">
        <f t="shared" si="25"/>
        <v>22.173999999999999</v>
      </c>
      <c r="L72" s="3">
        <f t="shared" si="25"/>
        <v>9.2559999999999985</v>
      </c>
      <c r="M72" s="3">
        <f t="shared" si="26"/>
        <v>3.3175527898760468</v>
      </c>
    </row>
    <row r="73" spans="1:13" x14ac:dyDescent="0.2">
      <c r="A73" s="5" t="s">
        <v>48</v>
      </c>
      <c r="B73" s="4" t="s">
        <v>7</v>
      </c>
      <c r="C73" s="4">
        <f t="shared" ref="C73:M73" si="27">AVERAGE(C70:C72)</f>
        <v>22.066666666666663</v>
      </c>
      <c r="D73" s="4">
        <f t="shared" si="27"/>
        <v>10.414333333333333</v>
      </c>
      <c r="E73" s="4">
        <f t="shared" si="27"/>
        <v>0.06</v>
      </c>
      <c r="F73" s="4">
        <f t="shared" si="27"/>
        <v>0.55600000000000005</v>
      </c>
      <c r="G73" s="4">
        <f t="shared" si="27"/>
        <v>0.13266666666666665</v>
      </c>
      <c r="H73" s="4">
        <f t="shared" si="27"/>
        <v>0.40633333333333338</v>
      </c>
      <c r="I73" s="4">
        <f t="shared" si="27"/>
        <v>5.9407666666666659</v>
      </c>
      <c r="J73" s="4">
        <f t="shared" si="27"/>
        <v>27.127272727272725</v>
      </c>
      <c r="K73" s="4">
        <f t="shared" si="27"/>
        <v>21.873999999999999</v>
      </c>
      <c r="L73" s="4">
        <f t="shared" si="27"/>
        <v>9.452</v>
      </c>
      <c r="M73" s="4">
        <f t="shared" si="27"/>
        <v>3.0938139697798799</v>
      </c>
    </row>
    <row r="74" spans="1:13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">
      <c r="A75" s="3"/>
      <c r="B75" s="3"/>
      <c r="C75" s="4" t="s">
        <v>73</v>
      </c>
      <c r="D75" s="4" t="s">
        <v>74</v>
      </c>
      <c r="E75" s="4" t="s">
        <v>75</v>
      </c>
      <c r="F75" s="4" t="s">
        <v>76</v>
      </c>
      <c r="G75" s="4" t="s">
        <v>77</v>
      </c>
      <c r="H75" s="4" t="s">
        <v>78</v>
      </c>
      <c r="I75" s="4" t="s">
        <v>79</v>
      </c>
      <c r="J75" s="4" t="s">
        <v>80</v>
      </c>
      <c r="K75" s="4" t="s">
        <v>81</v>
      </c>
      <c r="L75" s="4" t="s">
        <v>82</v>
      </c>
      <c r="M75" s="4" t="s">
        <v>83</v>
      </c>
    </row>
    <row r="76" spans="1:13" x14ac:dyDescent="0.2">
      <c r="A76" s="5" t="s">
        <v>52</v>
      </c>
      <c r="B76" s="4" t="s">
        <v>14</v>
      </c>
      <c r="C76" s="3">
        <v>3.9550000000000001</v>
      </c>
      <c r="D76" s="3">
        <v>8.7880000000000003</v>
      </c>
      <c r="E76" s="3">
        <v>0.04</v>
      </c>
      <c r="F76" s="3">
        <v>1.2430000000000001</v>
      </c>
      <c r="G76" s="3">
        <v>5.8000000000000003E-2</v>
      </c>
      <c r="H76" s="3">
        <v>1.091</v>
      </c>
      <c r="I76" s="3">
        <v>3.9588999999999999</v>
      </c>
      <c r="J76" s="3">
        <v>23.9</v>
      </c>
      <c r="K76" s="3">
        <f t="shared" ref="K76:L76" si="28">C76-(E76+G76)</f>
        <v>3.8570000000000002</v>
      </c>
      <c r="L76" s="3">
        <f t="shared" si="28"/>
        <v>6.4540000000000006</v>
      </c>
      <c r="M76" s="3">
        <f>(K76*COS(RADIANS(J76)))/(1.06*(I76))</f>
        <v>0.84030333977337801</v>
      </c>
    </row>
    <row r="77" spans="1:13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2">
      <c r="A78" s="3"/>
      <c r="B78" s="3"/>
      <c r="C78" s="4" t="s">
        <v>73</v>
      </c>
      <c r="D78" s="4" t="s">
        <v>74</v>
      </c>
      <c r="E78" s="4" t="s">
        <v>75</v>
      </c>
      <c r="F78" s="4" t="s">
        <v>76</v>
      </c>
      <c r="G78" s="4" t="s">
        <v>77</v>
      </c>
      <c r="H78" s="4" t="s">
        <v>78</v>
      </c>
      <c r="I78" s="4" t="s">
        <v>79</v>
      </c>
      <c r="J78" s="4" t="s">
        <v>80</v>
      </c>
      <c r="K78" s="4" t="s">
        <v>81</v>
      </c>
      <c r="L78" s="4" t="s">
        <v>82</v>
      </c>
      <c r="M78" s="4" t="s">
        <v>83</v>
      </c>
    </row>
    <row r="79" spans="1:13" x14ac:dyDescent="0.2">
      <c r="A79" s="5" t="s">
        <v>53</v>
      </c>
      <c r="B79" s="4" t="s">
        <v>54</v>
      </c>
      <c r="C79" s="3">
        <v>3.4630000000000001</v>
      </c>
      <c r="D79" s="3">
        <v>5.84</v>
      </c>
      <c r="E79" s="3">
        <v>0</v>
      </c>
      <c r="F79" s="3">
        <v>0</v>
      </c>
      <c r="G79" s="3">
        <v>2.1000000000000001E-2</v>
      </c>
      <c r="H79" s="3">
        <v>0.46900000000000003</v>
      </c>
      <c r="I79" s="3">
        <v>2.4367272727272722</v>
      </c>
      <c r="J79" s="3">
        <v>34.299999999999997</v>
      </c>
      <c r="K79" s="3">
        <f t="shared" ref="K79:L80" si="29">C79-(E79+G79)</f>
        <v>3.4420000000000002</v>
      </c>
      <c r="L79" s="3">
        <f t="shared" si="29"/>
        <v>5.3709999999999996</v>
      </c>
      <c r="M79" s="3">
        <f>(K79*COS(RADIANS(J79)))/(1.06*(I79))</f>
        <v>1.1008541961562559</v>
      </c>
    </row>
    <row r="80" spans="1:13" x14ac:dyDescent="0.2">
      <c r="A80" s="5" t="s">
        <v>53</v>
      </c>
      <c r="B80" s="4" t="s">
        <v>55</v>
      </c>
      <c r="C80" s="3">
        <v>4.5209999999999999</v>
      </c>
      <c r="D80" s="3">
        <v>6.2509999999999994</v>
      </c>
      <c r="E80" s="3">
        <v>0</v>
      </c>
      <c r="F80" s="3">
        <v>0</v>
      </c>
      <c r="G80" s="3">
        <v>0.13500000000000001</v>
      </c>
      <c r="H80" s="3">
        <v>0.43499999999999994</v>
      </c>
      <c r="I80" s="3">
        <v>2.5743</v>
      </c>
      <c r="J80" s="3">
        <v>24.7</v>
      </c>
      <c r="K80" s="3">
        <f t="shared" si="29"/>
        <v>4.3860000000000001</v>
      </c>
      <c r="L80" s="3">
        <f t="shared" si="29"/>
        <v>5.8159999999999998</v>
      </c>
      <c r="M80" s="3">
        <f>(K80*COS(RADIANS(J80)))/(1.06*(I80))</f>
        <v>1.4602675893693036</v>
      </c>
    </row>
    <row r="81" spans="1:13" x14ac:dyDescent="0.2">
      <c r="A81" s="5" t="s">
        <v>53</v>
      </c>
      <c r="B81" s="4" t="s">
        <v>7</v>
      </c>
      <c r="C81" s="4">
        <f t="shared" ref="C81:M81" si="30">AVERAGE(C79:C80)</f>
        <v>3.992</v>
      </c>
      <c r="D81" s="4">
        <f t="shared" si="30"/>
        <v>6.0454999999999997</v>
      </c>
      <c r="E81" s="4">
        <f t="shared" si="30"/>
        <v>0</v>
      </c>
      <c r="F81" s="4">
        <f t="shared" si="30"/>
        <v>0</v>
      </c>
      <c r="G81" s="4">
        <f t="shared" si="30"/>
        <v>7.8E-2</v>
      </c>
      <c r="H81" s="4">
        <f t="shared" si="30"/>
        <v>0.45199999999999996</v>
      </c>
      <c r="I81" s="4">
        <f t="shared" si="30"/>
        <v>2.5055136363636361</v>
      </c>
      <c r="J81" s="4">
        <f t="shared" si="30"/>
        <v>29.5</v>
      </c>
      <c r="K81" s="4">
        <f t="shared" si="30"/>
        <v>3.9140000000000001</v>
      </c>
      <c r="L81" s="4">
        <f t="shared" si="30"/>
        <v>5.5934999999999997</v>
      </c>
      <c r="M81" s="4">
        <f t="shared" si="30"/>
        <v>1.2805608927627796</v>
      </c>
    </row>
    <row r="82" spans="1:13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2">
      <c r="A83" s="3"/>
      <c r="B83" s="3"/>
      <c r="C83" s="4" t="s">
        <v>73</v>
      </c>
      <c r="D83" s="4" t="s">
        <v>74</v>
      </c>
      <c r="E83" s="4" t="s">
        <v>75</v>
      </c>
      <c r="F83" s="4" t="s">
        <v>76</v>
      </c>
      <c r="G83" s="4" t="s">
        <v>77</v>
      </c>
      <c r="H83" s="4" t="s">
        <v>78</v>
      </c>
      <c r="I83" s="4" t="s">
        <v>79</v>
      </c>
      <c r="J83" s="4" t="s">
        <v>80</v>
      </c>
      <c r="K83" s="4" t="s">
        <v>81</v>
      </c>
      <c r="L83" s="4" t="s">
        <v>82</v>
      </c>
      <c r="M83" s="4" t="s">
        <v>83</v>
      </c>
    </row>
    <row r="84" spans="1:13" x14ac:dyDescent="0.2">
      <c r="A84" s="5" t="s">
        <v>56</v>
      </c>
      <c r="B84" s="4" t="s">
        <v>57</v>
      </c>
      <c r="C84" s="3">
        <v>13.273999999999999</v>
      </c>
      <c r="D84" s="3">
        <v>10.667</v>
      </c>
      <c r="E84" s="3">
        <v>7.0000000000000007E-2</v>
      </c>
      <c r="F84" s="3">
        <v>0.81300000000000006</v>
      </c>
      <c r="G84" s="3">
        <v>0.16</v>
      </c>
      <c r="H84" s="3">
        <v>0.69000000000000006</v>
      </c>
      <c r="I84" s="3">
        <v>5.98</v>
      </c>
      <c r="J84" s="3">
        <v>34.299999999999997</v>
      </c>
      <c r="K84" s="3">
        <f t="shared" ref="K84:L86" si="31">C84-(E84+G84)</f>
        <v>13.043999999999999</v>
      </c>
      <c r="L84" s="3">
        <f t="shared" si="31"/>
        <v>9.1639999999999997</v>
      </c>
      <c r="M84" s="3">
        <f>(K84*COS(RADIANS(J84)))/(1.06*(I84))</f>
        <v>1.6999473328394559</v>
      </c>
    </row>
    <row r="85" spans="1:13" x14ac:dyDescent="0.2">
      <c r="A85" s="5" t="s">
        <v>56</v>
      </c>
      <c r="B85" s="4" t="s">
        <v>58</v>
      </c>
      <c r="C85" s="3">
        <v>9.0609999999999999</v>
      </c>
      <c r="D85" s="3">
        <v>10.773</v>
      </c>
      <c r="E85" s="3">
        <v>2.7E-2</v>
      </c>
      <c r="F85" s="3">
        <v>0.57999999999999996</v>
      </c>
      <c r="G85" s="3">
        <v>5.6000000000000001E-2</v>
      </c>
      <c r="H85" s="3">
        <v>1.2989999999999999</v>
      </c>
      <c r="I85" s="3">
        <v>6.5359999999999987</v>
      </c>
      <c r="J85" s="3">
        <v>25.7</v>
      </c>
      <c r="K85" s="3">
        <f t="shared" si="31"/>
        <v>8.9779999999999998</v>
      </c>
      <c r="L85" s="3">
        <f t="shared" si="31"/>
        <v>8.8940000000000001</v>
      </c>
      <c r="M85" s="3">
        <f>(K85*COS(RADIANS(J85)))/(1.06*(I85))</f>
        <v>1.1676793690431138</v>
      </c>
    </row>
    <row r="86" spans="1:13" x14ac:dyDescent="0.2">
      <c r="A86" s="5" t="s">
        <v>56</v>
      </c>
      <c r="B86" s="4" t="s">
        <v>59</v>
      </c>
      <c r="C86" s="3">
        <v>17.306999999999999</v>
      </c>
      <c r="D86" s="3">
        <v>11.461</v>
      </c>
      <c r="E86" s="3">
        <v>0.14699999999999999</v>
      </c>
      <c r="F86" s="3">
        <v>0.45099999999999996</v>
      </c>
      <c r="G86" s="3">
        <v>0.13300000000000001</v>
      </c>
      <c r="H86" s="3">
        <v>0.20600000000000002</v>
      </c>
      <c r="I86" s="3">
        <v>6.8220000000000001</v>
      </c>
      <c r="J86" s="3">
        <v>35.799999999999997</v>
      </c>
      <c r="K86" s="3">
        <f t="shared" si="31"/>
        <v>17.026999999999997</v>
      </c>
      <c r="L86" s="3">
        <f t="shared" si="31"/>
        <v>10.804</v>
      </c>
      <c r="M86" s="3">
        <f>(K86*COS(RADIANS(J86)))/(1.06*(I86))</f>
        <v>1.9097458895376311</v>
      </c>
    </row>
    <row r="87" spans="1:13" x14ac:dyDescent="0.2">
      <c r="A87" s="5" t="s">
        <v>56</v>
      </c>
      <c r="B87" s="4" t="s">
        <v>7</v>
      </c>
      <c r="C87" s="4">
        <f t="shared" ref="C87:M87" si="32">AVERAGE(C84:C86)</f>
        <v>13.213999999999999</v>
      </c>
      <c r="D87" s="4">
        <f t="shared" si="32"/>
        <v>10.966999999999999</v>
      </c>
      <c r="E87" s="4">
        <f t="shared" si="32"/>
        <v>8.1333333333333327E-2</v>
      </c>
      <c r="F87" s="4">
        <f t="shared" si="32"/>
        <v>0.61466666666666658</v>
      </c>
      <c r="G87" s="4">
        <f t="shared" si="32"/>
        <v>0.11633333333333333</v>
      </c>
      <c r="H87" s="4">
        <f t="shared" si="32"/>
        <v>0.73166666666666658</v>
      </c>
      <c r="I87" s="4">
        <f t="shared" si="32"/>
        <v>6.4459999999999988</v>
      </c>
      <c r="J87" s="4">
        <f t="shared" si="32"/>
        <v>31.933333333333334</v>
      </c>
      <c r="K87" s="4">
        <f t="shared" si="32"/>
        <v>13.01633333333333</v>
      </c>
      <c r="L87" s="4">
        <f t="shared" si="32"/>
        <v>9.6206666666666667</v>
      </c>
      <c r="M87" s="4">
        <f t="shared" si="32"/>
        <v>1.5924575304734001</v>
      </c>
    </row>
    <row r="88" spans="1:13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2">
      <c r="A89" s="3"/>
      <c r="B89" s="3"/>
      <c r="C89" s="4" t="s">
        <v>73</v>
      </c>
      <c r="D89" s="4" t="s">
        <v>74</v>
      </c>
      <c r="E89" s="4" t="s">
        <v>75</v>
      </c>
      <c r="F89" s="4" t="s">
        <v>76</v>
      </c>
      <c r="G89" s="4" t="s">
        <v>77</v>
      </c>
      <c r="H89" s="4" t="s">
        <v>78</v>
      </c>
      <c r="I89" s="4" t="s">
        <v>79</v>
      </c>
      <c r="J89" s="4" t="s">
        <v>80</v>
      </c>
      <c r="K89" s="4" t="s">
        <v>81</v>
      </c>
      <c r="L89" s="4" t="s">
        <v>82</v>
      </c>
      <c r="M89" s="4" t="s">
        <v>83</v>
      </c>
    </row>
    <row r="90" spans="1:13" x14ac:dyDescent="0.2">
      <c r="A90" s="5" t="s">
        <v>60</v>
      </c>
      <c r="B90" s="4" t="s">
        <v>61</v>
      </c>
      <c r="C90" s="3">
        <v>1.758</v>
      </c>
      <c r="D90" s="3">
        <v>5.0529999999999999</v>
      </c>
      <c r="E90" s="3">
        <v>0</v>
      </c>
      <c r="F90" s="3">
        <v>0.57099999999999995</v>
      </c>
      <c r="G90" s="3">
        <v>7.0000000000000001E-3</v>
      </c>
      <c r="H90" s="3">
        <v>0.129</v>
      </c>
      <c r="I90" s="3">
        <v>1.8809999999999998</v>
      </c>
      <c r="J90" s="3">
        <v>37.700000000000003</v>
      </c>
      <c r="K90" s="3">
        <f t="shared" ref="K90:L91" si="33">C90-(E90+G90)</f>
        <v>1.7510000000000001</v>
      </c>
      <c r="L90" s="3">
        <f t="shared" si="33"/>
        <v>4.3529999999999998</v>
      </c>
      <c r="M90" s="3">
        <f>(K90*COS(RADIANS(J90)))/(1.06*(I90))</f>
        <v>0.69484939074261742</v>
      </c>
    </row>
    <row r="91" spans="1:13" x14ac:dyDescent="0.2">
      <c r="A91" s="5" t="s">
        <v>60</v>
      </c>
      <c r="B91" s="4" t="s">
        <v>62</v>
      </c>
      <c r="C91" s="3">
        <v>6.2640000000000002</v>
      </c>
      <c r="D91" s="3">
        <v>8.548</v>
      </c>
      <c r="E91" s="3">
        <v>7.0000000000000001E-3</v>
      </c>
      <c r="F91" s="3">
        <v>0.50900000000000001</v>
      </c>
      <c r="G91" s="3">
        <v>6.6000000000000003E-2</v>
      </c>
      <c r="H91" s="3">
        <v>0.80199999999999994</v>
      </c>
      <c r="I91" s="3">
        <v>3.0748000000000002</v>
      </c>
      <c r="J91" s="3">
        <v>28</v>
      </c>
      <c r="K91" s="3">
        <f t="shared" si="33"/>
        <v>6.1909999999999998</v>
      </c>
      <c r="L91" s="3">
        <f t="shared" si="33"/>
        <v>7.2370000000000001</v>
      </c>
      <c r="M91" s="3">
        <f>(K91*COS(RADIANS(J91)))/(1.06*(I91))</f>
        <v>1.6771541966802617</v>
      </c>
    </row>
    <row r="92" spans="1:13" x14ac:dyDescent="0.2">
      <c r="A92" s="5" t="s">
        <v>60</v>
      </c>
      <c r="B92" s="4" t="s">
        <v>7</v>
      </c>
      <c r="C92" s="4">
        <f t="shared" ref="C92:M92" si="34">AVERAGE(C90:C91)</f>
        <v>4.0110000000000001</v>
      </c>
      <c r="D92" s="4">
        <f t="shared" si="34"/>
        <v>6.8004999999999995</v>
      </c>
      <c r="E92" s="4">
        <f t="shared" si="34"/>
        <v>3.5000000000000001E-3</v>
      </c>
      <c r="F92" s="4">
        <f t="shared" si="34"/>
        <v>0.54</v>
      </c>
      <c r="G92" s="4">
        <f t="shared" si="34"/>
        <v>3.6500000000000005E-2</v>
      </c>
      <c r="H92" s="4">
        <f t="shared" si="34"/>
        <v>0.46549999999999997</v>
      </c>
      <c r="I92" s="4">
        <f t="shared" si="34"/>
        <v>2.4779</v>
      </c>
      <c r="J92" s="4">
        <f t="shared" si="34"/>
        <v>32.85</v>
      </c>
      <c r="K92" s="4">
        <f t="shared" si="34"/>
        <v>3.9710000000000001</v>
      </c>
      <c r="L92" s="4">
        <f t="shared" si="34"/>
        <v>5.7949999999999999</v>
      </c>
      <c r="M92" s="4">
        <f t="shared" si="34"/>
        <v>1.1860017937114395</v>
      </c>
    </row>
    <row r="93" spans="1:13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2">
      <c r="A94" s="3"/>
      <c r="B94" s="3"/>
      <c r="C94" s="4" t="s">
        <v>73</v>
      </c>
      <c r="D94" s="4" t="s">
        <v>74</v>
      </c>
      <c r="E94" s="4" t="s">
        <v>75</v>
      </c>
      <c r="F94" s="4" t="s">
        <v>76</v>
      </c>
      <c r="G94" s="4" t="s">
        <v>77</v>
      </c>
      <c r="H94" s="4" t="s">
        <v>78</v>
      </c>
      <c r="I94" s="4" t="s">
        <v>79</v>
      </c>
      <c r="J94" s="4" t="s">
        <v>80</v>
      </c>
      <c r="K94" s="4" t="s">
        <v>81</v>
      </c>
      <c r="L94" s="4" t="s">
        <v>82</v>
      </c>
      <c r="M94" s="4" t="s">
        <v>83</v>
      </c>
    </row>
    <row r="95" spans="1:13" x14ac:dyDescent="0.2">
      <c r="A95" s="5" t="s">
        <v>63</v>
      </c>
      <c r="B95" s="4" t="s">
        <v>64</v>
      </c>
      <c r="C95" s="3">
        <v>9.3557000000000006</v>
      </c>
      <c r="D95" s="3">
        <v>7.4</v>
      </c>
      <c r="E95" s="3">
        <v>0</v>
      </c>
      <c r="F95" s="3">
        <v>0.19700000000000001</v>
      </c>
      <c r="G95" s="3">
        <v>0.04</v>
      </c>
      <c r="H95" s="3">
        <v>0.22400000000000003</v>
      </c>
      <c r="I95" s="3">
        <v>3.2275</v>
      </c>
      <c r="J95" s="3">
        <v>40</v>
      </c>
      <c r="K95" s="3">
        <f t="shared" ref="K95:L96" si="35">C95-(E95+G95)</f>
        <v>9.3157000000000014</v>
      </c>
      <c r="L95" s="3">
        <f t="shared" si="35"/>
        <v>6.9790000000000001</v>
      </c>
      <c r="M95" s="3">
        <f>(K95*COS(RADIANS(J95)))/(1.06*(I95))</f>
        <v>2.0859185416492885</v>
      </c>
    </row>
    <row r="96" spans="1:13" x14ac:dyDescent="0.2">
      <c r="A96" s="5" t="s">
        <v>63</v>
      </c>
      <c r="B96" s="4" t="s">
        <v>65</v>
      </c>
      <c r="C96" s="3">
        <v>9.2360000000000007</v>
      </c>
      <c r="D96" s="3">
        <v>8.7579999999999991</v>
      </c>
      <c r="E96" s="3">
        <v>0.03</v>
      </c>
      <c r="F96" s="3">
        <v>0.63200000000000001</v>
      </c>
      <c r="G96" s="3">
        <v>8.3000000000000004E-2</v>
      </c>
      <c r="H96" s="3">
        <v>0.51300000000000001</v>
      </c>
      <c r="I96" s="3">
        <v>3.7481999999999998</v>
      </c>
      <c r="J96" s="3">
        <v>31</v>
      </c>
      <c r="K96" s="3">
        <f t="shared" si="35"/>
        <v>9.1230000000000011</v>
      </c>
      <c r="L96" s="3">
        <f t="shared" si="35"/>
        <v>7.6129999999999995</v>
      </c>
      <c r="M96" s="3">
        <f>(K96*COS(RADIANS(J96)))/(1.06*(I96))</f>
        <v>1.9682245677435539</v>
      </c>
    </row>
    <row r="97" spans="1:13" x14ac:dyDescent="0.2">
      <c r="A97" s="5" t="s">
        <v>63</v>
      </c>
      <c r="B97" s="4" t="s">
        <v>7</v>
      </c>
      <c r="C97" s="4">
        <f t="shared" ref="C97:M97" si="36">AVERAGE(C95:C96)</f>
        <v>9.2958500000000015</v>
      </c>
      <c r="D97" s="4">
        <f t="shared" si="36"/>
        <v>8.0790000000000006</v>
      </c>
      <c r="E97" s="4">
        <f t="shared" si="36"/>
        <v>1.4999999999999999E-2</v>
      </c>
      <c r="F97" s="4">
        <f t="shared" si="36"/>
        <v>0.41449999999999998</v>
      </c>
      <c r="G97" s="4">
        <f t="shared" si="36"/>
        <v>6.1499999999999999E-2</v>
      </c>
      <c r="H97" s="4">
        <f t="shared" si="36"/>
        <v>0.36850000000000005</v>
      </c>
      <c r="I97" s="4">
        <f t="shared" si="36"/>
        <v>3.4878499999999999</v>
      </c>
      <c r="J97" s="4">
        <f t="shared" si="36"/>
        <v>35.5</v>
      </c>
      <c r="K97" s="4">
        <f t="shared" si="36"/>
        <v>9.2193500000000022</v>
      </c>
      <c r="L97" s="4">
        <f t="shared" si="36"/>
        <v>7.2959999999999994</v>
      </c>
      <c r="M97" s="4">
        <f t="shared" si="36"/>
        <v>2.0270715546964211</v>
      </c>
    </row>
    <row r="98" spans="1:13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2">
      <c r="A99" s="3"/>
      <c r="B99" s="3"/>
      <c r="C99" s="4" t="s">
        <v>73</v>
      </c>
      <c r="D99" s="4" t="s">
        <v>74</v>
      </c>
      <c r="E99" s="4" t="s">
        <v>75</v>
      </c>
      <c r="F99" s="4" t="s">
        <v>76</v>
      </c>
      <c r="G99" s="4" t="s">
        <v>77</v>
      </c>
      <c r="H99" s="4" t="s">
        <v>78</v>
      </c>
      <c r="I99" s="4" t="s">
        <v>79</v>
      </c>
      <c r="J99" s="4" t="s">
        <v>80</v>
      </c>
      <c r="K99" s="4" t="s">
        <v>81</v>
      </c>
      <c r="L99" s="4" t="s">
        <v>82</v>
      </c>
      <c r="M99" s="4" t="s">
        <v>83</v>
      </c>
    </row>
    <row r="100" spans="1:13" x14ac:dyDescent="0.2">
      <c r="A100" s="5" t="s">
        <v>66</v>
      </c>
      <c r="B100" s="4" t="s">
        <v>67</v>
      </c>
      <c r="C100" s="3">
        <v>0.42299999999999999</v>
      </c>
      <c r="D100" s="3">
        <v>2.964</v>
      </c>
      <c r="E100" s="3">
        <v>0</v>
      </c>
      <c r="F100" s="3">
        <v>0.16800000000000001</v>
      </c>
      <c r="G100" s="3">
        <v>0</v>
      </c>
      <c r="H100" s="3">
        <v>0</v>
      </c>
      <c r="I100" s="3">
        <v>1.8836999999999999</v>
      </c>
      <c r="J100" s="3">
        <v>25.2</v>
      </c>
      <c r="K100" s="3">
        <f t="shared" ref="K100:L100" si="37">C100-(E100+G100)</f>
        <v>0.42299999999999999</v>
      </c>
      <c r="L100" s="3">
        <f t="shared" si="37"/>
        <v>2.7959999999999998</v>
      </c>
      <c r="M100" s="3">
        <f>(K100*COS(RADIANS(J100)))/(1.06*(I100))</f>
        <v>0.19168509346475185</v>
      </c>
    </row>
    <row r="101" spans="1:13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2">
      <c r="A102" s="3"/>
      <c r="B102" s="3"/>
      <c r="C102" s="4" t="s">
        <v>73</v>
      </c>
      <c r="D102" s="4" t="s">
        <v>74</v>
      </c>
      <c r="E102" s="4" t="s">
        <v>75</v>
      </c>
      <c r="F102" s="4" t="s">
        <v>76</v>
      </c>
      <c r="G102" s="4" t="s">
        <v>77</v>
      </c>
      <c r="H102" s="4" t="s">
        <v>78</v>
      </c>
      <c r="I102" s="4" t="s">
        <v>79</v>
      </c>
      <c r="J102" s="4" t="s">
        <v>80</v>
      </c>
      <c r="K102" s="4" t="s">
        <v>81</v>
      </c>
      <c r="L102" s="4" t="s">
        <v>82</v>
      </c>
      <c r="M102" s="4" t="s">
        <v>83</v>
      </c>
    </row>
    <row r="103" spans="1:13" x14ac:dyDescent="0.2">
      <c r="A103" s="5" t="s">
        <v>68</v>
      </c>
      <c r="B103" s="4" t="s">
        <v>69</v>
      </c>
      <c r="C103" s="3">
        <v>12.782</v>
      </c>
      <c r="D103" s="3">
        <v>8.1140000000000008</v>
      </c>
      <c r="E103" s="3">
        <v>6.2E-2</v>
      </c>
      <c r="F103" s="3">
        <v>0.41900000000000004</v>
      </c>
      <c r="G103" s="3">
        <v>2.5000000000000001E-2</v>
      </c>
      <c r="H103" s="3">
        <v>0.55800000000000005</v>
      </c>
      <c r="I103" s="3">
        <v>5.3918000000000008</v>
      </c>
      <c r="J103" s="3">
        <v>25.5</v>
      </c>
      <c r="K103" s="3">
        <f t="shared" ref="K103:L104" si="38">C103-(E103+G103)</f>
        <v>12.695</v>
      </c>
      <c r="L103" s="3">
        <f t="shared" si="38"/>
        <v>7.1370000000000005</v>
      </c>
      <c r="M103" s="3">
        <f>(K103*COS(RADIANS(J103)))/(1.06*(I103))</f>
        <v>2.0048473651501335</v>
      </c>
    </row>
    <row r="104" spans="1:13" x14ac:dyDescent="0.2">
      <c r="A104" s="5" t="s">
        <v>68</v>
      </c>
      <c r="B104" s="4" t="s">
        <v>70</v>
      </c>
      <c r="C104" s="3">
        <v>10.911</v>
      </c>
      <c r="D104" s="3">
        <v>8.3450000000000006</v>
      </c>
      <c r="E104" s="3">
        <v>1.4E-2</v>
      </c>
      <c r="F104" s="3">
        <v>0.91300000000000003</v>
      </c>
      <c r="G104" s="3">
        <v>7.9000000000000001E-2</v>
      </c>
      <c r="H104" s="3">
        <v>0.51</v>
      </c>
      <c r="I104" s="3">
        <v>5.2930999999999999</v>
      </c>
      <c r="J104" s="3">
        <v>24.8</v>
      </c>
      <c r="K104" s="3">
        <f t="shared" si="38"/>
        <v>10.818</v>
      </c>
      <c r="L104" s="3">
        <f t="shared" si="38"/>
        <v>6.9220000000000006</v>
      </c>
      <c r="M104" s="3">
        <f>(K104*COS(RADIANS(J104)))/(1.06*(I104))</f>
        <v>1.7502916332813858</v>
      </c>
    </row>
    <row r="105" spans="1:13" x14ac:dyDescent="0.2">
      <c r="A105" s="5" t="s">
        <v>68</v>
      </c>
      <c r="B105" s="4" t="s">
        <v>7</v>
      </c>
      <c r="C105" s="4">
        <f t="shared" ref="C105:M105" si="39">AVERAGE(C103:C104)</f>
        <v>11.846499999999999</v>
      </c>
      <c r="D105" s="4">
        <f t="shared" si="39"/>
        <v>8.2295000000000016</v>
      </c>
      <c r="E105" s="4">
        <f t="shared" si="39"/>
        <v>3.7999999999999999E-2</v>
      </c>
      <c r="F105" s="4">
        <f t="shared" si="39"/>
        <v>0.66600000000000004</v>
      </c>
      <c r="G105" s="4">
        <f t="shared" si="39"/>
        <v>5.2000000000000005E-2</v>
      </c>
      <c r="H105" s="4">
        <f t="shared" si="39"/>
        <v>0.53400000000000003</v>
      </c>
      <c r="I105" s="4">
        <f t="shared" si="39"/>
        <v>5.3424500000000004</v>
      </c>
      <c r="J105" s="4">
        <f t="shared" si="39"/>
        <v>25.15</v>
      </c>
      <c r="K105" s="4">
        <f t="shared" si="39"/>
        <v>11.756499999999999</v>
      </c>
      <c r="L105" s="4">
        <f t="shared" si="39"/>
        <v>7.0295000000000005</v>
      </c>
      <c r="M105" s="4">
        <f t="shared" si="39"/>
        <v>1.8775694992157597</v>
      </c>
    </row>
  </sheetData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6200-E5AE-F640-9898-44FDF353B9F9}">
  <sheetPr>
    <tabColor theme="9" tint="-0.499984740745262"/>
  </sheetPr>
  <dimension ref="A1:M105"/>
  <sheetViews>
    <sheetView topLeftCell="F1" workbookViewId="0">
      <selection activeCell="M1" sqref="M1:M1048576"/>
    </sheetView>
  </sheetViews>
  <sheetFormatPr baseColWidth="10" defaultRowHeight="16" x14ac:dyDescent="0.2"/>
  <cols>
    <col min="4" max="4" width="19.83203125" customWidth="1"/>
    <col min="5" max="5" width="21" customWidth="1"/>
    <col min="6" max="6" width="17.33203125" customWidth="1"/>
    <col min="7" max="7" width="18.5" customWidth="1"/>
    <col min="8" max="8" width="14" customWidth="1"/>
    <col min="9" max="12" width="15.83203125" customWidth="1"/>
  </cols>
  <sheetData>
    <row r="1" spans="1:13" x14ac:dyDescent="0.2">
      <c r="A1" s="1" t="s">
        <v>0</v>
      </c>
      <c r="B1" s="1" t="s">
        <v>1</v>
      </c>
      <c r="C1" s="1" t="s">
        <v>87</v>
      </c>
      <c r="D1" s="1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B2" s="3"/>
      <c r="C2" s="8" t="s">
        <v>89</v>
      </c>
      <c r="D2" s="8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A3" s="3"/>
      <c r="B3" s="3"/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78</v>
      </c>
      <c r="I3" s="4" t="s">
        <v>79</v>
      </c>
      <c r="J3" s="4" t="s">
        <v>80</v>
      </c>
      <c r="K3" s="4" t="s">
        <v>81</v>
      </c>
      <c r="L3" s="4" t="s">
        <v>82</v>
      </c>
      <c r="M3" s="4" t="s">
        <v>83</v>
      </c>
    </row>
    <row r="4" spans="1:13" x14ac:dyDescent="0.2">
      <c r="A4" s="5" t="s">
        <v>3</v>
      </c>
      <c r="B4" s="4" t="s">
        <v>4</v>
      </c>
      <c r="C4" s="3">
        <v>57.3</v>
      </c>
      <c r="D4" s="3">
        <v>14.749000000000001</v>
      </c>
      <c r="E4" s="3">
        <v>0.42799999999999999</v>
      </c>
      <c r="F4" s="3">
        <v>1.2010000000000001</v>
      </c>
      <c r="G4" s="3">
        <v>0.85099999999999998</v>
      </c>
      <c r="H4" s="3">
        <v>1.5619999999999998</v>
      </c>
      <c r="I4" s="3">
        <v>4.3845833333333335</v>
      </c>
      <c r="J4" s="3">
        <v>33.666666666666664</v>
      </c>
      <c r="K4" s="3">
        <f>C4-(E4+G4)</f>
        <v>56.021000000000001</v>
      </c>
      <c r="L4" s="3">
        <f>D4-(F4+H4)</f>
        <v>11.986000000000001</v>
      </c>
      <c r="M4" s="3">
        <f>(K4*COS(RADIANS(J4)))/(1.06*(I4))</f>
        <v>10.031928761708039</v>
      </c>
    </row>
    <row r="5" spans="1:13" x14ac:dyDescent="0.2">
      <c r="A5" s="5" t="s">
        <v>3</v>
      </c>
      <c r="B5" s="4" t="s">
        <v>5</v>
      </c>
      <c r="C5" s="3">
        <v>44.6</v>
      </c>
      <c r="D5" s="3">
        <v>11.676</v>
      </c>
      <c r="E5" s="3">
        <v>0.27700000000000002</v>
      </c>
      <c r="F5" s="3">
        <v>0.64500000000000002</v>
      </c>
      <c r="G5" s="3">
        <v>0.48699999999999999</v>
      </c>
      <c r="H5" s="3">
        <v>0.79100000000000004</v>
      </c>
      <c r="I5" s="3">
        <v>3.0369999999999995</v>
      </c>
      <c r="J5" s="3">
        <v>36.333333333333336</v>
      </c>
      <c r="K5" s="3">
        <f t="shared" ref="K5:L6" si="0">C5-(E5+G5)</f>
        <v>43.835999999999999</v>
      </c>
      <c r="L5" s="3">
        <f t="shared" si="0"/>
        <v>10.24</v>
      </c>
      <c r="M5" s="3">
        <f t="shared" ref="M5:M6" si="1">(K5*COS(RADIANS(J5)))/(1.06*(I5))</f>
        <v>10.969603891021428</v>
      </c>
    </row>
    <row r="6" spans="1:13" x14ac:dyDescent="0.2">
      <c r="A6" s="5" t="s">
        <v>3</v>
      </c>
      <c r="B6" s="4" t="s">
        <v>6</v>
      </c>
      <c r="C6" s="3">
        <v>45.4</v>
      </c>
      <c r="D6" s="3">
        <v>13.084999999999999</v>
      </c>
      <c r="E6" s="3">
        <v>0.247</v>
      </c>
      <c r="F6" s="3">
        <v>0</v>
      </c>
      <c r="G6" s="3">
        <v>0.63700000000000001</v>
      </c>
      <c r="H6" s="3">
        <v>1.028</v>
      </c>
      <c r="I6" s="3">
        <v>3.7504166666666672</v>
      </c>
      <c r="J6" s="3">
        <v>39</v>
      </c>
      <c r="K6" s="3">
        <f t="shared" si="0"/>
        <v>44.515999999999998</v>
      </c>
      <c r="L6" s="3">
        <f t="shared" si="0"/>
        <v>12.056999999999999</v>
      </c>
      <c r="M6" s="3">
        <f t="shared" si="1"/>
        <v>8.7022858140001667</v>
      </c>
    </row>
    <row r="7" spans="1:13" x14ac:dyDescent="0.2">
      <c r="A7" s="5" t="s">
        <v>3</v>
      </c>
      <c r="B7" s="4" t="s">
        <v>7</v>
      </c>
      <c r="C7" s="4">
        <f t="shared" ref="C7:M7" si="2">AVERAGE(C4:C6)</f>
        <v>49.1</v>
      </c>
      <c r="D7" s="4">
        <f t="shared" si="2"/>
        <v>13.17</v>
      </c>
      <c r="E7" s="4">
        <f t="shared" si="2"/>
        <v>0.31733333333333336</v>
      </c>
      <c r="F7" s="4">
        <f t="shared" si="2"/>
        <v>0.6153333333333334</v>
      </c>
      <c r="G7" s="4">
        <f t="shared" si="2"/>
        <v>0.65833333333333333</v>
      </c>
      <c r="H7" s="4">
        <f t="shared" si="2"/>
        <v>1.127</v>
      </c>
      <c r="I7" s="4">
        <f t="shared" si="2"/>
        <v>3.7240000000000002</v>
      </c>
      <c r="J7" s="4">
        <f t="shared" si="2"/>
        <v>36.333333333333336</v>
      </c>
      <c r="K7" s="4">
        <f t="shared" si="2"/>
        <v>48.124333333333333</v>
      </c>
      <c r="L7" s="4">
        <f t="shared" si="2"/>
        <v>11.427666666666667</v>
      </c>
      <c r="M7" s="4">
        <f t="shared" si="2"/>
        <v>9.9012728222432109</v>
      </c>
    </row>
    <row r="8" spans="1:13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">
      <c r="A9" s="3"/>
      <c r="B9" s="3"/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  <c r="K9" s="4" t="s">
        <v>81</v>
      </c>
      <c r="L9" s="4" t="s">
        <v>82</v>
      </c>
      <c r="M9" s="4" t="s">
        <v>83</v>
      </c>
    </row>
    <row r="10" spans="1:13" x14ac:dyDescent="0.2">
      <c r="A10" s="5" t="s">
        <v>8</v>
      </c>
      <c r="B10" s="4" t="s">
        <v>9</v>
      </c>
      <c r="C10" s="3">
        <v>38.700000000000003</v>
      </c>
      <c r="D10" s="3">
        <v>10.538</v>
      </c>
      <c r="E10" s="3">
        <v>0</v>
      </c>
      <c r="F10" s="3">
        <v>0</v>
      </c>
      <c r="G10" s="3">
        <v>0.29699999999999999</v>
      </c>
      <c r="H10" s="3">
        <v>0.32700000000000001</v>
      </c>
      <c r="I10" s="3">
        <v>4.9269285714285704</v>
      </c>
      <c r="J10" s="3">
        <v>22.571428571428573</v>
      </c>
      <c r="K10" s="3">
        <f>C10-(E10+G10)</f>
        <v>38.403000000000006</v>
      </c>
      <c r="L10" s="3">
        <f>D10-(F10+H10)</f>
        <v>10.211</v>
      </c>
      <c r="M10" s="3">
        <f>(K10*COS(RADIANS(J10)))/(1.06*(I10))</f>
        <v>6.7900615047586372</v>
      </c>
    </row>
    <row r="11" spans="1:13" x14ac:dyDescent="0.2">
      <c r="A11" s="5" t="s">
        <v>8</v>
      </c>
      <c r="B11" s="4" t="s">
        <v>10</v>
      </c>
      <c r="C11" s="3">
        <v>46.9</v>
      </c>
      <c r="D11" s="3">
        <v>10.97</v>
      </c>
      <c r="E11" s="3">
        <v>0.439</v>
      </c>
      <c r="F11" s="3">
        <v>0</v>
      </c>
      <c r="G11" s="3">
        <v>0.32400000000000001</v>
      </c>
      <c r="H11" s="3">
        <v>0</v>
      </c>
      <c r="I11" s="3">
        <v>6.0899166666666664</v>
      </c>
      <c r="J11" s="3">
        <v>28.833333333333332</v>
      </c>
      <c r="K11" s="3">
        <f>C11-(E11+G11)</f>
        <v>46.137</v>
      </c>
      <c r="L11" s="3">
        <f>D11-(F11+H11)</f>
        <v>10.97</v>
      </c>
      <c r="M11" s="3">
        <f>(K11*COS(RADIANS(J11)))/(1.06*(I11))</f>
        <v>6.2610801136884779</v>
      </c>
    </row>
    <row r="12" spans="1:13" x14ac:dyDescent="0.2">
      <c r="A12" s="5" t="s">
        <v>8</v>
      </c>
      <c r="B12" s="4" t="s">
        <v>7</v>
      </c>
      <c r="C12" s="4">
        <f t="shared" ref="C12:M12" si="3">AVERAGE(C10:C11)</f>
        <v>42.8</v>
      </c>
      <c r="D12" s="4">
        <f t="shared" si="3"/>
        <v>10.754000000000001</v>
      </c>
      <c r="E12" s="4">
        <f t="shared" si="3"/>
        <v>0.2195</v>
      </c>
      <c r="F12" s="4">
        <f t="shared" si="3"/>
        <v>0</v>
      </c>
      <c r="G12" s="4">
        <f t="shared" si="3"/>
        <v>0.3105</v>
      </c>
      <c r="H12" s="4">
        <f t="shared" si="3"/>
        <v>0.16350000000000001</v>
      </c>
      <c r="I12" s="4">
        <f t="shared" si="3"/>
        <v>5.508422619047618</v>
      </c>
      <c r="J12" s="4">
        <f t="shared" si="3"/>
        <v>25.702380952380953</v>
      </c>
      <c r="K12" s="4">
        <f t="shared" si="3"/>
        <v>42.27</v>
      </c>
      <c r="L12" s="4">
        <f t="shared" si="3"/>
        <v>10.5905</v>
      </c>
      <c r="M12" s="4">
        <f t="shared" si="3"/>
        <v>6.5255708092235576</v>
      </c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A14" s="3"/>
      <c r="B14" s="3"/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81</v>
      </c>
      <c r="L14" s="4" t="s">
        <v>82</v>
      </c>
      <c r="M14" s="4" t="s">
        <v>83</v>
      </c>
    </row>
    <row r="15" spans="1:13" x14ac:dyDescent="0.2">
      <c r="A15" s="5" t="s">
        <v>11</v>
      </c>
      <c r="B15" s="4" t="s">
        <v>12</v>
      </c>
      <c r="C15" s="3">
        <v>20.260000000000002</v>
      </c>
      <c r="D15" s="3">
        <v>9.6620000000000008</v>
      </c>
      <c r="E15" s="3">
        <v>0</v>
      </c>
      <c r="F15" s="3">
        <v>0</v>
      </c>
      <c r="G15" s="3">
        <v>0.32500000000000001</v>
      </c>
      <c r="H15" s="3">
        <v>0.79400000000000004</v>
      </c>
      <c r="I15" s="3">
        <v>3.2336666666666667</v>
      </c>
      <c r="J15" s="3">
        <v>31.3125</v>
      </c>
      <c r="K15" s="3">
        <f t="shared" ref="K15:L19" si="4">C15-(E15+G15)</f>
        <v>19.935000000000002</v>
      </c>
      <c r="L15" s="3">
        <f t="shared" si="4"/>
        <v>8.8680000000000003</v>
      </c>
      <c r="M15" s="3">
        <f>(K15*COS(RADIANS(J15)))/(1.06*(I15))</f>
        <v>4.9687671502794828</v>
      </c>
    </row>
    <row r="16" spans="1:13" x14ac:dyDescent="0.2">
      <c r="A16" s="5" t="s">
        <v>11</v>
      </c>
      <c r="B16" s="4" t="s">
        <v>13</v>
      </c>
      <c r="C16" s="3">
        <v>20.37</v>
      </c>
      <c r="D16" s="3">
        <v>7.8579999999999997</v>
      </c>
      <c r="E16" s="3">
        <v>0</v>
      </c>
      <c r="F16" s="3">
        <v>0</v>
      </c>
      <c r="G16" s="3">
        <v>0.26100000000000001</v>
      </c>
      <c r="H16" s="3">
        <v>0.752</v>
      </c>
      <c r="I16" s="3">
        <v>2.8461249999999998</v>
      </c>
      <c r="J16" s="3">
        <v>32.625</v>
      </c>
      <c r="K16" s="3">
        <f t="shared" si="4"/>
        <v>20.109000000000002</v>
      </c>
      <c r="L16" s="3">
        <f t="shared" si="4"/>
        <v>7.1059999999999999</v>
      </c>
      <c r="M16" s="3">
        <f t="shared" ref="M16:M19" si="5">(K16*COS(RADIANS(J16)))/(1.06*(I16))</f>
        <v>5.6137719036395257</v>
      </c>
    </row>
    <row r="17" spans="1:13" x14ac:dyDescent="0.2">
      <c r="A17" s="5" t="s">
        <v>11</v>
      </c>
      <c r="B17" s="4" t="s">
        <v>12</v>
      </c>
      <c r="C17" s="3">
        <v>19.873000000000001</v>
      </c>
      <c r="D17" s="3">
        <v>8.9959999999999987</v>
      </c>
      <c r="E17" s="3">
        <v>0</v>
      </c>
      <c r="F17" s="3">
        <v>0</v>
      </c>
      <c r="G17" s="3">
        <v>0.245</v>
      </c>
      <c r="H17" s="3">
        <v>0.98399999999999999</v>
      </c>
      <c r="I17" s="3">
        <v>2.0772499999999998</v>
      </c>
      <c r="J17" s="3">
        <v>34.333333333333336</v>
      </c>
      <c r="K17" s="3">
        <f t="shared" si="4"/>
        <v>19.628</v>
      </c>
      <c r="L17" s="3">
        <f t="shared" si="4"/>
        <v>8.0119999999999987</v>
      </c>
      <c r="M17" s="3">
        <f t="shared" si="5"/>
        <v>7.3610654580715504</v>
      </c>
    </row>
    <row r="18" spans="1:13" x14ac:dyDescent="0.2">
      <c r="A18" s="5" t="s">
        <v>11</v>
      </c>
      <c r="B18" s="4" t="s">
        <v>14</v>
      </c>
      <c r="C18" s="3">
        <v>25.59</v>
      </c>
      <c r="D18" s="3">
        <v>10.611000000000001</v>
      </c>
      <c r="E18" s="3">
        <v>4.9000000000000002E-2</v>
      </c>
      <c r="F18" s="3">
        <v>0</v>
      </c>
      <c r="G18" s="3">
        <v>0.27400000000000002</v>
      </c>
      <c r="H18" s="3">
        <v>1.3169999999999999</v>
      </c>
      <c r="I18" s="3">
        <v>4.4116666666666671</v>
      </c>
      <c r="J18" s="3">
        <v>24.833333333333332</v>
      </c>
      <c r="K18" s="3">
        <f t="shared" si="4"/>
        <v>25.266999999999999</v>
      </c>
      <c r="L18" s="3">
        <f t="shared" si="4"/>
        <v>9.2940000000000005</v>
      </c>
      <c r="M18" s="3">
        <f t="shared" si="5"/>
        <v>4.9035170816924429</v>
      </c>
    </row>
    <row r="19" spans="1:13" x14ac:dyDescent="0.2">
      <c r="A19" s="5" t="s">
        <v>11</v>
      </c>
      <c r="B19" s="4" t="s">
        <v>15</v>
      </c>
      <c r="C19" s="3">
        <v>11.808999999999999</v>
      </c>
      <c r="D19" s="3">
        <v>9.0779999999999994</v>
      </c>
      <c r="E19" s="3">
        <v>3.5000000000000003E-2</v>
      </c>
      <c r="F19" s="3">
        <v>3.8E-3</v>
      </c>
      <c r="G19" s="3">
        <v>0.125</v>
      </c>
      <c r="H19" s="3">
        <v>1.34E-2</v>
      </c>
      <c r="I19" s="3">
        <v>3.2186153846153851</v>
      </c>
      <c r="J19" s="3">
        <v>26.928571428571427</v>
      </c>
      <c r="K19" s="3">
        <f t="shared" si="4"/>
        <v>11.648999999999999</v>
      </c>
      <c r="L19" s="3">
        <f t="shared" si="4"/>
        <v>9.0607999999999986</v>
      </c>
      <c r="M19" s="3">
        <f t="shared" si="5"/>
        <v>3.0441778608522396</v>
      </c>
    </row>
    <row r="20" spans="1:13" x14ac:dyDescent="0.2">
      <c r="A20" s="5" t="s">
        <v>11</v>
      </c>
      <c r="B20" s="4" t="s">
        <v>7</v>
      </c>
      <c r="C20" s="4">
        <f t="shared" ref="C20:M20" si="6">AVERAGE(C15:C19)</f>
        <v>19.580400000000001</v>
      </c>
      <c r="D20" s="4">
        <f t="shared" si="6"/>
        <v>9.2409999999999997</v>
      </c>
      <c r="E20" s="4">
        <f t="shared" si="6"/>
        <v>1.6800000000000002E-2</v>
      </c>
      <c r="F20" s="4">
        <f t="shared" si="6"/>
        <v>7.6000000000000004E-4</v>
      </c>
      <c r="G20" s="4">
        <f t="shared" si="6"/>
        <v>0.246</v>
      </c>
      <c r="H20" s="4">
        <f t="shared" si="6"/>
        <v>0.7720800000000001</v>
      </c>
      <c r="I20" s="4">
        <f>AVERAGE(I15:I19)</f>
        <v>3.1574647435897436</v>
      </c>
      <c r="J20" s="4">
        <f t="shared" si="6"/>
        <v>30.00654761904762</v>
      </c>
      <c r="K20" s="4">
        <f t="shared" si="6"/>
        <v>19.317600000000002</v>
      </c>
      <c r="L20" s="4">
        <f t="shared" si="6"/>
        <v>8.468160000000001</v>
      </c>
      <c r="M20" s="4">
        <f t="shared" si="6"/>
        <v>5.1782598909070483</v>
      </c>
    </row>
    <row r="21" spans="1:13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A22" s="3"/>
      <c r="B22" s="3"/>
      <c r="C22" s="4" t="s">
        <v>73</v>
      </c>
      <c r="D22" s="4" t="s">
        <v>74</v>
      </c>
      <c r="E22" s="4" t="s">
        <v>75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80</v>
      </c>
      <c r="K22" s="4" t="s">
        <v>81</v>
      </c>
      <c r="L22" s="4" t="s">
        <v>82</v>
      </c>
      <c r="M22" s="4" t="s">
        <v>83</v>
      </c>
    </row>
    <row r="23" spans="1:13" x14ac:dyDescent="0.2">
      <c r="A23" s="5" t="s">
        <v>16</v>
      </c>
      <c r="B23" s="4" t="s">
        <v>17</v>
      </c>
      <c r="C23" s="3">
        <v>5.633</v>
      </c>
      <c r="D23" s="3">
        <v>5.7170000000000005</v>
      </c>
      <c r="E23" s="3">
        <v>0</v>
      </c>
      <c r="F23" s="3">
        <v>0</v>
      </c>
      <c r="G23" s="3">
        <v>5.7000000000000002E-2</v>
      </c>
      <c r="H23" s="3">
        <v>0.28700000000000003</v>
      </c>
      <c r="I23" s="3">
        <v>2.0845333333333329</v>
      </c>
      <c r="J23" s="3">
        <v>35</v>
      </c>
      <c r="K23" s="3">
        <f>C23-(E23+G23)</f>
        <v>5.5759999999999996</v>
      </c>
      <c r="L23" s="3">
        <f>D23-(F23+H23)</f>
        <v>5.4300000000000006</v>
      </c>
      <c r="M23" s="3">
        <f>(K23*COS(RADIANS(J23)))/(1.06*(I23))</f>
        <v>2.0671527761317035</v>
      </c>
    </row>
    <row r="24" spans="1:13" x14ac:dyDescent="0.2">
      <c r="A24" s="5" t="s">
        <v>16</v>
      </c>
      <c r="B24" s="4" t="s">
        <v>18</v>
      </c>
      <c r="C24" s="3">
        <v>8.202</v>
      </c>
      <c r="D24" s="3">
        <v>6.1929999999999996</v>
      </c>
      <c r="E24" s="3">
        <v>0</v>
      </c>
      <c r="F24" s="3">
        <v>0</v>
      </c>
      <c r="G24" s="3">
        <v>0.10199999999999999</v>
      </c>
      <c r="H24" s="3">
        <v>0.52400000000000002</v>
      </c>
      <c r="I24" s="3">
        <v>2.5681875000000001</v>
      </c>
      <c r="J24" s="3">
        <v>28.5625</v>
      </c>
      <c r="K24" s="3">
        <f>C24-(E24+G24)</f>
        <v>8.1</v>
      </c>
      <c r="L24" s="3">
        <f>D24-(F24+H24)</f>
        <v>5.6689999999999996</v>
      </c>
      <c r="M24" s="3">
        <f>(K24*COS(RADIANS(J24)))/(1.06*(I24))</f>
        <v>2.6133247128334327</v>
      </c>
    </row>
    <row r="25" spans="1:13" x14ac:dyDescent="0.2">
      <c r="A25" s="5" t="s">
        <v>16</v>
      </c>
      <c r="B25" s="4" t="s">
        <v>7</v>
      </c>
      <c r="C25" s="4">
        <f t="shared" ref="C25:M25" si="7">AVERAGE(C23:C24)</f>
        <v>6.9175000000000004</v>
      </c>
      <c r="D25" s="4">
        <f t="shared" si="7"/>
        <v>5.9550000000000001</v>
      </c>
      <c r="E25" s="4">
        <f t="shared" si="7"/>
        <v>0</v>
      </c>
      <c r="F25" s="4">
        <f t="shared" si="7"/>
        <v>0</v>
      </c>
      <c r="G25" s="4">
        <f t="shared" si="7"/>
        <v>7.9500000000000001E-2</v>
      </c>
      <c r="H25" s="4">
        <f t="shared" si="7"/>
        <v>0.40550000000000003</v>
      </c>
      <c r="I25" s="4">
        <f t="shared" si="7"/>
        <v>2.3263604166666667</v>
      </c>
      <c r="J25" s="4">
        <f t="shared" si="7"/>
        <v>31.78125</v>
      </c>
      <c r="K25" s="4">
        <f t="shared" si="7"/>
        <v>6.8379999999999992</v>
      </c>
      <c r="L25" s="4">
        <f t="shared" si="7"/>
        <v>5.5495000000000001</v>
      </c>
      <c r="M25" s="4">
        <f t="shared" si="7"/>
        <v>2.3402387444825683</v>
      </c>
    </row>
    <row r="26" spans="1:13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">
      <c r="A27" s="3"/>
      <c r="B27" s="3"/>
      <c r="C27" s="4" t="s">
        <v>73</v>
      </c>
      <c r="D27" s="4" t="s">
        <v>74</v>
      </c>
      <c r="E27" s="4" t="s">
        <v>75</v>
      </c>
      <c r="F27" s="4" t="s">
        <v>76</v>
      </c>
      <c r="G27" s="4" t="s">
        <v>77</v>
      </c>
      <c r="H27" s="4" t="s">
        <v>78</v>
      </c>
      <c r="I27" s="4" t="s">
        <v>79</v>
      </c>
      <c r="J27" s="4" t="s">
        <v>80</v>
      </c>
      <c r="K27" s="4" t="s">
        <v>81</v>
      </c>
      <c r="L27" s="4" t="s">
        <v>82</v>
      </c>
      <c r="M27" s="4" t="s">
        <v>83</v>
      </c>
    </row>
    <row r="28" spans="1:13" x14ac:dyDescent="0.2">
      <c r="A28" s="5" t="s">
        <v>19</v>
      </c>
      <c r="B28" s="4" t="s">
        <v>20</v>
      </c>
      <c r="C28" s="3">
        <v>47.1</v>
      </c>
      <c r="D28" s="3">
        <v>8.3760000000000012</v>
      </c>
      <c r="E28" s="3">
        <v>0</v>
      </c>
      <c r="F28" s="3">
        <v>0</v>
      </c>
      <c r="G28" s="3">
        <v>0.33200000000000002</v>
      </c>
      <c r="H28" s="3">
        <v>0</v>
      </c>
      <c r="I28" s="3">
        <v>3.727357142857143</v>
      </c>
      <c r="J28" s="3">
        <v>41.928571428571431</v>
      </c>
      <c r="K28" s="3">
        <f t="shared" ref="K28:L30" si="8">C28-(E28+G28)</f>
        <v>46.768000000000001</v>
      </c>
      <c r="L28" s="3">
        <f t="shared" si="8"/>
        <v>8.3760000000000012</v>
      </c>
      <c r="M28" s="3">
        <f>(K28*COS(RADIANS(J28)))/(1.06*(I28))</f>
        <v>8.8064782919815663</v>
      </c>
    </row>
    <row r="29" spans="1:13" x14ac:dyDescent="0.2">
      <c r="A29" s="5" t="s">
        <v>19</v>
      </c>
      <c r="B29" s="4" t="s">
        <v>21</v>
      </c>
      <c r="C29" s="3">
        <v>33.04</v>
      </c>
      <c r="D29" s="3">
        <v>9.120000000000001</v>
      </c>
      <c r="E29" s="3">
        <v>0</v>
      </c>
      <c r="F29" s="3">
        <v>0</v>
      </c>
      <c r="G29" s="3">
        <v>0.25600000000000001</v>
      </c>
      <c r="H29" s="3">
        <v>0</v>
      </c>
      <c r="I29" s="3">
        <v>4.3210714285714289</v>
      </c>
      <c r="J29" s="3">
        <v>29.5</v>
      </c>
      <c r="K29" s="3">
        <f t="shared" si="8"/>
        <v>32.783999999999999</v>
      </c>
      <c r="L29" s="3">
        <f t="shared" si="8"/>
        <v>9.120000000000001</v>
      </c>
      <c r="M29" s="3">
        <f t="shared" ref="M29:M30" si="9">(K29*COS(RADIANS(J29)))/(1.06*(I29))</f>
        <v>6.2296178523987065</v>
      </c>
    </row>
    <row r="30" spans="1:13" x14ac:dyDescent="0.2">
      <c r="A30" s="5" t="s">
        <v>19</v>
      </c>
      <c r="B30" s="4" t="s">
        <v>22</v>
      </c>
      <c r="C30" s="3">
        <v>30.73</v>
      </c>
      <c r="D30" s="3">
        <v>8.5470000000000006</v>
      </c>
      <c r="E30" s="3">
        <v>0</v>
      </c>
      <c r="F30" s="3">
        <v>0</v>
      </c>
      <c r="G30" s="3">
        <v>0.15</v>
      </c>
      <c r="H30" s="3">
        <v>0.95399999999999996</v>
      </c>
      <c r="I30" s="3">
        <v>3.4412499999999993</v>
      </c>
      <c r="J30" s="3">
        <v>33.666666666666664</v>
      </c>
      <c r="K30" s="3">
        <f t="shared" si="8"/>
        <v>30.580000000000002</v>
      </c>
      <c r="L30" s="3">
        <f t="shared" si="8"/>
        <v>7.5930000000000009</v>
      </c>
      <c r="M30" s="3">
        <f t="shared" si="9"/>
        <v>6.9772320644147401</v>
      </c>
    </row>
    <row r="31" spans="1:13" x14ac:dyDescent="0.2">
      <c r="A31" s="5" t="s">
        <v>19</v>
      </c>
      <c r="B31" s="4" t="s">
        <v>7</v>
      </c>
      <c r="C31" s="4">
        <f t="shared" ref="C31:M31" si="10">AVERAGE(C28:C30)</f>
        <v>36.956666666666671</v>
      </c>
      <c r="D31" s="4">
        <f t="shared" si="10"/>
        <v>8.6810000000000009</v>
      </c>
      <c r="E31" s="4">
        <f t="shared" si="10"/>
        <v>0</v>
      </c>
      <c r="F31" s="4">
        <f t="shared" si="10"/>
        <v>0</v>
      </c>
      <c r="G31" s="4">
        <f t="shared" si="10"/>
        <v>0.24600000000000002</v>
      </c>
      <c r="H31" s="4">
        <f t="shared" si="10"/>
        <v>0.318</v>
      </c>
      <c r="I31" s="4">
        <f t="shared" si="10"/>
        <v>3.8298928571428568</v>
      </c>
      <c r="J31" s="4">
        <f t="shared" si="10"/>
        <v>35.031746031746032</v>
      </c>
      <c r="K31" s="4">
        <f t="shared" si="10"/>
        <v>36.710666666666661</v>
      </c>
      <c r="L31" s="4">
        <f t="shared" si="10"/>
        <v>8.3630000000000013</v>
      </c>
      <c r="M31" s="4">
        <f t="shared" si="10"/>
        <v>7.3377760695983376</v>
      </c>
    </row>
    <row r="32" spans="1:13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">
      <c r="A33" s="3"/>
      <c r="B33" s="3"/>
      <c r="C33" s="4" t="s">
        <v>73</v>
      </c>
      <c r="D33" s="4" t="s">
        <v>74</v>
      </c>
      <c r="E33" s="4" t="s">
        <v>75</v>
      </c>
      <c r="F33" s="4" t="s">
        <v>76</v>
      </c>
      <c r="G33" s="4" t="s">
        <v>77</v>
      </c>
      <c r="H33" s="4" t="s">
        <v>78</v>
      </c>
      <c r="I33" s="4" t="s">
        <v>79</v>
      </c>
      <c r="J33" s="4" t="s">
        <v>80</v>
      </c>
      <c r="K33" s="4" t="s">
        <v>81</v>
      </c>
      <c r="L33" s="4" t="s">
        <v>82</v>
      </c>
      <c r="M33" s="4" t="s">
        <v>83</v>
      </c>
    </row>
    <row r="34" spans="1:13" x14ac:dyDescent="0.2">
      <c r="A34" s="5" t="s">
        <v>23</v>
      </c>
      <c r="B34" s="4" t="s">
        <v>24</v>
      </c>
      <c r="C34" s="3">
        <v>3.3839999999999999</v>
      </c>
      <c r="D34" s="3">
        <v>4.6459999999999999</v>
      </c>
      <c r="E34" s="3">
        <v>0</v>
      </c>
      <c r="F34" s="3">
        <v>0</v>
      </c>
      <c r="G34" s="3">
        <v>4.5999999999999999E-2</v>
      </c>
      <c r="H34" s="3">
        <v>0.30199999999999999</v>
      </c>
      <c r="I34" s="3">
        <v>1.6998333333333335</v>
      </c>
      <c r="J34" s="3">
        <v>37.916666666666664</v>
      </c>
      <c r="K34" s="3">
        <f t="shared" ref="K34:L36" si="11">C34-(E34+G34)</f>
        <v>3.3380000000000001</v>
      </c>
      <c r="L34" s="3">
        <f t="shared" si="11"/>
        <v>4.3440000000000003</v>
      </c>
      <c r="M34" s="3">
        <f>(K34*COS(RADIANS(J34)))/(1.06*(I34))</f>
        <v>1.4615007217495946</v>
      </c>
    </row>
    <row r="35" spans="1:13" x14ac:dyDescent="0.2">
      <c r="A35" s="5" t="s">
        <v>23</v>
      </c>
      <c r="B35" s="4" t="s">
        <v>25</v>
      </c>
      <c r="C35" s="3">
        <v>4.798</v>
      </c>
      <c r="D35" s="3">
        <v>4.29</v>
      </c>
      <c r="E35" s="3">
        <v>1.7000000000000001E-2</v>
      </c>
      <c r="F35" s="3">
        <v>0</v>
      </c>
      <c r="G35" s="3">
        <v>4.4999999999999998E-2</v>
      </c>
      <c r="H35" s="3">
        <v>0.46900000000000003</v>
      </c>
      <c r="I35" s="3">
        <v>1.8226666666666671</v>
      </c>
      <c r="J35" s="3">
        <v>34.333333333333336</v>
      </c>
      <c r="K35" s="3">
        <f t="shared" si="11"/>
        <v>4.7359999999999998</v>
      </c>
      <c r="L35" s="3">
        <f t="shared" si="11"/>
        <v>3.8210000000000002</v>
      </c>
      <c r="M35" s="3">
        <f t="shared" ref="M35:M36" si="12">(K35*COS(RADIANS(J35)))/(1.06*(I35))</f>
        <v>2.0242206014798234</v>
      </c>
    </row>
    <row r="36" spans="1:13" x14ac:dyDescent="0.2">
      <c r="A36" s="5" t="s">
        <v>23</v>
      </c>
      <c r="B36" s="4" t="s">
        <v>26</v>
      </c>
      <c r="C36" s="3">
        <v>4.6280000000000001</v>
      </c>
      <c r="D36" s="3">
        <v>4.7249999999999996</v>
      </c>
      <c r="E36" s="3">
        <v>0</v>
      </c>
      <c r="F36" s="3">
        <v>0</v>
      </c>
      <c r="G36" s="3">
        <v>5.1999999999999998E-2</v>
      </c>
      <c r="H36" s="3">
        <v>0.56699999999999995</v>
      </c>
      <c r="I36" s="3">
        <v>2.0674166666666669</v>
      </c>
      <c r="J36" s="3">
        <v>29.6</v>
      </c>
      <c r="K36" s="3">
        <f t="shared" si="11"/>
        <v>4.5760000000000005</v>
      </c>
      <c r="L36" s="3">
        <f t="shared" si="11"/>
        <v>4.1579999999999995</v>
      </c>
      <c r="M36" s="3">
        <f t="shared" si="12"/>
        <v>1.8155958910601746</v>
      </c>
    </row>
    <row r="37" spans="1:13" x14ac:dyDescent="0.2">
      <c r="A37" s="5" t="s">
        <v>23</v>
      </c>
      <c r="B37" s="4" t="s">
        <v>7</v>
      </c>
      <c r="C37" s="4">
        <f t="shared" ref="C37:M37" si="13">AVERAGE(C34:C36)</f>
        <v>4.2700000000000005</v>
      </c>
      <c r="D37" s="4">
        <f t="shared" si="13"/>
        <v>4.5536666666666665</v>
      </c>
      <c r="E37" s="4">
        <f t="shared" si="13"/>
        <v>5.6666666666666671E-3</v>
      </c>
      <c r="F37" s="4">
        <f t="shared" si="13"/>
        <v>0</v>
      </c>
      <c r="G37" s="4">
        <f t="shared" si="13"/>
        <v>4.7666666666666663E-2</v>
      </c>
      <c r="H37" s="4">
        <f t="shared" si="13"/>
        <v>0.44600000000000001</v>
      </c>
      <c r="I37" s="4">
        <f t="shared" si="13"/>
        <v>1.8633055555555558</v>
      </c>
      <c r="J37" s="4">
        <f t="shared" si="13"/>
        <v>33.949999999999996</v>
      </c>
      <c r="K37" s="4">
        <f t="shared" si="13"/>
        <v>4.2166666666666668</v>
      </c>
      <c r="L37" s="4">
        <f t="shared" si="13"/>
        <v>4.1076666666666668</v>
      </c>
      <c r="M37" s="4">
        <f t="shared" si="13"/>
        <v>1.7671057380965312</v>
      </c>
    </row>
    <row r="38" spans="1:13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">
      <c r="A39" s="3"/>
      <c r="B39" s="3"/>
      <c r="C39" s="4" t="s">
        <v>73</v>
      </c>
      <c r="D39" s="4" t="s">
        <v>74</v>
      </c>
      <c r="E39" s="4" t="s">
        <v>75</v>
      </c>
      <c r="F39" s="4" t="s">
        <v>76</v>
      </c>
      <c r="G39" s="4" t="s">
        <v>77</v>
      </c>
      <c r="H39" s="4" t="s">
        <v>78</v>
      </c>
      <c r="I39" s="4" t="s">
        <v>79</v>
      </c>
      <c r="J39" s="4" t="s">
        <v>80</v>
      </c>
      <c r="K39" s="4" t="s">
        <v>81</v>
      </c>
      <c r="L39" s="4" t="s">
        <v>82</v>
      </c>
      <c r="M39" s="4" t="s">
        <v>83</v>
      </c>
    </row>
    <row r="40" spans="1:13" x14ac:dyDescent="0.2">
      <c r="A40" s="5" t="s">
        <v>27</v>
      </c>
      <c r="B40" s="4" t="s">
        <v>28</v>
      </c>
      <c r="C40" s="3">
        <v>4.375</v>
      </c>
      <c r="D40" s="3">
        <v>6.38</v>
      </c>
      <c r="E40" s="3">
        <v>0</v>
      </c>
      <c r="F40" s="3">
        <v>0</v>
      </c>
      <c r="G40" s="3">
        <v>6.5000000000000002E-2</v>
      </c>
      <c r="H40" s="3">
        <v>0.499</v>
      </c>
      <c r="I40" s="3">
        <v>1.9392000000000003</v>
      </c>
      <c r="J40" s="3">
        <v>39.4</v>
      </c>
      <c r="K40" s="3">
        <f t="shared" ref="K40:L43" si="14">C40-(E40+G40)</f>
        <v>4.3099999999999996</v>
      </c>
      <c r="L40" s="3">
        <f t="shared" si="14"/>
        <v>5.8810000000000002</v>
      </c>
      <c r="M40" s="3">
        <f>(K40*COS(RADIANS(J40)))/(1.06*(I40))</f>
        <v>1.6202371439757213</v>
      </c>
    </row>
    <row r="41" spans="1:13" x14ac:dyDescent="0.2">
      <c r="A41" s="5" t="s">
        <v>29</v>
      </c>
      <c r="B41" s="4" t="s">
        <v>30</v>
      </c>
      <c r="C41" s="3">
        <v>6.6609999999999996</v>
      </c>
      <c r="D41" s="3">
        <v>6.7909999999999995</v>
      </c>
      <c r="E41" s="3">
        <v>3.2000000000000001E-2</v>
      </c>
      <c r="F41" s="3">
        <v>0.39600000000000002</v>
      </c>
      <c r="G41" s="3">
        <v>0.107</v>
      </c>
      <c r="H41" s="3">
        <v>0.63100000000000001</v>
      </c>
      <c r="I41" s="3">
        <v>1.7317</v>
      </c>
      <c r="J41" s="3">
        <v>36</v>
      </c>
      <c r="K41" s="3">
        <f t="shared" si="14"/>
        <v>6.5219999999999994</v>
      </c>
      <c r="L41" s="3">
        <f t="shared" si="14"/>
        <v>5.7639999999999993</v>
      </c>
      <c r="M41" s="3">
        <f t="shared" ref="M41:M43" si="15">(K41*COS(RADIANS(J41)))/(1.06*(I41))</f>
        <v>2.8744841405236028</v>
      </c>
    </row>
    <row r="42" spans="1:13" x14ac:dyDescent="0.2">
      <c r="A42" s="5" t="s">
        <v>27</v>
      </c>
      <c r="B42" s="4" t="s">
        <v>31</v>
      </c>
      <c r="C42" s="3">
        <v>5.4480000000000004</v>
      </c>
      <c r="D42" s="3">
        <v>6.7200000000000006</v>
      </c>
      <c r="E42" s="3">
        <v>0</v>
      </c>
      <c r="F42" s="3">
        <v>0</v>
      </c>
      <c r="G42" s="3">
        <v>6.6000000000000003E-2</v>
      </c>
      <c r="H42" s="3">
        <v>0.61899999999999999</v>
      </c>
      <c r="I42" s="3">
        <v>1.6104375000000002</v>
      </c>
      <c r="J42" s="3">
        <v>34.625</v>
      </c>
      <c r="K42" s="3">
        <f t="shared" si="14"/>
        <v>5.3820000000000006</v>
      </c>
      <c r="L42" s="3">
        <f t="shared" si="14"/>
        <v>6.1010000000000009</v>
      </c>
      <c r="M42" s="3">
        <f t="shared" si="15"/>
        <v>2.5943881845710144</v>
      </c>
    </row>
    <row r="43" spans="1:13" x14ac:dyDescent="0.2">
      <c r="A43" s="5" t="s">
        <v>27</v>
      </c>
      <c r="B43" s="4" t="s">
        <v>32</v>
      </c>
      <c r="C43" s="3">
        <v>3.399</v>
      </c>
      <c r="D43" s="3">
        <v>5.8140000000000001</v>
      </c>
      <c r="E43" s="3">
        <v>1.78E-2</v>
      </c>
      <c r="F43" s="3">
        <v>0</v>
      </c>
      <c r="G43" s="3">
        <v>4.1000000000000002E-2</v>
      </c>
      <c r="H43" s="3">
        <v>0.53300000000000003</v>
      </c>
      <c r="I43" s="3">
        <v>1.4194000000000002</v>
      </c>
      <c r="J43" s="3">
        <v>40.909090909090907</v>
      </c>
      <c r="K43" s="3">
        <f t="shared" si="14"/>
        <v>3.3401999999999998</v>
      </c>
      <c r="L43" s="3">
        <f t="shared" si="14"/>
        <v>5.2809999999999997</v>
      </c>
      <c r="M43" s="3">
        <f t="shared" si="15"/>
        <v>1.6777981716019346</v>
      </c>
    </row>
    <row r="44" spans="1:13" x14ac:dyDescent="0.2">
      <c r="A44" s="5" t="s">
        <v>27</v>
      </c>
      <c r="B44" s="4" t="s">
        <v>7</v>
      </c>
      <c r="C44" s="4">
        <f t="shared" ref="C44:M44" si="16">AVERAGE(C40:C43)</f>
        <v>4.9707500000000007</v>
      </c>
      <c r="D44" s="4">
        <f t="shared" si="16"/>
        <v>6.4262499999999996</v>
      </c>
      <c r="E44" s="4">
        <f t="shared" si="16"/>
        <v>1.2449999999999999E-2</v>
      </c>
      <c r="F44" s="4">
        <f t="shared" si="16"/>
        <v>9.9000000000000005E-2</v>
      </c>
      <c r="G44" s="4">
        <f t="shared" si="16"/>
        <v>6.9749999999999993E-2</v>
      </c>
      <c r="H44" s="4">
        <f t="shared" si="16"/>
        <v>0.57050000000000001</v>
      </c>
      <c r="I44" s="4">
        <f t="shared" si="16"/>
        <v>1.6751843750000004</v>
      </c>
      <c r="J44" s="4">
        <f t="shared" si="16"/>
        <v>37.733522727272728</v>
      </c>
      <c r="K44" s="4">
        <f t="shared" si="16"/>
        <v>4.8885499999999995</v>
      </c>
      <c r="L44" s="4">
        <f t="shared" si="16"/>
        <v>5.7567500000000003</v>
      </c>
      <c r="M44" s="4">
        <f t="shared" si="16"/>
        <v>2.1917269101680681</v>
      </c>
    </row>
    <row r="45" spans="1:13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">
      <c r="A46" s="3"/>
      <c r="B46" s="3"/>
      <c r="C46" s="4" t="s">
        <v>73</v>
      </c>
      <c r="D46" s="4" t="s">
        <v>74</v>
      </c>
      <c r="E46" s="4" t="s">
        <v>75</v>
      </c>
      <c r="F46" s="4" t="s">
        <v>76</v>
      </c>
      <c r="G46" s="4" t="s">
        <v>77</v>
      </c>
      <c r="H46" s="4" t="s">
        <v>78</v>
      </c>
      <c r="I46" s="4" t="s">
        <v>79</v>
      </c>
      <c r="J46" s="4" t="s">
        <v>80</v>
      </c>
      <c r="K46" s="4" t="s">
        <v>81</v>
      </c>
      <c r="L46" s="4" t="s">
        <v>82</v>
      </c>
      <c r="M46" s="4" t="s">
        <v>83</v>
      </c>
    </row>
    <row r="47" spans="1:13" x14ac:dyDescent="0.2">
      <c r="A47" s="5" t="s">
        <v>33</v>
      </c>
      <c r="B47" s="4" t="s">
        <v>34</v>
      </c>
      <c r="C47" s="3">
        <v>2.3260000000000001</v>
      </c>
      <c r="D47" s="3">
        <v>4.2649999999999997</v>
      </c>
      <c r="E47" s="3">
        <v>5.0000000000000001E-3</v>
      </c>
      <c r="F47" s="3">
        <v>0</v>
      </c>
      <c r="G47" s="3">
        <v>3.6999999999999998E-2</v>
      </c>
      <c r="H47" s="3">
        <v>0.7</v>
      </c>
      <c r="I47" s="3">
        <v>1.5761000000000001</v>
      </c>
      <c r="J47" s="3">
        <v>28.7</v>
      </c>
      <c r="K47" s="3">
        <f>C47-(E47+G47)</f>
        <v>2.2840000000000003</v>
      </c>
      <c r="L47" s="3">
        <f>D47-(F47+H47)</f>
        <v>3.5649999999999995</v>
      </c>
      <c r="M47" s="3">
        <f>(K47*COS(RADIANS(J47)))/(1.06*(I47))</f>
        <v>1.1991635897920738</v>
      </c>
    </row>
    <row r="48" spans="1:13" x14ac:dyDescent="0.2">
      <c r="A48" s="5" t="s">
        <v>33</v>
      </c>
      <c r="B48" s="4" t="s">
        <v>35</v>
      </c>
      <c r="C48" s="3">
        <v>2.9380000000000002</v>
      </c>
      <c r="D48" s="3">
        <v>4.5369999999999999</v>
      </c>
      <c r="E48" s="3">
        <v>0</v>
      </c>
      <c r="F48" s="3">
        <v>0</v>
      </c>
      <c r="G48" s="3">
        <v>6.7000000000000004E-2</v>
      </c>
      <c r="H48" s="3">
        <v>0.78300000000000003</v>
      </c>
      <c r="I48" s="3">
        <v>1.6152000000000002</v>
      </c>
      <c r="J48" s="3">
        <v>43.2</v>
      </c>
      <c r="K48" s="3">
        <f>C48-(E48+G48)</f>
        <v>2.871</v>
      </c>
      <c r="L48" s="3">
        <f>D48-(F48+H48)</f>
        <v>3.754</v>
      </c>
      <c r="M48" s="3">
        <f>(K48*COS(RADIANS(J48)))/(1.06*(I48))</f>
        <v>1.2223901995470343</v>
      </c>
    </row>
    <row r="49" spans="1:13" x14ac:dyDescent="0.2">
      <c r="A49" s="5" t="s">
        <v>33</v>
      </c>
      <c r="B49" s="4" t="s">
        <v>7</v>
      </c>
      <c r="C49" s="4">
        <f t="shared" ref="C49:M49" si="17">AVERAGE(C47:C48)</f>
        <v>2.6320000000000001</v>
      </c>
      <c r="D49" s="4">
        <f t="shared" si="17"/>
        <v>4.4009999999999998</v>
      </c>
      <c r="E49" s="4">
        <f t="shared" si="17"/>
        <v>2.5000000000000001E-3</v>
      </c>
      <c r="F49" s="4">
        <f t="shared" si="17"/>
        <v>0</v>
      </c>
      <c r="G49" s="4">
        <f t="shared" si="17"/>
        <v>5.2000000000000005E-2</v>
      </c>
      <c r="H49" s="4">
        <f t="shared" si="17"/>
        <v>0.74150000000000005</v>
      </c>
      <c r="I49" s="4">
        <f t="shared" si="17"/>
        <v>1.59565</v>
      </c>
      <c r="J49" s="4">
        <f t="shared" si="17"/>
        <v>35.950000000000003</v>
      </c>
      <c r="K49" s="4">
        <f t="shared" si="17"/>
        <v>2.5775000000000001</v>
      </c>
      <c r="L49" s="4">
        <f t="shared" si="17"/>
        <v>3.6594999999999995</v>
      </c>
      <c r="M49" s="4">
        <f t="shared" si="17"/>
        <v>1.2107768946695541</v>
      </c>
    </row>
    <row r="50" spans="1:13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">
      <c r="A51" s="3"/>
      <c r="B51" s="3"/>
      <c r="C51" s="4" t="s">
        <v>73</v>
      </c>
      <c r="D51" s="4" t="s">
        <v>74</v>
      </c>
      <c r="E51" s="4" t="s">
        <v>75</v>
      </c>
      <c r="F51" s="4" t="s">
        <v>76</v>
      </c>
      <c r="G51" s="4" t="s">
        <v>77</v>
      </c>
      <c r="H51" s="4" t="s">
        <v>78</v>
      </c>
      <c r="I51" s="4" t="s">
        <v>79</v>
      </c>
      <c r="J51" s="4" t="s">
        <v>80</v>
      </c>
      <c r="K51" s="4" t="s">
        <v>81</v>
      </c>
      <c r="L51" s="4" t="s">
        <v>82</v>
      </c>
      <c r="M51" s="4" t="s">
        <v>83</v>
      </c>
    </row>
    <row r="52" spans="1:13" x14ac:dyDescent="0.2">
      <c r="A52" s="5" t="s">
        <v>36</v>
      </c>
      <c r="B52" s="4" t="s">
        <v>37</v>
      </c>
      <c r="C52" s="3">
        <v>0.56000000000000005</v>
      </c>
      <c r="D52" s="3">
        <v>2.681</v>
      </c>
      <c r="E52" s="3">
        <v>0</v>
      </c>
      <c r="F52" s="3">
        <v>0</v>
      </c>
      <c r="G52" s="3">
        <v>5.0000000000000001E-3</v>
      </c>
      <c r="H52" s="3">
        <v>0.222</v>
      </c>
      <c r="I52" s="3">
        <v>0.80589999999999995</v>
      </c>
      <c r="J52" s="3">
        <v>35</v>
      </c>
      <c r="K52" s="3">
        <f>C52-(E52+G52)</f>
        <v>0.55500000000000005</v>
      </c>
      <c r="L52" s="3">
        <f>D52-(F52+H52)</f>
        <v>2.4590000000000001</v>
      </c>
      <c r="M52" s="3">
        <f>(K52*COS(RADIANS(J52)))/(1.06*(I52))</f>
        <v>0.53219462195130551</v>
      </c>
    </row>
    <row r="53" spans="1:13" x14ac:dyDescent="0.2">
      <c r="A53" s="5" t="s">
        <v>36</v>
      </c>
      <c r="B53" s="4" t="s">
        <v>7</v>
      </c>
      <c r="C53" s="4">
        <f t="shared" ref="C53:M53" si="18">AVERAGE(C52)</f>
        <v>0.56000000000000005</v>
      </c>
      <c r="D53" s="4">
        <f>AVERAGE(D52)</f>
        <v>2.681</v>
      </c>
      <c r="E53" s="4">
        <f t="shared" si="18"/>
        <v>0</v>
      </c>
      <c r="F53" s="4">
        <f t="shared" si="18"/>
        <v>0</v>
      </c>
      <c r="G53" s="4">
        <f t="shared" si="18"/>
        <v>5.0000000000000001E-3</v>
      </c>
      <c r="H53" s="4">
        <f t="shared" si="18"/>
        <v>0.222</v>
      </c>
      <c r="I53" s="4">
        <f t="shared" si="18"/>
        <v>0.80589999999999995</v>
      </c>
      <c r="J53" s="4">
        <f t="shared" si="18"/>
        <v>35</v>
      </c>
      <c r="K53" s="4">
        <f t="shared" si="18"/>
        <v>0.55500000000000005</v>
      </c>
      <c r="L53" s="4">
        <f t="shared" si="18"/>
        <v>2.4590000000000001</v>
      </c>
      <c r="M53" s="4">
        <f t="shared" si="18"/>
        <v>0.53219462195130551</v>
      </c>
    </row>
    <row r="54" spans="1:13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">
      <c r="A55" s="3"/>
      <c r="B55" s="3"/>
      <c r="C55" s="4" t="s">
        <v>73</v>
      </c>
      <c r="D55" s="4" t="s">
        <v>74</v>
      </c>
      <c r="E55" s="4" t="s">
        <v>75</v>
      </c>
      <c r="F55" s="4" t="s">
        <v>76</v>
      </c>
      <c r="G55" s="4" t="s">
        <v>77</v>
      </c>
      <c r="H55" s="4" t="s">
        <v>78</v>
      </c>
      <c r="I55" s="4" t="s">
        <v>79</v>
      </c>
      <c r="J55" s="4" t="s">
        <v>80</v>
      </c>
      <c r="K55" s="4" t="s">
        <v>81</v>
      </c>
      <c r="L55" s="4" t="s">
        <v>82</v>
      </c>
      <c r="M55" s="4" t="s">
        <v>83</v>
      </c>
    </row>
    <row r="56" spans="1:13" x14ac:dyDescent="0.2">
      <c r="A56" s="5" t="s">
        <v>38</v>
      </c>
      <c r="B56" s="4" t="s">
        <v>39</v>
      </c>
      <c r="C56" s="3">
        <v>2.254</v>
      </c>
      <c r="D56" s="3">
        <v>3.96</v>
      </c>
      <c r="E56" s="3">
        <v>0</v>
      </c>
      <c r="F56" s="3">
        <v>0</v>
      </c>
      <c r="G56" s="3">
        <v>3.5000000000000003E-2</v>
      </c>
      <c r="H56" s="3">
        <v>0.32300000000000001</v>
      </c>
      <c r="I56" s="3">
        <v>1.4468333333333332</v>
      </c>
      <c r="J56" s="3">
        <v>43.090909090909093</v>
      </c>
      <c r="K56" s="3">
        <f t="shared" ref="K56:L59" si="19">C56-(E56+G56)</f>
        <v>2.2189999999999999</v>
      </c>
      <c r="L56" s="3">
        <f t="shared" si="19"/>
        <v>3.637</v>
      </c>
      <c r="M56" s="3">
        <f>(K56*COS(RADIANS(J56)))/(1.06*(I56))</f>
        <v>1.0566150574804556</v>
      </c>
    </row>
    <row r="57" spans="1:13" x14ac:dyDescent="0.2">
      <c r="A57" s="5" t="s">
        <v>38</v>
      </c>
      <c r="B57" s="4" t="s">
        <v>40</v>
      </c>
      <c r="C57" s="3">
        <v>2.859</v>
      </c>
      <c r="D57" s="3">
        <v>4.4779999999999998</v>
      </c>
      <c r="E57" s="3">
        <v>0</v>
      </c>
      <c r="F57" s="3">
        <v>0</v>
      </c>
      <c r="G57" s="3">
        <v>0.04</v>
      </c>
      <c r="H57" s="3">
        <v>0.55099999999999993</v>
      </c>
      <c r="I57" s="3">
        <v>1.8454000000000002</v>
      </c>
      <c r="J57" s="3">
        <v>33.200000000000003</v>
      </c>
      <c r="K57" s="3">
        <f t="shared" si="19"/>
        <v>2.819</v>
      </c>
      <c r="L57" s="3">
        <f t="shared" si="19"/>
        <v>3.9269999999999996</v>
      </c>
      <c r="M57" s="3">
        <f t="shared" ref="M57:M59" si="20">(K57*COS(RADIANS(J57)))/(1.06*(I57))</f>
        <v>1.2058737583306645</v>
      </c>
    </row>
    <row r="58" spans="1:13" x14ac:dyDescent="0.2">
      <c r="A58" s="5" t="s">
        <v>38</v>
      </c>
      <c r="B58" s="4" t="s">
        <v>41</v>
      </c>
      <c r="C58" s="3">
        <v>2.84</v>
      </c>
      <c r="D58" s="3">
        <v>4.5609999999999999</v>
      </c>
      <c r="E58" s="3">
        <v>0</v>
      </c>
      <c r="F58" s="3">
        <v>0</v>
      </c>
      <c r="G58" s="3">
        <v>4.4999999999999998E-2</v>
      </c>
      <c r="H58" s="3">
        <v>0.64600000000000002</v>
      </c>
      <c r="I58" s="3">
        <v>1.6505000000000003</v>
      </c>
      <c r="J58" s="3">
        <v>39.700000000000003</v>
      </c>
      <c r="K58" s="3">
        <f t="shared" si="19"/>
        <v>2.7949999999999999</v>
      </c>
      <c r="L58" s="3">
        <f t="shared" si="19"/>
        <v>3.915</v>
      </c>
      <c r="M58" s="3">
        <f t="shared" si="20"/>
        <v>1.2291711238767389</v>
      </c>
    </row>
    <row r="59" spans="1:13" x14ac:dyDescent="0.2">
      <c r="A59" s="5" t="s">
        <v>38</v>
      </c>
      <c r="B59" s="4" t="s">
        <v>42</v>
      </c>
      <c r="C59" s="3">
        <v>2.859</v>
      </c>
      <c r="D59" s="3">
        <v>3.9859999999999998</v>
      </c>
      <c r="E59" s="3">
        <v>0</v>
      </c>
      <c r="F59" s="3">
        <v>0</v>
      </c>
      <c r="G59" s="3">
        <v>4.3999999999999997E-2</v>
      </c>
      <c r="H59" s="3">
        <v>0.53499999999999992</v>
      </c>
      <c r="I59" s="3">
        <v>1.7270000000000003</v>
      </c>
      <c r="J59" s="3">
        <v>40.299999999999997</v>
      </c>
      <c r="K59" s="3">
        <f t="shared" si="19"/>
        <v>2.8149999999999999</v>
      </c>
      <c r="L59" s="3">
        <f t="shared" si="19"/>
        <v>3.4509999999999996</v>
      </c>
      <c r="M59" s="3">
        <f t="shared" si="20"/>
        <v>1.1727782653381706</v>
      </c>
    </row>
    <row r="60" spans="1:13" x14ac:dyDescent="0.2">
      <c r="A60" s="5" t="s">
        <v>38</v>
      </c>
      <c r="B60" s="4" t="s">
        <v>7</v>
      </c>
      <c r="C60" s="4">
        <f t="shared" ref="C60:M60" si="21">AVERAGE(C56:C59)</f>
        <v>2.7029999999999998</v>
      </c>
      <c r="D60" s="4">
        <f t="shared" si="21"/>
        <v>4.2462499999999999</v>
      </c>
      <c r="E60" s="4">
        <f t="shared" si="21"/>
        <v>0</v>
      </c>
      <c r="F60" s="4">
        <f t="shared" si="21"/>
        <v>0</v>
      </c>
      <c r="G60" s="4">
        <f t="shared" si="21"/>
        <v>4.1000000000000002E-2</v>
      </c>
      <c r="H60" s="4">
        <f t="shared" si="21"/>
        <v>0.51374999999999993</v>
      </c>
      <c r="I60" s="4">
        <f t="shared" si="21"/>
        <v>1.6674333333333335</v>
      </c>
      <c r="J60" s="4">
        <f t="shared" si="21"/>
        <v>39.072727272727278</v>
      </c>
      <c r="K60" s="4">
        <f t="shared" si="21"/>
        <v>2.6619999999999999</v>
      </c>
      <c r="L60" s="4">
        <f t="shared" si="21"/>
        <v>3.7324999999999999</v>
      </c>
      <c r="M60" s="4">
        <f t="shared" si="21"/>
        <v>1.1661095512565076</v>
      </c>
    </row>
    <row r="61" spans="1:1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">
      <c r="A62" s="3"/>
      <c r="B62" s="3"/>
      <c r="C62" s="4" t="s">
        <v>73</v>
      </c>
      <c r="D62" s="4" t="s">
        <v>74</v>
      </c>
      <c r="E62" s="4" t="s">
        <v>75</v>
      </c>
      <c r="F62" s="4" t="s">
        <v>76</v>
      </c>
      <c r="G62" s="4" t="s">
        <v>77</v>
      </c>
      <c r="H62" s="4" t="s">
        <v>78</v>
      </c>
      <c r="I62" s="4" t="s">
        <v>79</v>
      </c>
      <c r="J62" s="4" t="s">
        <v>80</v>
      </c>
      <c r="K62" s="4" t="s">
        <v>81</v>
      </c>
      <c r="L62" s="4" t="s">
        <v>82</v>
      </c>
      <c r="M62" s="4" t="s">
        <v>83</v>
      </c>
    </row>
    <row r="63" spans="1:13" x14ac:dyDescent="0.2">
      <c r="A63" s="5" t="s">
        <v>43</v>
      </c>
      <c r="B63" s="4" t="s">
        <v>44</v>
      </c>
      <c r="C63" s="3">
        <v>22.2</v>
      </c>
      <c r="D63" s="3">
        <v>7.4459999999999997</v>
      </c>
      <c r="E63" s="3">
        <v>0</v>
      </c>
      <c r="F63" s="3">
        <v>0</v>
      </c>
      <c r="G63" s="3">
        <v>0.29499999999999998</v>
      </c>
      <c r="H63" s="3">
        <v>0</v>
      </c>
      <c r="I63" s="3">
        <v>2.9319285714285712</v>
      </c>
      <c r="J63" s="3">
        <v>34.642857142857146</v>
      </c>
      <c r="K63" s="3">
        <f t="shared" ref="K63:L66" si="22">C63-(E63+G63)</f>
        <v>21.904999999999998</v>
      </c>
      <c r="L63" s="3">
        <f t="shared" si="22"/>
        <v>7.4459999999999997</v>
      </c>
      <c r="M63" s="3">
        <f>(K63*COS(RADIANS(J63)))/(1.06*(I63))</f>
        <v>5.7987117077869801</v>
      </c>
    </row>
    <row r="64" spans="1:13" x14ac:dyDescent="0.2">
      <c r="A64" s="5" t="s">
        <v>43</v>
      </c>
      <c r="B64" s="4" t="s">
        <v>45</v>
      </c>
      <c r="C64" s="3">
        <v>34.99</v>
      </c>
      <c r="D64" s="3">
        <v>7.7650000000000006</v>
      </c>
      <c r="E64" s="3">
        <v>0</v>
      </c>
      <c r="F64" s="3">
        <v>0</v>
      </c>
      <c r="G64" s="3">
        <v>0.16900000000000001</v>
      </c>
      <c r="H64" s="3">
        <v>0.58799999999999997</v>
      </c>
      <c r="I64" s="3">
        <v>3.6046111111111108</v>
      </c>
      <c r="J64" s="3">
        <v>32.789473684210527</v>
      </c>
      <c r="K64" s="3">
        <f t="shared" si="22"/>
        <v>34.821000000000005</v>
      </c>
      <c r="L64" s="3">
        <f>D64-(F64+H64)</f>
        <v>7.1770000000000005</v>
      </c>
      <c r="M64" s="3">
        <f t="shared" ref="M64:M66" si="23">(K64*COS(RADIANS(J64)))/(1.06*(I64))</f>
        <v>7.6612652255417784</v>
      </c>
    </row>
    <row r="65" spans="1:13" x14ac:dyDescent="0.2">
      <c r="A65" s="5" t="s">
        <v>43</v>
      </c>
      <c r="B65" s="4" t="s">
        <v>46</v>
      </c>
      <c r="C65" s="3">
        <v>46.85</v>
      </c>
      <c r="D65" s="3">
        <v>9.2880000000000003</v>
      </c>
      <c r="E65" s="3">
        <v>0</v>
      </c>
      <c r="F65" s="3">
        <v>0</v>
      </c>
      <c r="G65" s="3">
        <v>0.24299999999999999</v>
      </c>
      <c r="H65" s="3">
        <v>1.282</v>
      </c>
      <c r="I65" s="3">
        <v>4.2508461538461537</v>
      </c>
      <c r="J65" s="3">
        <v>41.6</v>
      </c>
      <c r="K65" s="3">
        <f t="shared" si="22"/>
        <v>46.606999999999999</v>
      </c>
      <c r="L65" s="3">
        <f t="shared" si="22"/>
        <v>8.0060000000000002</v>
      </c>
      <c r="M65" s="3">
        <f t="shared" si="23"/>
        <v>7.7348918980741805</v>
      </c>
    </row>
    <row r="66" spans="1:13" x14ac:dyDescent="0.2">
      <c r="A66" s="5" t="s">
        <v>43</v>
      </c>
      <c r="B66" s="4" t="s">
        <v>47</v>
      </c>
      <c r="C66" s="3">
        <v>22.54</v>
      </c>
      <c r="D66" s="3">
        <v>7.056</v>
      </c>
      <c r="E66" s="3">
        <v>0</v>
      </c>
      <c r="F66" s="3">
        <v>0</v>
      </c>
      <c r="G66" s="3">
        <v>5.8000000000000003E-2</v>
      </c>
      <c r="H66" s="3">
        <v>0</v>
      </c>
      <c r="I66" s="3">
        <v>2.926625</v>
      </c>
      <c r="J66" s="3">
        <v>35</v>
      </c>
      <c r="K66" s="3">
        <f t="shared" si="22"/>
        <v>22.481999999999999</v>
      </c>
      <c r="L66" s="3">
        <f t="shared" si="22"/>
        <v>7.056</v>
      </c>
      <c r="M66" s="3">
        <f t="shared" si="23"/>
        <v>5.9364459704953827</v>
      </c>
    </row>
    <row r="67" spans="1:13" x14ac:dyDescent="0.2">
      <c r="A67" s="5" t="s">
        <v>43</v>
      </c>
      <c r="B67" s="4" t="s">
        <v>7</v>
      </c>
      <c r="C67" s="4">
        <f t="shared" ref="C67:M67" si="24">AVERAGE(C63:C66)</f>
        <v>31.644999999999996</v>
      </c>
      <c r="D67" s="4">
        <f t="shared" si="24"/>
        <v>7.8887500000000008</v>
      </c>
      <c r="E67" s="4">
        <f t="shared" si="24"/>
        <v>0</v>
      </c>
      <c r="F67" s="4">
        <f t="shared" si="24"/>
        <v>0</v>
      </c>
      <c r="G67" s="4">
        <f t="shared" si="24"/>
        <v>0.19125</v>
      </c>
      <c r="H67" s="4">
        <f t="shared" si="24"/>
        <v>0.46750000000000003</v>
      </c>
      <c r="I67" s="4">
        <f t="shared" si="24"/>
        <v>3.4285027090964588</v>
      </c>
      <c r="J67" s="4">
        <f t="shared" si="24"/>
        <v>36.00808270676692</v>
      </c>
      <c r="K67" s="4">
        <f t="shared" si="24"/>
        <v>31.453749999999999</v>
      </c>
      <c r="L67" s="4">
        <f t="shared" si="24"/>
        <v>7.4212500000000006</v>
      </c>
      <c r="M67" s="4">
        <f t="shared" si="24"/>
        <v>6.78282870047458</v>
      </c>
    </row>
    <row r="68" spans="1:13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">
      <c r="A69" s="3"/>
      <c r="B69" s="3"/>
      <c r="C69" s="4" t="s">
        <v>73</v>
      </c>
      <c r="D69" s="4" t="s">
        <v>74</v>
      </c>
      <c r="E69" s="4" t="s">
        <v>75</v>
      </c>
      <c r="F69" s="4" t="s">
        <v>76</v>
      </c>
      <c r="G69" s="4" t="s">
        <v>77</v>
      </c>
      <c r="H69" s="4" t="s">
        <v>78</v>
      </c>
      <c r="I69" s="4" t="s">
        <v>79</v>
      </c>
      <c r="J69" s="4" t="s">
        <v>80</v>
      </c>
      <c r="K69" s="4" t="s">
        <v>81</v>
      </c>
      <c r="L69" s="4" t="s">
        <v>82</v>
      </c>
      <c r="M69" s="4" t="s">
        <v>83</v>
      </c>
    </row>
    <row r="70" spans="1:13" x14ac:dyDescent="0.2">
      <c r="A70" s="5" t="s">
        <v>48</v>
      </c>
      <c r="B70" s="4" t="s">
        <v>49</v>
      </c>
      <c r="C70" s="3">
        <v>38.17</v>
      </c>
      <c r="D70" s="3">
        <v>11.164</v>
      </c>
      <c r="E70" s="3">
        <v>0</v>
      </c>
      <c r="F70" s="3">
        <v>0</v>
      </c>
      <c r="G70" s="3">
        <v>0.376</v>
      </c>
      <c r="H70" s="3">
        <v>0.379</v>
      </c>
      <c r="I70" s="3">
        <v>4.57925</v>
      </c>
      <c r="J70" s="3">
        <v>29.75</v>
      </c>
      <c r="K70" s="3">
        <f t="shared" ref="K70:L72" si="25">C70-(E70+G70)</f>
        <v>37.794000000000004</v>
      </c>
      <c r="L70" s="3">
        <f t="shared" si="25"/>
        <v>10.785</v>
      </c>
      <c r="M70" s="3">
        <f>(K70*COS(RADIANS(J70)))/(1.06*(I70))</f>
        <v>6.7599242264486028</v>
      </c>
    </row>
    <row r="71" spans="1:13" x14ac:dyDescent="0.2">
      <c r="A71" s="5" t="s">
        <v>48</v>
      </c>
      <c r="B71" s="4" t="s">
        <v>50</v>
      </c>
      <c r="C71" s="3">
        <v>31.87</v>
      </c>
      <c r="D71" s="3">
        <v>11.291</v>
      </c>
      <c r="E71" s="3">
        <v>2.9000000000000001E-2</v>
      </c>
      <c r="F71" s="3">
        <v>0.59799999999999998</v>
      </c>
      <c r="G71" s="3">
        <v>0.439</v>
      </c>
      <c r="H71" s="3">
        <v>0.499</v>
      </c>
      <c r="I71" s="3">
        <v>3.7120000000000006</v>
      </c>
      <c r="J71" s="3">
        <v>29.142857142857142</v>
      </c>
      <c r="K71" s="3">
        <f t="shared" si="25"/>
        <v>31.402000000000001</v>
      </c>
      <c r="L71" s="3">
        <f t="shared" si="25"/>
        <v>10.194000000000001</v>
      </c>
      <c r="M71" s="3">
        <f t="shared" ref="M71:M72" si="26">(K71*COS(RADIANS(J71)))/(1.06*(I71))</f>
        <v>6.9704488034165335</v>
      </c>
    </row>
    <row r="72" spans="1:13" x14ac:dyDescent="0.2">
      <c r="A72" s="5" t="s">
        <v>48</v>
      </c>
      <c r="B72" s="4" t="s">
        <v>51</v>
      </c>
      <c r="C72" s="3">
        <v>41.83</v>
      </c>
      <c r="D72" s="3">
        <v>10.952</v>
      </c>
      <c r="E72" s="3">
        <v>0.18099999999999999</v>
      </c>
      <c r="F72" s="3">
        <v>0</v>
      </c>
      <c r="G72" s="3">
        <v>0.54600000000000004</v>
      </c>
      <c r="H72" s="3">
        <v>0.54500000000000004</v>
      </c>
      <c r="I72" s="3">
        <v>4.76</v>
      </c>
      <c r="J72" s="3">
        <v>30.5</v>
      </c>
      <c r="K72" s="3">
        <f t="shared" si="25"/>
        <v>41.103000000000002</v>
      </c>
      <c r="L72" s="3">
        <f t="shared" si="25"/>
        <v>10.407</v>
      </c>
      <c r="M72" s="3">
        <f t="shared" si="26"/>
        <v>7.0190945341739397</v>
      </c>
    </row>
    <row r="73" spans="1:13" x14ac:dyDescent="0.2">
      <c r="A73" s="5" t="s">
        <v>48</v>
      </c>
      <c r="B73" s="4" t="s">
        <v>7</v>
      </c>
      <c r="C73" s="4">
        <f t="shared" ref="C73:M73" si="27">AVERAGE(C70:C72)</f>
        <v>37.29</v>
      </c>
      <c r="D73" s="4">
        <f t="shared" si="27"/>
        <v>11.135666666666665</v>
      </c>
      <c r="E73" s="4">
        <f t="shared" si="27"/>
        <v>6.9999999999999993E-2</v>
      </c>
      <c r="F73" s="4">
        <f t="shared" si="27"/>
        <v>0.19933333333333333</v>
      </c>
      <c r="G73" s="4">
        <f t="shared" si="27"/>
        <v>0.45366666666666666</v>
      </c>
      <c r="H73" s="4">
        <f t="shared" si="27"/>
        <v>0.47433333333333333</v>
      </c>
      <c r="I73" s="4">
        <f t="shared" si="27"/>
        <v>4.3504166666666668</v>
      </c>
      <c r="J73" s="4">
        <f t="shared" si="27"/>
        <v>29.797619047619047</v>
      </c>
      <c r="K73" s="4">
        <f t="shared" si="27"/>
        <v>36.766333333333336</v>
      </c>
      <c r="L73" s="4">
        <f t="shared" si="27"/>
        <v>10.462</v>
      </c>
      <c r="M73" s="4">
        <f t="shared" si="27"/>
        <v>6.916489188013025</v>
      </c>
    </row>
    <row r="74" spans="1:13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">
      <c r="A75" s="3"/>
      <c r="B75" s="3"/>
      <c r="C75" s="4" t="s">
        <v>73</v>
      </c>
      <c r="D75" s="4" t="s">
        <v>74</v>
      </c>
      <c r="E75" s="4" t="s">
        <v>75</v>
      </c>
      <c r="F75" s="4" t="s">
        <v>76</v>
      </c>
      <c r="G75" s="4" t="s">
        <v>77</v>
      </c>
      <c r="H75" s="4" t="s">
        <v>78</v>
      </c>
      <c r="I75" s="4" t="s">
        <v>79</v>
      </c>
      <c r="J75" s="4" t="s">
        <v>80</v>
      </c>
      <c r="K75" s="4" t="s">
        <v>81</v>
      </c>
      <c r="L75" s="4" t="s">
        <v>82</v>
      </c>
      <c r="M75" s="4" t="s">
        <v>83</v>
      </c>
    </row>
    <row r="76" spans="1:13" x14ac:dyDescent="0.2">
      <c r="A76" s="5" t="s">
        <v>52</v>
      </c>
      <c r="B76" s="4" t="s">
        <v>14</v>
      </c>
      <c r="C76" s="3">
        <v>12.427</v>
      </c>
      <c r="D76" s="3">
        <v>7.327</v>
      </c>
      <c r="E76" s="3">
        <v>0.05</v>
      </c>
      <c r="F76" s="3">
        <v>0</v>
      </c>
      <c r="G76" s="3">
        <v>0.17599999999999999</v>
      </c>
      <c r="H76" s="3">
        <v>0.55200000000000005</v>
      </c>
      <c r="I76" s="3">
        <v>2.7665000000000002</v>
      </c>
      <c r="J76" s="3">
        <v>31.916666666666668</v>
      </c>
      <c r="K76" s="3">
        <f t="shared" ref="K76:L76" si="28">C76-(E76+G76)</f>
        <v>12.201000000000001</v>
      </c>
      <c r="L76" s="3">
        <f t="shared" si="28"/>
        <v>6.7750000000000004</v>
      </c>
      <c r="M76" s="3">
        <f>(K76*COS(RADIANS(J76)))/(1.06*(I76))</f>
        <v>3.5316156671535897</v>
      </c>
    </row>
    <row r="77" spans="1:13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2">
      <c r="A78" s="3"/>
      <c r="B78" s="3"/>
      <c r="C78" s="4" t="s">
        <v>73</v>
      </c>
      <c r="D78" s="4" t="s">
        <v>74</v>
      </c>
      <c r="E78" s="4" t="s">
        <v>75</v>
      </c>
      <c r="F78" s="4" t="s">
        <v>76</v>
      </c>
      <c r="G78" s="4" t="s">
        <v>77</v>
      </c>
      <c r="H78" s="4" t="s">
        <v>78</v>
      </c>
      <c r="I78" s="4" t="s">
        <v>79</v>
      </c>
      <c r="J78" s="4" t="s">
        <v>80</v>
      </c>
      <c r="K78" s="4" t="s">
        <v>81</v>
      </c>
      <c r="L78" s="4" t="s">
        <v>82</v>
      </c>
      <c r="M78" s="4" t="s">
        <v>83</v>
      </c>
    </row>
    <row r="79" spans="1:13" x14ac:dyDescent="0.2">
      <c r="A79" s="5" t="s">
        <v>53</v>
      </c>
      <c r="B79" s="4" t="s">
        <v>54</v>
      </c>
      <c r="C79" s="3">
        <v>5.5609999999999999</v>
      </c>
      <c r="D79" s="3">
        <v>6.2949999999999999</v>
      </c>
      <c r="E79" s="3">
        <v>2.7E-2</v>
      </c>
      <c r="F79" s="3">
        <v>0</v>
      </c>
      <c r="G79" s="3">
        <v>7.8E-2</v>
      </c>
      <c r="H79" s="3">
        <v>0.78099999999999992</v>
      </c>
      <c r="I79" s="3">
        <v>1.7103571428571425</v>
      </c>
      <c r="J79" s="3">
        <v>33.928571428571431</v>
      </c>
      <c r="K79" s="3">
        <f t="shared" ref="K79:L80" si="29">C79-(E79+G79)</f>
        <v>5.4559999999999995</v>
      </c>
      <c r="L79" s="3">
        <f t="shared" si="29"/>
        <v>5.5140000000000002</v>
      </c>
      <c r="M79" s="3">
        <f>(K79*COS(RADIANS(J79)))/(1.06*(I79))</f>
        <v>2.4970118611089176</v>
      </c>
    </row>
    <row r="80" spans="1:13" x14ac:dyDescent="0.2">
      <c r="A80" s="5" t="s">
        <v>53</v>
      </c>
      <c r="B80" s="4" t="s">
        <v>55</v>
      </c>
      <c r="C80" s="3">
        <v>6.0629999999999997</v>
      </c>
      <c r="D80" s="3">
        <v>5.9590000000000005</v>
      </c>
      <c r="E80" s="3">
        <v>2.7E-2</v>
      </c>
      <c r="F80" s="3">
        <v>0</v>
      </c>
      <c r="G80" s="3">
        <v>6.9000000000000006E-2</v>
      </c>
      <c r="H80" s="3">
        <v>0.54200000000000004</v>
      </c>
      <c r="I80" s="3">
        <v>1.7328571428571427</v>
      </c>
      <c r="J80" s="3">
        <v>32.214285714285715</v>
      </c>
      <c r="K80" s="3">
        <f t="shared" si="29"/>
        <v>5.9669999999999996</v>
      </c>
      <c r="L80" s="3">
        <f t="shared" si="29"/>
        <v>5.4170000000000007</v>
      </c>
      <c r="M80" s="3">
        <f>(K80*COS(RADIANS(J80)))/(1.06*(I80))</f>
        <v>2.748455543060556</v>
      </c>
    </row>
    <row r="81" spans="1:13" x14ac:dyDescent="0.2">
      <c r="A81" s="5" t="s">
        <v>53</v>
      </c>
      <c r="B81" s="4" t="s">
        <v>7</v>
      </c>
      <c r="C81" s="4">
        <f t="shared" ref="C81:M81" si="30">AVERAGE(C79:C80)</f>
        <v>5.8119999999999994</v>
      </c>
      <c r="D81" s="4">
        <f t="shared" si="30"/>
        <v>6.1270000000000007</v>
      </c>
      <c r="E81" s="4">
        <f t="shared" si="30"/>
        <v>2.7E-2</v>
      </c>
      <c r="F81" s="4">
        <f t="shared" si="30"/>
        <v>0</v>
      </c>
      <c r="G81" s="4">
        <f t="shared" si="30"/>
        <v>7.350000000000001E-2</v>
      </c>
      <c r="H81" s="4">
        <f t="shared" si="30"/>
        <v>0.66149999999999998</v>
      </c>
      <c r="I81" s="4">
        <f t="shared" si="30"/>
        <v>1.7216071428571427</v>
      </c>
      <c r="J81" s="4">
        <f t="shared" si="30"/>
        <v>33.071428571428569</v>
      </c>
      <c r="K81" s="4">
        <f t="shared" si="30"/>
        <v>5.7114999999999991</v>
      </c>
      <c r="L81" s="4">
        <f t="shared" si="30"/>
        <v>5.4655000000000005</v>
      </c>
      <c r="M81" s="4">
        <f t="shared" si="30"/>
        <v>2.6227337020847368</v>
      </c>
    </row>
    <row r="82" spans="1:13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2">
      <c r="A83" s="3"/>
      <c r="B83" s="3"/>
      <c r="C83" s="4" t="s">
        <v>73</v>
      </c>
      <c r="D83" s="4" t="s">
        <v>74</v>
      </c>
      <c r="E83" s="4" t="s">
        <v>75</v>
      </c>
      <c r="F83" s="4" t="s">
        <v>76</v>
      </c>
      <c r="G83" s="4" t="s">
        <v>77</v>
      </c>
      <c r="H83" s="4" t="s">
        <v>78</v>
      </c>
      <c r="I83" s="4" t="s">
        <v>79</v>
      </c>
      <c r="J83" s="4" t="s">
        <v>80</v>
      </c>
      <c r="K83" s="4" t="s">
        <v>81</v>
      </c>
      <c r="L83" s="4" t="s">
        <v>82</v>
      </c>
      <c r="M83" s="4" t="s">
        <v>83</v>
      </c>
    </row>
    <row r="84" spans="1:13" x14ac:dyDescent="0.2">
      <c r="A84" s="5" t="s">
        <v>56</v>
      </c>
      <c r="B84" s="4" t="s">
        <v>57</v>
      </c>
      <c r="C84" s="3">
        <v>22.4</v>
      </c>
      <c r="D84" s="3">
        <v>9.4139999999999997</v>
      </c>
      <c r="E84" s="3">
        <v>0</v>
      </c>
      <c r="F84" s="3">
        <v>0</v>
      </c>
      <c r="G84" s="3">
        <v>0.27300000000000002</v>
      </c>
      <c r="H84" s="3">
        <v>0.30399999999999999</v>
      </c>
      <c r="I84" s="3">
        <v>3.7639444444444443</v>
      </c>
      <c r="J84" s="3">
        <v>29.055555555555557</v>
      </c>
      <c r="K84" s="3">
        <f>C84-(E84+G84)</f>
        <v>22.126999999999999</v>
      </c>
      <c r="L84" s="3">
        <f t="shared" ref="L84:L86" si="31">D84-(F84+H84)</f>
        <v>9.11</v>
      </c>
      <c r="M84" s="3">
        <f>(K84*COS(RADIANS(J84)))/(1.06*(I84))</f>
        <v>4.8479600914907151</v>
      </c>
    </row>
    <row r="85" spans="1:13" x14ac:dyDescent="0.2">
      <c r="A85" s="5" t="s">
        <v>56</v>
      </c>
      <c r="B85" s="4" t="s">
        <v>58</v>
      </c>
      <c r="C85" s="3">
        <v>19.452999999999999</v>
      </c>
      <c r="D85" s="3">
        <v>9.3189999999999991</v>
      </c>
      <c r="E85" s="3">
        <v>0</v>
      </c>
      <c r="F85" s="3">
        <v>0</v>
      </c>
      <c r="G85" s="3">
        <v>0.16900000000000001</v>
      </c>
      <c r="H85" s="3">
        <v>0.33300000000000002</v>
      </c>
      <c r="I85" s="3">
        <v>3.5925454545454549</v>
      </c>
      <c r="J85" s="3">
        <v>28.363636363636363</v>
      </c>
      <c r="K85" s="3">
        <f t="shared" ref="K85:K86" si="32">C85-(E85+G85)</f>
        <v>19.283999999999999</v>
      </c>
      <c r="L85" s="3">
        <f t="shared" si="31"/>
        <v>8.9859999999999989</v>
      </c>
      <c r="M85" s="3">
        <f t="shared" ref="M85:M86" si="33">(K85*COS(RADIANS(J85)))/(1.06*(I85))</f>
        <v>4.4560197666749168</v>
      </c>
    </row>
    <row r="86" spans="1:13" x14ac:dyDescent="0.2">
      <c r="A86" s="5" t="s">
        <v>56</v>
      </c>
      <c r="B86" s="4" t="s">
        <v>59</v>
      </c>
      <c r="C86" s="3">
        <v>34.47</v>
      </c>
      <c r="D86" s="3">
        <v>10.257</v>
      </c>
      <c r="E86" s="3">
        <v>0</v>
      </c>
      <c r="F86" s="3">
        <v>0</v>
      </c>
      <c r="G86" s="3">
        <v>0.20200000000000001</v>
      </c>
      <c r="H86" s="3">
        <v>0.97699999999999998</v>
      </c>
      <c r="I86" s="3">
        <v>3.9007999999999994</v>
      </c>
      <c r="J86" s="3">
        <v>39.200000000000003</v>
      </c>
      <c r="K86" s="3">
        <f t="shared" si="32"/>
        <v>34.268000000000001</v>
      </c>
      <c r="L86" s="3">
        <f t="shared" si="31"/>
        <v>9.2799999999999994</v>
      </c>
      <c r="M86" s="3">
        <f t="shared" si="33"/>
        <v>6.4224362634164125</v>
      </c>
    </row>
    <row r="87" spans="1:13" x14ac:dyDescent="0.2">
      <c r="A87" s="5" t="s">
        <v>56</v>
      </c>
      <c r="B87" s="4" t="s">
        <v>7</v>
      </c>
      <c r="C87" s="4">
        <f t="shared" ref="C87:M87" si="34">AVERAGE(C84:C86)</f>
        <v>25.440999999999999</v>
      </c>
      <c r="D87" s="4">
        <f t="shared" si="34"/>
        <v>9.6633333333333322</v>
      </c>
      <c r="E87" s="4">
        <f t="shared" si="34"/>
        <v>0</v>
      </c>
      <c r="F87" s="4">
        <f t="shared" si="34"/>
        <v>0</v>
      </c>
      <c r="G87" s="4">
        <f t="shared" si="34"/>
        <v>0.2146666666666667</v>
      </c>
      <c r="H87" s="4">
        <f t="shared" si="34"/>
        <v>0.53799999999999992</v>
      </c>
      <c r="I87" s="4">
        <f t="shared" si="34"/>
        <v>3.7524299663299665</v>
      </c>
      <c r="J87" s="4">
        <f t="shared" si="34"/>
        <v>32.206397306397307</v>
      </c>
      <c r="K87" s="4">
        <f t="shared" si="34"/>
        <v>25.226333333333333</v>
      </c>
      <c r="L87" s="4">
        <f t="shared" si="34"/>
        <v>9.125333333333332</v>
      </c>
      <c r="M87" s="4">
        <f t="shared" si="34"/>
        <v>5.2421387071940151</v>
      </c>
    </row>
    <row r="88" spans="1:13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2">
      <c r="A89" s="3"/>
      <c r="B89" s="3"/>
      <c r="C89" s="4" t="s">
        <v>73</v>
      </c>
      <c r="D89" s="4" t="s">
        <v>74</v>
      </c>
      <c r="E89" s="4" t="s">
        <v>75</v>
      </c>
      <c r="F89" s="4" t="s">
        <v>76</v>
      </c>
      <c r="G89" s="4" t="s">
        <v>77</v>
      </c>
      <c r="H89" s="4" t="s">
        <v>78</v>
      </c>
      <c r="I89" s="4" t="s">
        <v>79</v>
      </c>
      <c r="J89" s="4" t="s">
        <v>80</v>
      </c>
      <c r="K89" s="4" t="s">
        <v>81</v>
      </c>
      <c r="L89" s="4" t="s">
        <v>82</v>
      </c>
      <c r="M89" s="4" t="s">
        <v>83</v>
      </c>
    </row>
    <row r="90" spans="1:13" x14ac:dyDescent="0.2">
      <c r="A90" s="5" t="s">
        <v>60</v>
      </c>
      <c r="B90" s="4" t="s">
        <v>61</v>
      </c>
      <c r="C90" s="3">
        <v>3.3610000000000002</v>
      </c>
      <c r="D90" s="3">
        <v>5.2770000000000001</v>
      </c>
      <c r="E90" s="3">
        <v>1.2999999999999999E-2</v>
      </c>
      <c r="F90" s="3">
        <v>0</v>
      </c>
      <c r="G90" s="3">
        <v>2.5000000000000001E-2</v>
      </c>
      <c r="H90" s="3">
        <v>0.44900000000000001</v>
      </c>
      <c r="I90" s="3">
        <v>1.22275</v>
      </c>
      <c r="J90" s="3">
        <v>39.583333333333336</v>
      </c>
      <c r="K90" s="3">
        <f>C90-(E90+G90)</f>
        <v>3.3230000000000004</v>
      </c>
      <c r="L90" s="3">
        <f t="shared" ref="L90:L91" si="35">D90-(F90+H90)</f>
        <v>4.8280000000000003</v>
      </c>
      <c r="M90" s="3">
        <f>(K90*COS(RADIANS(J90)))/(1.06*(I90))</f>
        <v>1.9759292540812037</v>
      </c>
    </row>
    <row r="91" spans="1:13" x14ac:dyDescent="0.2">
      <c r="A91" s="5" t="s">
        <v>60</v>
      </c>
      <c r="B91" s="4" t="s">
        <v>62</v>
      </c>
      <c r="C91" s="3">
        <v>10.978999999999999</v>
      </c>
      <c r="D91" s="3">
        <v>8.6140000000000008</v>
      </c>
      <c r="E91" s="3">
        <v>0</v>
      </c>
      <c r="F91" s="3">
        <v>0</v>
      </c>
      <c r="G91" s="3">
        <v>0.10199999999999999</v>
      </c>
      <c r="H91" s="3">
        <v>0.60899999999999999</v>
      </c>
      <c r="I91" s="3">
        <v>1.8247500000000003</v>
      </c>
      <c r="J91" s="3">
        <v>33.083333333333336</v>
      </c>
      <c r="K91" s="3">
        <f>C91-(E91+G91)</f>
        <v>10.876999999999999</v>
      </c>
      <c r="L91" s="3">
        <f t="shared" si="35"/>
        <v>8.0050000000000008</v>
      </c>
      <c r="M91" s="3">
        <f>(K91*COS(RADIANS(J91)))/(1.06*(I91))</f>
        <v>4.7117304551237007</v>
      </c>
    </row>
    <row r="92" spans="1:13" x14ac:dyDescent="0.2">
      <c r="A92" s="5" t="s">
        <v>60</v>
      </c>
      <c r="B92" s="4" t="s">
        <v>7</v>
      </c>
      <c r="C92" s="4">
        <f t="shared" ref="C92:M92" si="36">AVERAGE(C90:C91)</f>
        <v>7.17</v>
      </c>
      <c r="D92" s="4">
        <f t="shared" si="36"/>
        <v>6.9455000000000009</v>
      </c>
      <c r="E92" s="4">
        <f t="shared" si="36"/>
        <v>6.4999999999999997E-3</v>
      </c>
      <c r="F92" s="4">
        <f t="shared" si="36"/>
        <v>0</v>
      </c>
      <c r="G92" s="4">
        <f t="shared" si="36"/>
        <v>6.3500000000000001E-2</v>
      </c>
      <c r="H92" s="4">
        <f t="shared" si="36"/>
        <v>0.52900000000000003</v>
      </c>
      <c r="I92" s="4">
        <f t="shared" si="36"/>
        <v>1.5237500000000002</v>
      </c>
      <c r="J92" s="4">
        <f t="shared" si="36"/>
        <v>36.333333333333336</v>
      </c>
      <c r="K92" s="4">
        <f t="shared" si="36"/>
        <v>7.1</v>
      </c>
      <c r="L92" s="4">
        <f t="shared" si="36"/>
        <v>6.416500000000001</v>
      </c>
      <c r="M92" s="4">
        <f t="shared" si="36"/>
        <v>3.3438298546024523</v>
      </c>
    </row>
    <row r="93" spans="1:13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2">
      <c r="A94" s="3"/>
      <c r="B94" s="3"/>
      <c r="C94" s="4" t="s">
        <v>73</v>
      </c>
      <c r="D94" s="4" t="s">
        <v>74</v>
      </c>
      <c r="E94" s="4" t="s">
        <v>75</v>
      </c>
      <c r="F94" s="4" t="s">
        <v>76</v>
      </c>
      <c r="G94" s="4" t="s">
        <v>77</v>
      </c>
      <c r="H94" s="4" t="s">
        <v>78</v>
      </c>
      <c r="I94" s="4" t="s">
        <v>79</v>
      </c>
      <c r="J94" s="4" t="s">
        <v>80</v>
      </c>
      <c r="K94" s="4" t="s">
        <v>81</v>
      </c>
      <c r="L94" s="4" t="s">
        <v>82</v>
      </c>
      <c r="M94" s="4" t="s">
        <v>83</v>
      </c>
    </row>
    <row r="95" spans="1:13" x14ac:dyDescent="0.2">
      <c r="A95" s="5" t="s">
        <v>63</v>
      </c>
      <c r="B95" s="4" t="s">
        <v>64</v>
      </c>
      <c r="C95" s="3">
        <v>16.376000000000001</v>
      </c>
      <c r="D95" s="3">
        <v>8.2880000000000003</v>
      </c>
      <c r="E95" s="3">
        <v>0.11899999999999999</v>
      </c>
      <c r="F95" s="3">
        <v>0</v>
      </c>
      <c r="G95" s="3">
        <v>0.14199999999999999</v>
      </c>
      <c r="H95" s="3">
        <v>0.42199999999999999</v>
      </c>
      <c r="I95" s="3">
        <v>2.0564285714285715</v>
      </c>
      <c r="J95" s="3">
        <v>40</v>
      </c>
      <c r="K95" s="3">
        <f>C95-(E95+G95)</f>
        <v>16.115000000000002</v>
      </c>
      <c r="L95" s="3">
        <f t="shared" ref="L95:L96" si="37">D95-(F95+H95)</f>
        <v>7.8660000000000005</v>
      </c>
      <c r="M95" s="3">
        <f>(K95*COS(RADIANS(J95)))/(1.06*(I95))</f>
        <v>5.6632375894431579</v>
      </c>
    </row>
    <row r="96" spans="1:13" x14ac:dyDescent="0.2">
      <c r="A96" s="5" t="s">
        <v>63</v>
      </c>
      <c r="B96" s="4" t="s">
        <v>65</v>
      </c>
      <c r="C96" s="3">
        <v>14.27</v>
      </c>
      <c r="D96" s="3">
        <v>8.0890000000000004</v>
      </c>
      <c r="E96" s="3">
        <v>3.5999999999999997E-2</v>
      </c>
      <c r="F96" s="3">
        <v>0</v>
      </c>
      <c r="G96" s="3">
        <v>0.13400000000000001</v>
      </c>
      <c r="H96" s="3">
        <v>0.45499999999999996</v>
      </c>
      <c r="I96" s="3">
        <v>2.273714285714286</v>
      </c>
      <c r="J96" s="3">
        <v>31.142857142857142</v>
      </c>
      <c r="K96" s="3">
        <f>C96-(E96+G96)</f>
        <v>14.1</v>
      </c>
      <c r="L96" s="3">
        <f t="shared" si="37"/>
        <v>7.6340000000000003</v>
      </c>
      <c r="M96" s="3">
        <f>(K96*COS(RADIANS(J96)))/(1.06*(I96))</f>
        <v>5.0071485726992844</v>
      </c>
    </row>
    <row r="97" spans="1:13" x14ac:dyDescent="0.2">
      <c r="A97" s="5" t="s">
        <v>63</v>
      </c>
      <c r="B97" s="4" t="s">
        <v>7</v>
      </c>
      <c r="C97" s="4">
        <f t="shared" ref="C97:M97" si="38">AVERAGE(C95:C96)</f>
        <v>15.323</v>
      </c>
      <c r="D97" s="4">
        <f t="shared" si="38"/>
        <v>8.1885000000000012</v>
      </c>
      <c r="E97" s="4">
        <f t="shared" si="38"/>
        <v>7.7499999999999999E-2</v>
      </c>
      <c r="F97" s="4">
        <f t="shared" si="38"/>
        <v>0</v>
      </c>
      <c r="G97" s="4">
        <f t="shared" si="38"/>
        <v>0.13800000000000001</v>
      </c>
      <c r="H97" s="4">
        <f t="shared" si="38"/>
        <v>0.4385</v>
      </c>
      <c r="I97" s="4">
        <f t="shared" si="38"/>
        <v>2.1650714285714288</v>
      </c>
      <c r="J97" s="4">
        <f t="shared" si="38"/>
        <v>35.571428571428569</v>
      </c>
      <c r="K97" s="4">
        <f t="shared" si="38"/>
        <v>15.107500000000002</v>
      </c>
      <c r="L97" s="4">
        <f t="shared" si="38"/>
        <v>7.75</v>
      </c>
      <c r="M97" s="4">
        <f t="shared" si="38"/>
        <v>5.3351930810712211</v>
      </c>
    </row>
    <row r="98" spans="1:13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2">
      <c r="A99" s="3"/>
      <c r="B99" s="3"/>
      <c r="C99" s="4" t="s">
        <v>73</v>
      </c>
      <c r="D99" s="4" t="s">
        <v>74</v>
      </c>
      <c r="E99" s="4" t="s">
        <v>75</v>
      </c>
      <c r="F99" s="4" t="s">
        <v>76</v>
      </c>
      <c r="G99" s="4" t="s">
        <v>77</v>
      </c>
      <c r="H99" s="4" t="s">
        <v>78</v>
      </c>
      <c r="I99" s="4" t="s">
        <v>79</v>
      </c>
      <c r="J99" s="4" t="s">
        <v>80</v>
      </c>
      <c r="K99" s="4" t="s">
        <v>81</v>
      </c>
      <c r="L99" s="4" t="s">
        <v>82</v>
      </c>
      <c r="M99" s="4" t="s">
        <v>83</v>
      </c>
    </row>
    <row r="100" spans="1:13" x14ac:dyDescent="0.2">
      <c r="A100" s="5" t="s">
        <v>66</v>
      </c>
      <c r="B100" s="4" t="s">
        <v>67</v>
      </c>
      <c r="C100" s="3">
        <v>0.73799999999999999</v>
      </c>
      <c r="D100" s="3">
        <v>3.1080000000000001</v>
      </c>
      <c r="E100" s="3">
        <v>0</v>
      </c>
      <c r="F100" s="3">
        <v>0</v>
      </c>
      <c r="G100" s="3">
        <v>8.0000000000000002E-3</v>
      </c>
      <c r="H100" s="3">
        <v>0.29599999999999999</v>
      </c>
      <c r="I100" s="3">
        <v>1.1692</v>
      </c>
      <c r="J100" s="3">
        <v>34.5</v>
      </c>
      <c r="K100" s="3">
        <f>C100-(E100+G100)</f>
        <v>0.73</v>
      </c>
      <c r="L100" s="3">
        <f t="shared" ref="L100" si="39">D100-(F100+H100)</f>
        <v>2.8120000000000003</v>
      </c>
      <c r="M100" s="3">
        <f>(K100*COS(RADIANS(J100)))/(1.06*(I100))</f>
        <v>0.48542473622834464</v>
      </c>
    </row>
    <row r="101" spans="1:13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2">
      <c r="A102" s="3"/>
      <c r="B102" s="3"/>
      <c r="C102" s="4" t="s">
        <v>73</v>
      </c>
      <c r="D102" s="4" t="s">
        <v>74</v>
      </c>
      <c r="E102" s="4" t="s">
        <v>75</v>
      </c>
      <c r="F102" s="4" t="s">
        <v>76</v>
      </c>
      <c r="G102" s="4" t="s">
        <v>77</v>
      </c>
      <c r="H102" s="4" t="s">
        <v>78</v>
      </c>
      <c r="I102" s="4" t="s">
        <v>79</v>
      </c>
      <c r="J102" s="4" t="s">
        <v>80</v>
      </c>
      <c r="K102" s="4" t="s">
        <v>81</v>
      </c>
      <c r="L102" s="4" t="s">
        <v>82</v>
      </c>
      <c r="M102" s="4" t="s">
        <v>83</v>
      </c>
    </row>
    <row r="103" spans="1:13" x14ac:dyDescent="0.2">
      <c r="A103" s="5" t="s">
        <v>68</v>
      </c>
      <c r="B103" s="4" t="s">
        <v>69</v>
      </c>
      <c r="C103" s="3">
        <v>23.03</v>
      </c>
      <c r="D103" s="3">
        <v>7.8420000000000005</v>
      </c>
      <c r="E103" s="3">
        <v>0</v>
      </c>
      <c r="F103" s="3">
        <v>0</v>
      </c>
      <c r="G103" s="3">
        <v>0.153</v>
      </c>
      <c r="H103" s="3">
        <v>1.1119999999999999</v>
      </c>
      <c r="I103" s="3">
        <v>4.0762307692307678</v>
      </c>
      <c r="J103" s="3">
        <v>20.25</v>
      </c>
      <c r="K103" s="3">
        <f>C103-(E103+G103)</f>
        <v>22.877000000000002</v>
      </c>
      <c r="L103" s="3">
        <f t="shared" ref="L103:L104" si="40">D103-(F103+H103)</f>
        <v>6.73</v>
      </c>
      <c r="M103" s="3">
        <f>(K103*COS(RADIANS(J103)))/(1.06*(I103))</f>
        <v>4.9673625869306184</v>
      </c>
    </row>
    <row r="104" spans="1:13" x14ac:dyDescent="0.2">
      <c r="A104" s="5" t="s">
        <v>68</v>
      </c>
      <c r="B104" s="4" t="s">
        <v>70</v>
      </c>
      <c r="C104" s="3">
        <v>22.04</v>
      </c>
      <c r="D104" s="3">
        <v>8.6170000000000009</v>
      </c>
      <c r="E104" s="3">
        <v>0.04</v>
      </c>
      <c r="F104" s="3">
        <v>0</v>
      </c>
      <c r="G104" s="3">
        <v>0.14299999999999999</v>
      </c>
      <c r="H104" s="3">
        <v>0</v>
      </c>
      <c r="I104" s="3">
        <v>4.4143999999999988</v>
      </c>
      <c r="J104" s="3">
        <v>24.7</v>
      </c>
      <c r="K104" s="3">
        <f>C104-(E104+G104)</f>
        <v>21.856999999999999</v>
      </c>
      <c r="L104" s="3">
        <f t="shared" si="40"/>
        <v>8.6170000000000009</v>
      </c>
      <c r="M104" s="3">
        <f>(K104*COS(RADIANS(J104)))/(1.06*(I104))</f>
        <v>4.2436723459504657</v>
      </c>
    </row>
    <row r="105" spans="1:13" x14ac:dyDescent="0.2">
      <c r="A105" s="5" t="s">
        <v>68</v>
      </c>
      <c r="B105" s="4" t="s">
        <v>7</v>
      </c>
      <c r="C105" s="4">
        <f>AVERAGE(C103:C104)</f>
        <v>22.535</v>
      </c>
      <c r="D105" s="4">
        <f t="shared" ref="D105:M105" si="41">AVERAGE(D103:D104)</f>
        <v>8.2295000000000016</v>
      </c>
      <c r="E105" s="4">
        <f t="shared" si="41"/>
        <v>0.02</v>
      </c>
      <c r="F105" s="4">
        <f t="shared" si="41"/>
        <v>0</v>
      </c>
      <c r="G105" s="4">
        <f t="shared" si="41"/>
        <v>0.14799999999999999</v>
      </c>
      <c r="H105" s="4">
        <f t="shared" si="41"/>
        <v>0.55599999999999994</v>
      </c>
      <c r="I105" s="4">
        <f t="shared" si="41"/>
        <v>4.2453153846153828</v>
      </c>
      <c r="J105" s="4">
        <f t="shared" si="41"/>
        <v>22.475000000000001</v>
      </c>
      <c r="K105" s="4">
        <f t="shared" si="41"/>
        <v>22.367000000000001</v>
      </c>
      <c r="L105" s="4">
        <f t="shared" si="41"/>
        <v>7.6735000000000007</v>
      </c>
      <c r="M105" s="4">
        <f t="shared" si="41"/>
        <v>4.6055174664405421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A102A-C6E5-A649-B8B1-10246A0C49A0}">
  <sheetPr>
    <tabColor theme="9" tint="-0.499984740745262"/>
  </sheetPr>
  <dimension ref="A1:V105"/>
  <sheetViews>
    <sheetView topLeftCell="L1" workbookViewId="0">
      <selection activeCell="K4" sqref="K4"/>
    </sheetView>
  </sheetViews>
  <sheetFormatPr baseColWidth="10" defaultRowHeight="16" x14ac:dyDescent="0.2"/>
  <cols>
    <col min="1" max="1" width="16.1640625" customWidth="1"/>
    <col min="2" max="2" width="17.5" customWidth="1"/>
    <col min="4" max="4" width="20.1640625" customWidth="1"/>
    <col min="5" max="5" width="21.33203125" customWidth="1"/>
    <col min="6" max="6" width="17.5" customWidth="1"/>
    <col min="7" max="7" width="18.5" customWidth="1"/>
    <col min="8" max="8" width="14.1640625" customWidth="1"/>
    <col min="9" max="9" width="15.33203125" customWidth="1"/>
    <col min="12" max="12" width="19.6640625" customWidth="1"/>
    <col min="13" max="13" width="21" customWidth="1"/>
    <col min="14" max="14" width="17.1640625" customWidth="1"/>
    <col min="15" max="15" width="18.33203125" customWidth="1"/>
    <col min="16" max="16" width="14" customWidth="1"/>
    <col min="17" max="19" width="15.6640625" customWidth="1"/>
    <col min="20" max="20" width="17.33203125" customWidth="1"/>
    <col min="21" max="21" width="15.6640625" customWidth="1"/>
  </cols>
  <sheetData>
    <row r="1" spans="1:22" x14ac:dyDescent="0.2">
      <c r="A1" s="1" t="s">
        <v>0</v>
      </c>
      <c r="B1" s="1" t="s">
        <v>1</v>
      </c>
      <c r="C1" s="1" t="s">
        <v>90</v>
      </c>
      <c r="D1" s="1"/>
      <c r="E1" s="6"/>
      <c r="F1" s="6"/>
      <c r="G1" s="6"/>
      <c r="H1" s="6"/>
      <c r="I1" s="6"/>
      <c r="J1" s="6"/>
      <c r="K1" s="6"/>
      <c r="L1" s="6"/>
      <c r="M1" s="6"/>
      <c r="N1" s="1"/>
      <c r="O1" s="1"/>
      <c r="P1" s="1"/>
      <c r="Q1" s="1"/>
      <c r="R1" s="6"/>
      <c r="S1" s="6"/>
      <c r="T1" s="6"/>
      <c r="U1" s="6"/>
      <c r="V1" s="6"/>
    </row>
    <row r="2" spans="1:22" x14ac:dyDescent="0.2">
      <c r="B2" s="3"/>
      <c r="C2" s="8" t="s">
        <v>89</v>
      </c>
      <c r="D2" s="8"/>
      <c r="E2" s="9"/>
      <c r="F2" s="9"/>
      <c r="G2" s="9"/>
      <c r="H2" s="9"/>
      <c r="I2" s="9"/>
      <c r="J2" s="9"/>
      <c r="K2" s="12" t="s">
        <v>91</v>
      </c>
      <c r="L2" s="10"/>
      <c r="M2" s="10"/>
      <c r="N2" s="11"/>
      <c r="O2" s="10"/>
      <c r="P2" s="12"/>
      <c r="Q2" s="12"/>
      <c r="R2" s="10"/>
      <c r="S2" s="10"/>
      <c r="T2" s="10"/>
      <c r="U2" s="10"/>
      <c r="V2" s="10"/>
    </row>
    <row r="3" spans="1:22" x14ac:dyDescent="0.2">
      <c r="A3" s="3"/>
      <c r="B3" s="3"/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78</v>
      </c>
      <c r="I3" s="4" t="s">
        <v>79</v>
      </c>
      <c r="J3" s="4" t="s">
        <v>80</v>
      </c>
      <c r="K3" s="4" t="s">
        <v>73</v>
      </c>
      <c r="L3" s="4" t="s">
        <v>74</v>
      </c>
      <c r="M3" s="4" t="s">
        <v>75</v>
      </c>
      <c r="N3" s="4" t="s">
        <v>76</v>
      </c>
      <c r="O3" s="4" t="s">
        <v>77</v>
      </c>
      <c r="P3" s="4" t="s">
        <v>78</v>
      </c>
      <c r="Q3" s="4" t="s">
        <v>79</v>
      </c>
      <c r="R3" s="4" t="s">
        <v>80</v>
      </c>
      <c r="S3" s="4" t="s">
        <v>81</v>
      </c>
      <c r="T3" s="4" t="s">
        <v>92</v>
      </c>
      <c r="U3" s="4" t="s">
        <v>93</v>
      </c>
      <c r="V3" s="4" t="s">
        <v>83</v>
      </c>
    </row>
    <row r="4" spans="1:22" x14ac:dyDescent="0.2">
      <c r="A4" s="5" t="s">
        <v>3</v>
      </c>
      <c r="B4" s="4" t="s">
        <v>4</v>
      </c>
      <c r="C4" s="3">
        <v>8.8000000000000007</v>
      </c>
      <c r="D4" s="3">
        <v>14.606</v>
      </c>
      <c r="E4" s="3"/>
      <c r="F4" s="3"/>
      <c r="G4" s="3"/>
      <c r="H4" s="3">
        <v>2.9329999999999998</v>
      </c>
      <c r="I4" s="3"/>
      <c r="J4" s="3"/>
      <c r="K4" s="3">
        <v>8.8000000000000007</v>
      </c>
      <c r="L4" s="3">
        <v>14.504</v>
      </c>
      <c r="M4" s="3"/>
      <c r="N4" s="3"/>
      <c r="O4" s="3"/>
      <c r="P4" s="3">
        <v>3.3619999999999997</v>
      </c>
      <c r="Q4" s="3"/>
      <c r="R4" s="3"/>
      <c r="S4" s="3"/>
      <c r="T4" s="3">
        <f>AVERAGE((D4-(F4+H4)),(L4-(N4+P4)))</f>
        <v>11.407499999999999</v>
      </c>
      <c r="U4" s="3"/>
      <c r="V4" s="3"/>
    </row>
    <row r="5" spans="1:22" x14ac:dyDescent="0.2">
      <c r="A5" s="5" t="s">
        <v>3</v>
      </c>
      <c r="B5" s="4" t="s">
        <v>5</v>
      </c>
      <c r="C5" s="3">
        <v>13</v>
      </c>
      <c r="D5" s="3">
        <v>15.299000000000001</v>
      </c>
      <c r="E5" s="3">
        <v>0</v>
      </c>
      <c r="F5" s="3">
        <v>0</v>
      </c>
      <c r="G5" s="3">
        <v>0.13500000000000001</v>
      </c>
      <c r="H5" s="3">
        <v>4.9850000000000003</v>
      </c>
      <c r="I5" s="3">
        <v>4.8361999999999998</v>
      </c>
      <c r="J5" s="3">
        <v>0</v>
      </c>
      <c r="K5" s="3">
        <v>13</v>
      </c>
      <c r="L5" s="3">
        <v>15.112</v>
      </c>
      <c r="M5" s="3">
        <v>0</v>
      </c>
      <c r="N5" s="3">
        <v>0</v>
      </c>
      <c r="O5" s="3">
        <f>0.065+0.034</f>
        <v>9.9000000000000005E-2</v>
      </c>
      <c r="P5" s="3">
        <v>5.04</v>
      </c>
      <c r="Q5" s="3">
        <v>7.9830000000000014</v>
      </c>
      <c r="R5" s="3">
        <v>0</v>
      </c>
      <c r="S5" s="3">
        <f>K5-(E5+G5+M5+O5)</f>
        <v>12.766</v>
      </c>
      <c r="T5" s="3">
        <f t="shared" ref="T5:T6" si="0">AVERAGE((D5-(F5+H5)),(L5-(N5+P5)))</f>
        <v>10.193</v>
      </c>
      <c r="U5" s="3">
        <f>AVERAGE(I5,Q5)</f>
        <v>6.4096000000000011</v>
      </c>
      <c r="V5" s="3">
        <f>(S5*COS(RADIANS(0)))/(1.06*(U5))</f>
        <v>1.8789622170517806</v>
      </c>
    </row>
    <row r="6" spans="1:22" x14ac:dyDescent="0.2">
      <c r="A6" s="5" t="s">
        <v>3</v>
      </c>
      <c r="B6" s="4" t="s">
        <v>6</v>
      </c>
      <c r="C6" s="3">
        <v>12.5</v>
      </c>
      <c r="D6" s="3">
        <v>14.313999999999998</v>
      </c>
      <c r="E6" s="3">
        <v>0</v>
      </c>
      <c r="F6" s="3">
        <v>0</v>
      </c>
      <c r="G6" s="3">
        <v>5.8000000000000003E-2</v>
      </c>
      <c r="H6" s="3">
        <v>4.7069999999999999</v>
      </c>
      <c r="I6" s="3">
        <v>6.6348000000000003</v>
      </c>
      <c r="J6" s="3">
        <v>0</v>
      </c>
      <c r="K6" s="3">
        <v>12.5</v>
      </c>
      <c r="L6" s="3">
        <v>14.777000000000001</v>
      </c>
      <c r="M6" s="3">
        <v>0</v>
      </c>
      <c r="N6" s="3">
        <v>0</v>
      </c>
      <c r="O6" s="3">
        <v>0.19800000000000001</v>
      </c>
      <c r="P6" s="3">
        <v>5.5789999999999997</v>
      </c>
      <c r="Q6" s="3">
        <v>5.8073999999999995</v>
      </c>
      <c r="R6" s="3">
        <v>0</v>
      </c>
      <c r="S6" s="3">
        <f t="shared" ref="S6" si="1">K6-(E6+G6+M6+O6)</f>
        <v>12.244</v>
      </c>
      <c r="T6" s="3">
        <f t="shared" si="0"/>
        <v>9.4024999999999999</v>
      </c>
      <c r="U6" s="3">
        <f>AVERAGE(I6,Q6)</f>
        <v>6.2210999999999999</v>
      </c>
      <c r="V6" s="3">
        <f>(S6*COS(RADIANS(0)))/(1.06*(U6))</f>
        <v>1.8567364929395791</v>
      </c>
    </row>
    <row r="7" spans="1:22" x14ac:dyDescent="0.2">
      <c r="A7" s="5" t="s">
        <v>3</v>
      </c>
      <c r="B7" s="4" t="s">
        <v>7</v>
      </c>
      <c r="C7" s="4">
        <f t="shared" ref="C7:T7" si="2">AVERAGE(C4:C6)</f>
        <v>11.433333333333332</v>
      </c>
      <c r="D7" s="4">
        <f t="shared" si="2"/>
        <v>14.739666666666666</v>
      </c>
      <c r="E7" s="4">
        <f t="shared" si="2"/>
        <v>0</v>
      </c>
      <c r="F7" s="4">
        <f t="shared" si="2"/>
        <v>0</v>
      </c>
      <c r="G7" s="4">
        <f t="shared" si="2"/>
        <v>9.6500000000000002E-2</v>
      </c>
      <c r="H7" s="4">
        <f t="shared" si="2"/>
        <v>4.208333333333333</v>
      </c>
      <c r="I7" s="4">
        <f t="shared" si="2"/>
        <v>5.7355</v>
      </c>
      <c r="J7" s="4">
        <f t="shared" si="2"/>
        <v>0</v>
      </c>
      <c r="K7" s="4">
        <f t="shared" si="2"/>
        <v>11.433333333333332</v>
      </c>
      <c r="L7" s="4">
        <f>AVERAGE(L4:L6)</f>
        <v>14.797666666666666</v>
      </c>
      <c r="M7" s="4">
        <f t="shared" si="2"/>
        <v>0</v>
      </c>
      <c r="N7" s="4">
        <f t="shared" si="2"/>
        <v>0</v>
      </c>
      <c r="O7" s="4">
        <f t="shared" si="2"/>
        <v>0.14850000000000002</v>
      </c>
      <c r="P7" s="4">
        <f t="shared" si="2"/>
        <v>4.660333333333333</v>
      </c>
      <c r="Q7" s="4">
        <f t="shared" si="2"/>
        <v>6.8952000000000009</v>
      </c>
      <c r="R7" s="4">
        <f t="shared" si="2"/>
        <v>0</v>
      </c>
      <c r="S7" s="4">
        <f t="shared" si="2"/>
        <v>12.504999999999999</v>
      </c>
      <c r="T7" s="4">
        <f t="shared" si="2"/>
        <v>10.334333333333332</v>
      </c>
      <c r="U7" s="4">
        <f>AVERAGE(U4:U6)</f>
        <v>6.3153500000000005</v>
      </c>
      <c r="V7" s="4">
        <f>AVERAGE(V4:V6)</f>
        <v>1.8678493549956798</v>
      </c>
    </row>
    <row r="8" spans="1:2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x14ac:dyDescent="0.2">
      <c r="A9" s="3"/>
      <c r="B9" s="3"/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  <c r="K9" s="4" t="s">
        <v>73</v>
      </c>
      <c r="L9" s="4" t="s">
        <v>74</v>
      </c>
      <c r="M9" s="4" t="s">
        <v>75</v>
      </c>
      <c r="N9" s="4" t="s">
        <v>76</v>
      </c>
      <c r="O9" s="4" t="s">
        <v>77</v>
      </c>
      <c r="P9" s="4" t="s">
        <v>78</v>
      </c>
      <c r="Q9" s="4" t="s">
        <v>79</v>
      </c>
      <c r="R9" s="4" t="s">
        <v>80</v>
      </c>
      <c r="S9" s="4" t="s">
        <v>81</v>
      </c>
      <c r="T9" s="4" t="s">
        <v>92</v>
      </c>
      <c r="U9" s="4" t="s">
        <v>93</v>
      </c>
      <c r="V9" s="4" t="s">
        <v>83</v>
      </c>
    </row>
    <row r="10" spans="1:22" x14ac:dyDescent="0.2">
      <c r="A10" s="5" t="s">
        <v>8</v>
      </c>
      <c r="B10" s="4" t="s">
        <v>9</v>
      </c>
      <c r="C10" s="3">
        <v>12.202999999999999</v>
      </c>
      <c r="D10" s="3">
        <v>13.549000000000001</v>
      </c>
      <c r="E10" s="3">
        <v>0</v>
      </c>
      <c r="F10" s="3">
        <v>0</v>
      </c>
      <c r="G10" s="3">
        <v>0.17699999999999999</v>
      </c>
      <c r="H10" s="3">
        <v>4.0129999999999999</v>
      </c>
      <c r="I10" s="3">
        <v>6.7301999999999991</v>
      </c>
      <c r="J10" s="3">
        <v>0</v>
      </c>
      <c r="K10" s="3">
        <v>12.202999999999999</v>
      </c>
      <c r="L10" s="3">
        <v>13.632</v>
      </c>
      <c r="M10" s="3">
        <v>0</v>
      </c>
      <c r="N10" s="3">
        <v>0</v>
      </c>
      <c r="O10" s="3">
        <v>0.17399999999999999</v>
      </c>
      <c r="P10" s="3">
        <v>4.9560000000000004</v>
      </c>
      <c r="Q10" s="3">
        <v>5.6360000000000001</v>
      </c>
      <c r="R10" s="3">
        <v>0</v>
      </c>
      <c r="S10" s="3">
        <f>K10-(E10+G10+M10+O10)</f>
        <v>11.852</v>
      </c>
      <c r="T10" s="3">
        <f>AVERAGE((D10-(F10+H10)),(L10-(N10+P10)))</f>
        <v>9.1059999999999999</v>
      </c>
      <c r="U10" s="3">
        <f t="shared" ref="U10:U19" si="3">AVERAGE(I10,Q10)</f>
        <v>6.1830999999999996</v>
      </c>
      <c r="V10" s="3">
        <f>(S10*COS(RADIANS(0)))/(1.06*(U10))</f>
        <v>1.8083375775050863</v>
      </c>
    </row>
    <row r="11" spans="1:22" x14ac:dyDescent="0.2">
      <c r="A11" s="5" t="s">
        <v>8</v>
      </c>
      <c r="B11" s="4" t="s">
        <v>10</v>
      </c>
      <c r="C11" s="3">
        <v>11.173999999999999</v>
      </c>
      <c r="D11" s="3">
        <v>14.475</v>
      </c>
      <c r="E11" s="3">
        <v>0</v>
      </c>
      <c r="F11" s="3">
        <v>0</v>
      </c>
      <c r="G11" s="3">
        <v>9.6000000000000002E-2</v>
      </c>
      <c r="H11" s="3">
        <v>4.1549999999999994</v>
      </c>
      <c r="I11" s="3">
        <v>8.6320999999999994</v>
      </c>
      <c r="J11" s="3">
        <v>0</v>
      </c>
      <c r="K11" s="3">
        <v>11.173999999999999</v>
      </c>
      <c r="L11" s="3">
        <v>15.228</v>
      </c>
      <c r="M11" s="3">
        <v>0</v>
      </c>
      <c r="N11" s="3">
        <v>0</v>
      </c>
      <c r="O11" s="3">
        <v>0.21199999999999999</v>
      </c>
      <c r="P11" s="3">
        <v>5.1100000000000003</v>
      </c>
      <c r="Q11" s="3">
        <v>6.5934999999999988</v>
      </c>
      <c r="R11" s="3">
        <v>0</v>
      </c>
      <c r="S11" s="3">
        <f>K11-(E11+G11+M11+O11)</f>
        <v>10.866</v>
      </c>
      <c r="T11" s="3">
        <f>AVERAGE((D11-(F11+H11)),(L11-(N11+P11)))</f>
        <v>10.218999999999999</v>
      </c>
      <c r="U11" s="3">
        <f t="shared" si="3"/>
        <v>7.6127999999999991</v>
      </c>
      <c r="V11" s="3">
        <f>(S11*COS(RADIANS(0)))/(1.06*(U11))</f>
        <v>1.3465404839515571</v>
      </c>
    </row>
    <row r="12" spans="1:22" x14ac:dyDescent="0.2">
      <c r="A12" s="5" t="s">
        <v>8</v>
      </c>
      <c r="B12" s="4" t="s">
        <v>7</v>
      </c>
      <c r="C12" s="4">
        <f t="shared" ref="C12:V12" si="4">AVERAGE(C10:C11)</f>
        <v>11.688499999999999</v>
      </c>
      <c r="D12" s="4">
        <f t="shared" si="4"/>
        <v>14.012</v>
      </c>
      <c r="E12" s="4">
        <f t="shared" si="4"/>
        <v>0</v>
      </c>
      <c r="F12" s="4">
        <f t="shared" si="4"/>
        <v>0</v>
      </c>
      <c r="G12" s="4">
        <f t="shared" si="4"/>
        <v>0.13650000000000001</v>
      </c>
      <c r="H12" s="4">
        <f t="shared" si="4"/>
        <v>4.0839999999999996</v>
      </c>
      <c r="I12" s="4">
        <f t="shared" si="4"/>
        <v>7.6811499999999988</v>
      </c>
      <c r="J12" s="4">
        <f t="shared" si="4"/>
        <v>0</v>
      </c>
      <c r="K12" s="4">
        <f t="shared" si="4"/>
        <v>11.688499999999999</v>
      </c>
      <c r="L12" s="4">
        <f t="shared" si="4"/>
        <v>14.43</v>
      </c>
      <c r="M12" s="4">
        <f t="shared" si="4"/>
        <v>0</v>
      </c>
      <c r="N12" s="4">
        <f t="shared" si="4"/>
        <v>0</v>
      </c>
      <c r="O12" s="4">
        <f t="shared" si="4"/>
        <v>0.193</v>
      </c>
      <c r="P12" s="4">
        <f t="shared" si="4"/>
        <v>5.0330000000000004</v>
      </c>
      <c r="Q12" s="4">
        <f t="shared" si="4"/>
        <v>6.114749999999999</v>
      </c>
      <c r="R12" s="4">
        <f t="shared" si="4"/>
        <v>0</v>
      </c>
      <c r="S12" s="4">
        <f t="shared" si="4"/>
        <v>11.359</v>
      </c>
      <c r="T12" s="4">
        <f t="shared" si="4"/>
        <v>9.6624999999999996</v>
      </c>
      <c r="U12" s="4">
        <f t="shared" si="4"/>
        <v>6.8979499999999998</v>
      </c>
      <c r="V12" s="4">
        <f t="shared" si="4"/>
        <v>1.5774390307283217</v>
      </c>
    </row>
    <row r="13" spans="1:2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x14ac:dyDescent="0.2">
      <c r="A14" s="3"/>
      <c r="B14" s="3"/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73</v>
      </c>
      <c r="L14" s="4" t="s">
        <v>74</v>
      </c>
      <c r="M14" s="4" t="s">
        <v>75</v>
      </c>
      <c r="N14" s="4" t="s">
        <v>76</v>
      </c>
      <c r="O14" s="4" t="s">
        <v>77</v>
      </c>
      <c r="P14" s="4" t="s">
        <v>78</v>
      </c>
      <c r="Q14" s="4" t="s">
        <v>79</v>
      </c>
      <c r="R14" s="4" t="s">
        <v>80</v>
      </c>
      <c r="S14" s="4" t="s">
        <v>81</v>
      </c>
      <c r="T14" s="4" t="s">
        <v>92</v>
      </c>
      <c r="U14" s="4" t="s">
        <v>93</v>
      </c>
      <c r="V14" s="4" t="s">
        <v>83</v>
      </c>
    </row>
    <row r="15" spans="1:22" x14ac:dyDescent="0.2">
      <c r="A15" s="5" t="s">
        <v>11</v>
      </c>
      <c r="B15" s="4" t="s">
        <v>12</v>
      </c>
      <c r="C15" s="3">
        <v>4.0229999999999997</v>
      </c>
      <c r="D15" s="3">
        <v>10.814</v>
      </c>
      <c r="E15" s="3">
        <v>0</v>
      </c>
      <c r="F15" s="3">
        <v>0</v>
      </c>
      <c r="G15" s="3">
        <v>4.5999999999999999E-2</v>
      </c>
      <c r="H15" s="3">
        <v>3.4840000000000004</v>
      </c>
      <c r="I15" s="3">
        <v>4.6705000000000005</v>
      </c>
      <c r="J15" s="3">
        <v>0</v>
      </c>
      <c r="K15" s="3">
        <v>4.0229999999999997</v>
      </c>
      <c r="L15" s="3">
        <v>10.47</v>
      </c>
      <c r="M15" s="3">
        <v>0</v>
      </c>
      <c r="N15" s="3">
        <v>0</v>
      </c>
      <c r="O15" s="3">
        <v>3.1E-2</v>
      </c>
      <c r="P15" s="3">
        <v>3.3939999999999997</v>
      </c>
      <c r="Q15" s="3">
        <v>4.8604000000000003</v>
      </c>
      <c r="R15" s="3">
        <v>0</v>
      </c>
      <c r="S15" s="3">
        <f>K15-(E15+G15+M15+O15)</f>
        <v>3.9459999999999997</v>
      </c>
      <c r="T15" s="3">
        <f>AVERAGE((D15-(F15+H15)),(L15-(N15+P15)))</f>
        <v>7.2030000000000003</v>
      </c>
      <c r="U15" s="3">
        <f t="shared" si="3"/>
        <v>4.7654500000000004</v>
      </c>
      <c r="V15" s="3">
        <f>(S15*COS(RADIANS(0)))/(1.06*(U15))</f>
        <v>0.7811731335831793</v>
      </c>
    </row>
    <row r="16" spans="1:22" x14ac:dyDescent="0.2">
      <c r="A16" s="5" t="s">
        <v>11</v>
      </c>
      <c r="B16" s="4" t="s">
        <v>13</v>
      </c>
      <c r="C16" s="3">
        <v>3.7549999999999999</v>
      </c>
      <c r="D16" s="3">
        <v>9.5680000000000014</v>
      </c>
      <c r="E16" s="3">
        <v>0</v>
      </c>
      <c r="F16" s="3">
        <v>0</v>
      </c>
      <c r="G16" s="3">
        <v>2.5999999999999999E-2</v>
      </c>
      <c r="H16" s="3">
        <v>3.2060000000000004</v>
      </c>
      <c r="I16" s="3">
        <v>4.9261999999999997</v>
      </c>
      <c r="J16" s="3">
        <v>0</v>
      </c>
      <c r="K16" s="3">
        <v>3.7549999999999999</v>
      </c>
      <c r="L16" s="3">
        <v>9.6900000000000013</v>
      </c>
      <c r="M16" s="3">
        <v>0</v>
      </c>
      <c r="N16" s="3">
        <v>0</v>
      </c>
      <c r="O16" s="3">
        <v>5.1999999999999998E-2</v>
      </c>
      <c r="P16" s="3">
        <v>3.6890000000000001</v>
      </c>
      <c r="Q16" s="3">
        <v>4.5251428571428569</v>
      </c>
      <c r="R16" s="3">
        <v>0</v>
      </c>
      <c r="S16" s="3">
        <f>K16-(E16+G16+M16+O16)</f>
        <v>3.677</v>
      </c>
      <c r="T16" s="3">
        <f>AVERAGE((D16-(F16+H16)),(L16-(N16+P16)))</f>
        <v>6.1815000000000015</v>
      </c>
      <c r="U16" s="3">
        <f t="shared" si="3"/>
        <v>4.7256714285714283</v>
      </c>
      <c r="V16" s="3">
        <f t="shared" ref="V16:V19" si="5">(S16*COS(RADIANS(0)))/(1.06*(U16))</f>
        <v>0.7340476325873001</v>
      </c>
    </row>
    <row r="17" spans="1:22" x14ac:dyDescent="0.2">
      <c r="A17" s="5" t="s">
        <v>11</v>
      </c>
      <c r="B17" s="4" t="s">
        <v>12</v>
      </c>
      <c r="C17" s="3">
        <v>3.0329999999999999</v>
      </c>
      <c r="D17" s="3">
        <v>10.556000000000001</v>
      </c>
      <c r="E17" s="3">
        <v>0</v>
      </c>
      <c r="F17" s="3">
        <v>0</v>
      </c>
      <c r="G17" s="3">
        <v>4.4999999999999998E-2</v>
      </c>
      <c r="H17" s="3">
        <v>3.3049999999999997</v>
      </c>
      <c r="I17" s="3">
        <v>3.1068999999999996</v>
      </c>
      <c r="J17" s="3">
        <v>0</v>
      </c>
      <c r="K17" s="3">
        <v>3.0329999999999999</v>
      </c>
      <c r="L17" s="3">
        <v>10.208</v>
      </c>
      <c r="M17" s="3">
        <v>0</v>
      </c>
      <c r="N17" s="3">
        <v>0</v>
      </c>
      <c r="O17" s="3">
        <v>2.4E-2</v>
      </c>
      <c r="P17" s="3">
        <v>3.4670000000000001</v>
      </c>
      <c r="Q17" s="3">
        <v>3.456666666666667</v>
      </c>
      <c r="R17" s="3">
        <v>0</v>
      </c>
      <c r="S17" s="3">
        <f>K17-(E17+G17+M17+O17)</f>
        <v>2.964</v>
      </c>
      <c r="T17" s="3">
        <f>AVERAGE((D17-(F17+H17)),(L17-(N17+P17)))</f>
        <v>6.9960000000000004</v>
      </c>
      <c r="U17" s="3">
        <f t="shared" si="3"/>
        <v>3.2817833333333333</v>
      </c>
      <c r="V17" s="3">
        <f t="shared" si="5"/>
        <v>0.85204479731883764</v>
      </c>
    </row>
    <row r="18" spans="1:22" x14ac:dyDescent="0.2">
      <c r="A18" s="5" t="s">
        <v>11</v>
      </c>
      <c r="B18" s="4" t="s">
        <v>14</v>
      </c>
      <c r="C18" s="3">
        <v>4.3650000000000002</v>
      </c>
      <c r="D18" s="3">
        <v>10.625</v>
      </c>
      <c r="E18" s="3">
        <v>0</v>
      </c>
      <c r="F18" s="3">
        <v>0</v>
      </c>
      <c r="G18" s="3">
        <v>3.3000000000000002E-2</v>
      </c>
      <c r="H18" s="3">
        <v>3.5649999999999999</v>
      </c>
      <c r="I18" s="3">
        <v>4.4688999999999997</v>
      </c>
      <c r="J18" s="3">
        <v>0</v>
      </c>
      <c r="K18" s="3">
        <v>4.3650000000000002</v>
      </c>
      <c r="L18" s="3">
        <v>9.229000000000001</v>
      </c>
      <c r="M18" s="3">
        <v>0</v>
      </c>
      <c r="N18" s="3">
        <v>0</v>
      </c>
      <c r="O18" s="3">
        <v>2.3E-2</v>
      </c>
      <c r="P18" s="3">
        <v>1.8839999999999999</v>
      </c>
      <c r="Q18" s="3">
        <v>5.0806999999999993</v>
      </c>
      <c r="R18" s="3">
        <v>0</v>
      </c>
      <c r="S18" s="3">
        <f>K18-(E18+G18+M18+O18)</f>
        <v>4.3090000000000002</v>
      </c>
      <c r="T18" s="3">
        <f>AVERAGE((D18-(F18+H18)),(L18-(N18+P18)))</f>
        <v>7.2025000000000006</v>
      </c>
      <c r="U18" s="3">
        <f t="shared" si="3"/>
        <v>4.774799999999999</v>
      </c>
      <c r="V18" s="3">
        <f t="shared" si="5"/>
        <v>0.85136431675099322</v>
      </c>
    </row>
    <row r="19" spans="1:22" x14ac:dyDescent="0.2">
      <c r="A19" s="5" t="s">
        <v>11</v>
      </c>
      <c r="B19" s="4" t="s">
        <v>15</v>
      </c>
      <c r="C19" s="3">
        <v>3.0649999999999999</v>
      </c>
      <c r="D19" s="3">
        <v>9.7360000000000007</v>
      </c>
      <c r="E19" s="3">
        <v>0</v>
      </c>
      <c r="F19" s="3">
        <v>0</v>
      </c>
      <c r="G19" s="3">
        <v>0.03</v>
      </c>
      <c r="H19" s="3">
        <v>3.3689999999999998</v>
      </c>
      <c r="I19" s="3">
        <v>2.4748181818181818</v>
      </c>
      <c r="J19" s="3">
        <v>0</v>
      </c>
      <c r="K19" s="3">
        <v>3.0649999999999999</v>
      </c>
      <c r="L19" s="3">
        <v>9.7360000000000007</v>
      </c>
      <c r="M19" s="3">
        <v>0</v>
      </c>
      <c r="N19" s="3">
        <v>0</v>
      </c>
      <c r="O19" s="3">
        <v>1.4E-2</v>
      </c>
      <c r="P19" s="3">
        <v>2.9319999999999999</v>
      </c>
      <c r="Q19" s="3">
        <v>3.7533000000000003</v>
      </c>
      <c r="R19" s="3">
        <v>0</v>
      </c>
      <c r="S19" s="3">
        <f>K19-(E19+G19+M19+O19)</f>
        <v>3.0209999999999999</v>
      </c>
      <c r="T19" s="3">
        <f>AVERAGE((D19-(F19+H19)),(L19-(N19+P19)))</f>
        <v>6.5855000000000006</v>
      </c>
      <c r="U19" s="3">
        <f t="shared" si="3"/>
        <v>3.1140590909090911</v>
      </c>
      <c r="V19" s="3">
        <f t="shared" si="5"/>
        <v>0.91520421315062328</v>
      </c>
    </row>
    <row r="20" spans="1:22" x14ac:dyDescent="0.2">
      <c r="A20" s="5" t="s">
        <v>11</v>
      </c>
      <c r="B20" s="4" t="s">
        <v>7</v>
      </c>
      <c r="C20" s="4">
        <f t="shared" ref="C20:V20" si="6">AVERAGE(C15:C19)</f>
        <v>3.6482000000000001</v>
      </c>
      <c r="D20" s="4">
        <f t="shared" si="6"/>
        <v>10.259800000000002</v>
      </c>
      <c r="E20" s="4">
        <f t="shared" si="6"/>
        <v>0</v>
      </c>
      <c r="F20" s="4">
        <f t="shared" si="6"/>
        <v>0</v>
      </c>
      <c r="G20" s="4">
        <f t="shared" si="6"/>
        <v>3.5999999999999997E-2</v>
      </c>
      <c r="H20" s="4">
        <f t="shared" si="6"/>
        <v>3.3858000000000006</v>
      </c>
      <c r="I20" s="4">
        <f t="shared" si="6"/>
        <v>3.9294636363636366</v>
      </c>
      <c r="J20" s="4">
        <f t="shared" si="6"/>
        <v>0</v>
      </c>
      <c r="K20" s="4">
        <f t="shared" si="6"/>
        <v>3.6482000000000001</v>
      </c>
      <c r="L20" s="4">
        <f t="shared" si="6"/>
        <v>9.8666</v>
      </c>
      <c r="M20" s="4">
        <f t="shared" si="6"/>
        <v>0</v>
      </c>
      <c r="N20" s="4">
        <f t="shared" si="6"/>
        <v>0</v>
      </c>
      <c r="O20" s="4">
        <f t="shared" si="6"/>
        <v>2.8799999999999999E-2</v>
      </c>
      <c r="P20" s="4">
        <f t="shared" si="6"/>
        <v>3.0732000000000004</v>
      </c>
      <c r="Q20" s="4">
        <f t="shared" si="6"/>
        <v>4.3352419047619044</v>
      </c>
      <c r="R20" s="4">
        <f t="shared" si="6"/>
        <v>0</v>
      </c>
      <c r="S20" s="4">
        <f t="shared" si="6"/>
        <v>3.5834000000000001</v>
      </c>
      <c r="T20" s="4">
        <f t="shared" si="6"/>
        <v>6.8337000000000021</v>
      </c>
      <c r="U20" s="4">
        <f t="shared" si="6"/>
        <v>4.1323527705627701</v>
      </c>
      <c r="V20" s="4">
        <f t="shared" si="6"/>
        <v>0.82676681867818669</v>
      </c>
    </row>
    <row r="21" spans="1:2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x14ac:dyDescent="0.2">
      <c r="A22" s="3"/>
      <c r="B22" s="3"/>
      <c r="C22" s="4" t="s">
        <v>73</v>
      </c>
      <c r="D22" s="4" t="s">
        <v>74</v>
      </c>
      <c r="E22" s="4" t="s">
        <v>75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80</v>
      </c>
      <c r="K22" s="4" t="s">
        <v>73</v>
      </c>
      <c r="L22" s="4" t="s">
        <v>74</v>
      </c>
      <c r="M22" s="4" t="s">
        <v>75</v>
      </c>
      <c r="N22" s="4" t="s">
        <v>76</v>
      </c>
      <c r="O22" s="4" t="s">
        <v>77</v>
      </c>
      <c r="P22" s="4" t="s">
        <v>78</v>
      </c>
      <c r="Q22" s="4" t="s">
        <v>79</v>
      </c>
      <c r="R22" s="4" t="s">
        <v>80</v>
      </c>
      <c r="S22" s="4" t="s">
        <v>81</v>
      </c>
      <c r="T22" s="4" t="s">
        <v>92</v>
      </c>
      <c r="U22" s="4" t="s">
        <v>93</v>
      </c>
      <c r="V22" s="4" t="s">
        <v>83</v>
      </c>
    </row>
    <row r="23" spans="1:22" x14ac:dyDescent="0.2">
      <c r="A23" s="5" t="s">
        <v>16</v>
      </c>
      <c r="B23" s="4" t="s">
        <v>17</v>
      </c>
      <c r="C23" s="3">
        <v>1.129</v>
      </c>
      <c r="D23" s="3">
        <v>6.5129999999999999</v>
      </c>
      <c r="E23" s="3">
        <v>0</v>
      </c>
      <c r="F23" s="3">
        <v>0</v>
      </c>
      <c r="G23" s="3">
        <v>8.0000000000000002E-3</v>
      </c>
      <c r="H23" s="3">
        <v>1.5859999999999999</v>
      </c>
      <c r="I23" s="3">
        <v>4.1137500000000005</v>
      </c>
      <c r="J23" s="3">
        <v>0</v>
      </c>
      <c r="K23" s="3">
        <v>1.129</v>
      </c>
      <c r="L23" s="3">
        <v>6.5069999999999997</v>
      </c>
      <c r="M23" s="3">
        <v>0</v>
      </c>
      <c r="N23" s="3">
        <v>0</v>
      </c>
      <c r="O23" s="3">
        <v>0.01</v>
      </c>
      <c r="P23" s="3">
        <v>1.9730000000000001</v>
      </c>
      <c r="Q23" s="3">
        <v>3.1303000000000005</v>
      </c>
      <c r="R23" s="3">
        <v>0</v>
      </c>
      <c r="S23" s="3">
        <f>K23-(E23+G23+M23+O23)</f>
        <v>1.111</v>
      </c>
      <c r="T23" s="3">
        <f>AVERAGE((D23-(F23+H23)),(L23-(N23+P23)))</f>
        <v>4.7304999999999993</v>
      </c>
      <c r="U23" s="3">
        <f>AVERAGE(I23,Q23)</f>
        <v>3.6220250000000007</v>
      </c>
      <c r="V23" s="3">
        <f>(S23*COS(RADIANS(0)))/(1.06*(U23))</f>
        <v>0.28937216268445676</v>
      </c>
    </row>
    <row r="24" spans="1:22" x14ac:dyDescent="0.2">
      <c r="A24" s="5" t="s">
        <v>16</v>
      </c>
      <c r="B24" s="4" t="s">
        <v>18</v>
      </c>
      <c r="C24" s="3">
        <v>1.86</v>
      </c>
      <c r="D24" s="3">
        <v>7.3450000000000006</v>
      </c>
      <c r="E24" s="3">
        <v>0</v>
      </c>
      <c r="F24" s="3">
        <v>0</v>
      </c>
      <c r="G24" s="3">
        <v>7.0000000000000001E-3</v>
      </c>
      <c r="H24" s="3">
        <v>1.5760000000000001</v>
      </c>
      <c r="I24" s="3">
        <v>4.9889999999999999</v>
      </c>
      <c r="J24" s="3">
        <v>0</v>
      </c>
      <c r="K24" s="3">
        <v>1.86</v>
      </c>
      <c r="L24" s="3">
        <v>7.4540000000000006</v>
      </c>
      <c r="M24" s="3">
        <v>0</v>
      </c>
      <c r="N24" s="3">
        <v>0</v>
      </c>
      <c r="O24" s="3">
        <v>1.4999999999999999E-2</v>
      </c>
      <c r="P24" s="3">
        <v>1.9670000000000001</v>
      </c>
      <c r="Q24" s="3">
        <v>3.1927857142857148</v>
      </c>
      <c r="R24" s="3">
        <v>0</v>
      </c>
      <c r="S24" s="3">
        <f>K24-(E24+G24+M24+O24)</f>
        <v>1.8380000000000001</v>
      </c>
      <c r="T24" s="3">
        <f>AVERAGE((D24-(F24+H24)),(L24-(N24+P24)))</f>
        <v>5.6280000000000001</v>
      </c>
      <c r="U24" s="3">
        <f>AVERAGE(I24,Q24)</f>
        <v>4.0908928571428573</v>
      </c>
      <c r="V24" s="3">
        <f>(S24*COS(RADIANS(0)))/(1.06*(U24))</f>
        <v>0.42385912432866046</v>
      </c>
    </row>
    <row r="25" spans="1:22" x14ac:dyDescent="0.2">
      <c r="A25" s="5" t="s">
        <v>16</v>
      </c>
      <c r="B25" s="4" t="s">
        <v>7</v>
      </c>
      <c r="C25" s="4">
        <f t="shared" ref="C25:V25" si="7">AVERAGE(C23:C24)</f>
        <v>1.4944999999999999</v>
      </c>
      <c r="D25" s="4">
        <f t="shared" si="7"/>
        <v>6.9290000000000003</v>
      </c>
      <c r="E25" s="4">
        <f t="shared" si="7"/>
        <v>0</v>
      </c>
      <c r="F25" s="4">
        <f t="shared" si="7"/>
        <v>0</v>
      </c>
      <c r="G25" s="4">
        <f t="shared" si="7"/>
        <v>7.4999999999999997E-3</v>
      </c>
      <c r="H25" s="4">
        <f t="shared" si="7"/>
        <v>1.581</v>
      </c>
      <c r="I25" s="4">
        <f t="shared" si="7"/>
        <v>4.5513750000000002</v>
      </c>
      <c r="J25" s="4">
        <f t="shared" si="7"/>
        <v>0</v>
      </c>
      <c r="K25" s="4">
        <f t="shared" si="7"/>
        <v>1.4944999999999999</v>
      </c>
      <c r="L25" s="4">
        <f t="shared" si="7"/>
        <v>6.9805000000000001</v>
      </c>
      <c r="M25" s="4">
        <f t="shared" si="7"/>
        <v>0</v>
      </c>
      <c r="N25" s="4">
        <f t="shared" si="7"/>
        <v>0</v>
      </c>
      <c r="O25" s="4">
        <f t="shared" si="7"/>
        <v>1.2500000000000001E-2</v>
      </c>
      <c r="P25" s="4">
        <f t="shared" si="7"/>
        <v>1.9700000000000002</v>
      </c>
      <c r="Q25" s="4">
        <f t="shared" si="7"/>
        <v>3.1615428571428579</v>
      </c>
      <c r="R25" s="4">
        <f t="shared" si="7"/>
        <v>0</v>
      </c>
      <c r="S25" s="4">
        <f t="shared" si="7"/>
        <v>1.4744999999999999</v>
      </c>
      <c r="T25" s="4">
        <f t="shared" si="7"/>
        <v>5.1792499999999997</v>
      </c>
      <c r="U25" s="4">
        <f t="shared" si="7"/>
        <v>3.856458928571429</v>
      </c>
      <c r="V25" s="4">
        <f t="shared" si="7"/>
        <v>0.35661564350655861</v>
      </c>
    </row>
    <row r="26" spans="1:22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x14ac:dyDescent="0.2">
      <c r="A27" s="3"/>
      <c r="B27" s="3"/>
      <c r="C27" s="4" t="s">
        <v>73</v>
      </c>
      <c r="D27" s="4" t="s">
        <v>74</v>
      </c>
      <c r="E27" s="4" t="s">
        <v>75</v>
      </c>
      <c r="F27" s="4" t="s">
        <v>76</v>
      </c>
      <c r="G27" s="4" t="s">
        <v>77</v>
      </c>
      <c r="H27" s="4" t="s">
        <v>78</v>
      </c>
      <c r="I27" s="4" t="s">
        <v>79</v>
      </c>
      <c r="J27" s="4" t="s">
        <v>80</v>
      </c>
      <c r="K27" s="4" t="s">
        <v>73</v>
      </c>
      <c r="L27" s="4" t="s">
        <v>74</v>
      </c>
      <c r="M27" s="4" t="s">
        <v>75</v>
      </c>
      <c r="N27" s="4" t="s">
        <v>76</v>
      </c>
      <c r="O27" s="4" t="s">
        <v>77</v>
      </c>
      <c r="P27" s="4" t="s">
        <v>78</v>
      </c>
      <c r="Q27" s="4" t="s">
        <v>79</v>
      </c>
      <c r="R27" s="4" t="s">
        <v>80</v>
      </c>
      <c r="S27" s="4" t="s">
        <v>81</v>
      </c>
      <c r="T27" s="4" t="s">
        <v>92</v>
      </c>
      <c r="U27" s="4" t="s">
        <v>93</v>
      </c>
      <c r="V27" s="4" t="s">
        <v>83</v>
      </c>
    </row>
    <row r="28" spans="1:22" x14ac:dyDescent="0.2">
      <c r="A28" s="5" t="s">
        <v>19</v>
      </c>
      <c r="B28" s="4" t="s">
        <v>20</v>
      </c>
      <c r="C28" s="3">
        <v>9.5359999999999996</v>
      </c>
      <c r="D28" s="3">
        <v>9.379999999999999</v>
      </c>
      <c r="E28" s="3">
        <v>0</v>
      </c>
      <c r="F28" s="3">
        <v>0</v>
      </c>
      <c r="G28" s="3">
        <v>5.8000000000000003E-2</v>
      </c>
      <c r="H28" s="3">
        <v>2.6559999999999997</v>
      </c>
      <c r="I28" s="3">
        <v>5.2305999999999999</v>
      </c>
      <c r="J28" s="3">
        <v>0</v>
      </c>
      <c r="K28" s="3">
        <v>9.5359999999999996</v>
      </c>
      <c r="L28" s="3">
        <v>9.2129999999999992</v>
      </c>
      <c r="M28" s="3">
        <v>0</v>
      </c>
      <c r="N28" s="3">
        <v>0</v>
      </c>
      <c r="O28" s="3">
        <v>5.8000000000000003E-2</v>
      </c>
      <c r="P28" s="3">
        <v>2.7469999999999999</v>
      </c>
      <c r="Q28" s="3">
        <v>4.5015000000000001</v>
      </c>
      <c r="R28" s="3">
        <v>0</v>
      </c>
      <c r="S28" s="3">
        <f>K28-(E28+G28+M28+O28)</f>
        <v>9.42</v>
      </c>
      <c r="T28" s="3">
        <f>AVERAGE((D28-(F28+H28)),(L28-(N28+P28)))</f>
        <v>6.5949999999999989</v>
      </c>
      <c r="U28" s="3">
        <f>AVERAGE(I28,Q28)</f>
        <v>4.8660499999999995</v>
      </c>
      <c r="V28" s="3">
        <f>(S28*COS(RADIANS(0)))/(1.06*(U28))</f>
        <v>1.8262846565140494</v>
      </c>
    </row>
    <row r="29" spans="1:22" x14ac:dyDescent="0.2">
      <c r="A29" s="5" t="s">
        <v>19</v>
      </c>
      <c r="B29" s="4" t="s">
        <v>21</v>
      </c>
      <c r="C29" s="3">
        <v>7.8220000000000001</v>
      </c>
      <c r="D29" s="3">
        <v>9.229000000000001</v>
      </c>
      <c r="E29" s="3">
        <v>0</v>
      </c>
      <c r="F29" s="3">
        <v>0</v>
      </c>
      <c r="G29" s="3">
        <v>3.5000000000000003E-2</v>
      </c>
      <c r="H29" s="3">
        <v>2.4569999999999999</v>
      </c>
      <c r="I29" s="3">
        <v>5.7382000000000009</v>
      </c>
      <c r="J29" s="3">
        <v>0</v>
      </c>
      <c r="K29" s="3">
        <v>7.8220000000000001</v>
      </c>
      <c r="L29" s="3">
        <v>9.3940000000000001</v>
      </c>
      <c r="M29" s="3">
        <v>0</v>
      </c>
      <c r="N29" s="3">
        <v>0</v>
      </c>
      <c r="O29" s="3">
        <v>6.5000000000000002E-2</v>
      </c>
      <c r="P29" s="3">
        <v>2.8579999999999997</v>
      </c>
      <c r="Q29" s="3">
        <v>4.8917000000000002</v>
      </c>
      <c r="R29" s="3">
        <v>0</v>
      </c>
      <c r="S29" s="3">
        <f>K29-(E29+G29+M29+O29)</f>
        <v>7.7220000000000004</v>
      </c>
      <c r="T29" s="3">
        <f>AVERAGE((D29-(F29+H29)),(L29-(N29+P29)))</f>
        <v>6.6540000000000008</v>
      </c>
      <c r="U29" s="3">
        <f>AVERAGE(I29,Q29)</f>
        <v>5.3149500000000005</v>
      </c>
      <c r="V29" s="3">
        <f t="shared" ref="V29:V30" si="8">(S29*COS(RADIANS(0)))/(1.06*(U29))</f>
        <v>1.3706442507224634</v>
      </c>
    </row>
    <row r="30" spans="1:22" x14ac:dyDescent="0.2">
      <c r="A30" s="5" t="s">
        <v>19</v>
      </c>
      <c r="B30" s="4" t="s">
        <v>22</v>
      </c>
      <c r="C30" s="3">
        <v>5.4240000000000004</v>
      </c>
      <c r="D30" s="3">
        <v>9.0560000000000009</v>
      </c>
      <c r="E30" s="3">
        <v>0</v>
      </c>
      <c r="F30" s="3">
        <v>0</v>
      </c>
      <c r="G30" s="3">
        <v>3.5000000000000003E-2</v>
      </c>
      <c r="H30" s="3">
        <v>2.7480000000000002</v>
      </c>
      <c r="I30" s="3">
        <v>4.9029000000000007</v>
      </c>
      <c r="J30" s="3">
        <v>0</v>
      </c>
      <c r="K30" s="3">
        <v>5.4240000000000004</v>
      </c>
      <c r="L30" s="3">
        <v>9.4640000000000004</v>
      </c>
      <c r="M30" s="3">
        <v>0</v>
      </c>
      <c r="N30" s="3">
        <v>0</v>
      </c>
      <c r="O30" s="3">
        <v>5.8000000000000003E-2</v>
      </c>
      <c r="P30" s="3">
        <v>9.4640000000000004</v>
      </c>
      <c r="Q30" s="3">
        <v>3.7142727272727276</v>
      </c>
      <c r="R30" s="3">
        <v>0</v>
      </c>
      <c r="S30" s="3">
        <f>K30-(E30+G30+M30+O30)</f>
        <v>5.3310000000000004</v>
      </c>
      <c r="T30" s="3">
        <f>AVERAGE((D30-(F30+H30)),(L30-(N30+P30)))</f>
        <v>3.1540000000000004</v>
      </c>
      <c r="U30" s="3">
        <f>AVERAGE(I30,Q30)</f>
        <v>4.3085863636363637</v>
      </c>
      <c r="V30" s="3">
        <f t="shared" si="8"/>
        <v>1.1672611057456632</v>
      </c>
    </row>
    <row r="31" spans="1:22" x14ac:dyDescent="0.2">
      <c r="A31" s="5" t="s">
        <v>19</v>
      </c>
      <c r="B31" s="4" t="s">
        <v>7</v>
      </c>
      <c r="C31" s="4">
        <f t="shared" ref="C31:V31" si="9">AVERAGE(C28:C30)</f>
        <v>7.5940000000000003</v>
      </c>
      <c r="D31" s="4">
        <f t="shared" si="9"/>
        <v>9.2216666666666676</v>
      </c>
      <c r="E31" s="4">
        <f t="shared" si="9"/>
        <v>0</v>
      </c>
      <c r="F31" s="4">
        <f t="shared" si="9"/>
        <v>0</v>
      </c>
      <c r="G31" s="4">
        <f t="shared" si="9"/>
        <v>4.2666666666666665E-2</v>
      </c>
      <c r="H31" s="4">
        <f t="shared" si="9"/>
        <v>2.6203333333333334</v>
      </c>
      <c r="I31" s="4">
        <f t="shared" si="9"/>
        <v>5.2905666666666678</v>
      </c>
      <c r="J31" s="4">
        <f t="shared" si="9"/>
        <v>0</v>
      </c>
      <c r="K31" s="4">
        <f t="shared" si="9"/>
        <v>7.5940000000000003</v>
      </c>
      <c r="L31" s="4">
        <f t="shared" si="9"/>
        <v>9.3569999999999993</v>
      </c>
      <c r="M31" s="4">
        <f t="shared" si="9"/>
        <v>0</v>
      </c>
      <c r="N31" s="4">
        <f t="shared" si="9"/>
        <v>0</v>
      </c>
      <c r="O31" s="4">
        <f t="shared" si="9"/>
        <v>6.0333333333333329E-2</v>
      </c>
      <c r="P31" s="4">
        <f t="shared" si="9"/>
        <v>5.0229999999999997</v>
      </c>
      <c r="Q31" s="4">
        <f t="shared" si="9"/>
        <v>4.3691575757575762</v>
      </c>
      <c r="R31" s="4">
        <f t="shared" si="9"/>
        <v>0</v>
      </c>
      <c r="S31" s="4">
        <f t="shared" si="9"/>
        <v>7.4909999999999997</v>
      </c>
      <c r="T31" s="4">
        <f t="shared" si="9"/>
        <v>5.4676666666666662</v>
      </c>
      <c r="U31" s="4">
        <f t="shared" si="9"/>
        <v>4.8298621212121216</v>
      </c>
      <c r="V31" s="4">
        <f t="shared" si="9"/>
        <v>1.4547300043273921</v>
      </c>
    </row>
    <row r="32" spans="1:22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x14ac:dyDescent="0.2">
      <c r="A33" s="3"/>
      <c r="B33" s="3"/>
      <c r="C33" s="4" t="s">
        <v>73</v>
      </c>
      <c r="D33" s="4" t="s">
        <v>74</v>
      </c>
      <c r="E33" s="4" t="s">
        <v>75</v>
      </c>
      <c r="F33" s="4" t="s">
        <v>76</v>
      </c>
      <c r="G33" s="4" t="s">
        <v>77</v>
      </c>
      <c r="H33" s="4" t="s">
        <v>78</v>
      </c>
      <c r="I33" s="4" t="s">
        <v>79</v>
      </c>
      <c r="J33" s="4" t="s">
        <v>80</v>
      </c>
      <c r="K33" s="4" t="s">
        <v>73</v>
      </c>
      <c r="L33" s="4" t="s">
        <v>74</v>
      </c>
      <c r="M33" s="4" t="s">
        <v>75</v>
      </c>
      <c r="N33" s="4" t="s">
        <v>76</v>
      </c>
      <c r="O33" s="4" t="s">
        <v>77</v>
      </c>
      <c r="P33" s="4" t="s">
        <v>78</v>
      </c>
      <c r="Q33" s="4" t="s">
        <v>79</v>
      </c>
      <c r="R33" s="4" t="s">
        <v>80</v>
      </c>
      <c r="S33" s="4" t="s">
        <v>81</v>
      </c>
      <c r="T33" s="4" t="s">
        <v>92</v>
      </c>
      <c r="U33" s="4" t="s">
        <v>93</v>
      </c>
      <c r="V33" s="4" t="s">
        <v>83</v>
      </c>
    </row>
    <row r="34" spans="1:22" x14ac:dyDescent="0.2">
      <c r="A34" s="5" t="s">
        <v>23</v>
      </c>
      <c r="B34" s="4" t="s">
        <v>24</v>
      </c>
      <c r="C34" s="3">
        <v>1.204</v>
      </c>
      <c r="D34" s="3">
        <v>5.056</v>
      </c>
      <c r="E34" s="3">
        <v>0</v>
      </c>
      <c r="F34" s="3">
        <v>0</v>
      </c>
      <c r="G34" s="3">
        <v>5.0000000000000001E-3</v>
      </c>
      <c r="H34" s="3">
        <v>1.3260000000000001</v>
      </c>
      <c r="I34" s="3">
        <v>3.3581000000000003</v>
      </c>
      <c r="J34" s="3">
        <v>0</v>
      </c>
      <c r="K34" s="3">
        <v>1.204</v>
      </c>
      <c r="L34" s="3">
        <v>5.056</v>
      </c>
      <c r="M34" s="3">
        <v>0</v>
      </c>
      <c r="N34" s="3">
        <v>0</v>
      </c>
      <c r="O34" s="3">
        <v>8.0000000000000002E-3</v>
      </c>
      <c r="P34" s="3">
        <v>1.6949999999999998</v>
      </c>
      <c r="Q34" s="3">
        <v>2.2854000000000001</v>
      </c>
      <c r="R34" s="3">
        <v>0</v>
      </c>
      <c r="S34" s="3">
        <f>K34-(E34+G34+M34+O34)</f>
        <v>1.1910000000000001</v>
      </c>
      <c r="T34" s="3">
        <f>AVERAGE((D34-(F34+H34)),(L34-(N34+P34)))</f>
        <v>3.5455000000000001</v>
      </c>
      <c r="U34" s="3">
        <f>AVERAGE(I34,Q34)</f>
        <v>2.8217500000000002</v>
      </c>
      <c r="V34" s="3">
        <f>(S34*COS(RADIANS(0)))/(1.06*(U34))</f>
        <v>0.3981872616852582</v>
      </c>
    </row>
    <row r="35" spans="1:22" x14ac:dyDescent="0.2">
      <c r="A35" s="5" t="s">
        <v>23</v>
      </c>
      <c r="B35" s="4" t="s">
        <v>25</v>
      </c>
      <c r="C35" s="3">
        <v>1.825</v>
      </c>
      <c r="D35" s="3">
        <v>5.843</v>
      </c>
      <c r="E35" s="3">
        <v>0</v>
      </c>
      <c r="F35" s="3">
        <v>0</v>
      </c>
      <c r="G35" s="3">
        <v>7.0000000000000001E-3</v>
      </c>
      <c r="H35" s="3">
        <v>1.623</v>
      </c>
      <c r="I35" s="3">
        <v>2.4817272727272726</v>
      </c>
      <c r="J35" s="3">
        <v>0</v>
      </c>
      <c r="K35" s="3">
        <v>1.825</v>
      </c>
      <c r="L35" s="3">
        <v>5.6899999999999995</v>
      </c>
      <c r="M35" s="3">
        <v>0</v>
      </c>
      <c r="N35" s="3">
        <v>0</v>
      </c>
      <c r="O35" s="3">
        <v>1.2E-2</v>
      </c>
      <c r="P35" s="3">
        <v>1.798</v>
      </c>
      <c r="Q35" s="3">
        <v>2.8106999999999993</v>
      </c>
      <c r="R35" s="3">
        <v>0</v>
      </c>
      <c r="S35" s="3">
        <f>K35-(E35+G35+M35+O35)</f>
        <v>1.806</v>
      </c>
      <c r="T35" s="3">
        <f>AVERAGE((D35-(F35+H35)),(L35-(N35+P35)))</f>
        <v>4.0559999999999992</v>
      </c>
      <c r="U35" s="3">
        <f>AVERAGE(I35,Q35)</f>
        <v>2.6462136363636359</v>
      </c>
      <c r="V35" s="3">
        <f t="shared" ref="V35:V36" si="10">(S35*COS(RADIANS(0)))/(1.06*(U35))</f>
        <v>0.64385337657277952</v>
      </c>
    </row>
    <row r="36" spans="1:22" x14ac:dyDescent="0.2">
      <c r="A36" s="5" t="s">
        <v>23</v>
      </c>
      <c r="B36" s="4" t="s">
        <v>26</v>
      </c>
      <c r="C36" s="3">
        <v>1.4670000000000001</v>
      </c>
      <c r="D36" s="3">
        <v>4.9260000000000002</v>
      </c>
      <c r="E36" s="3">
        <v>0</v>
      </c>
      <c r="F36" s="3">
        <v>0</v>
      </c>
      <c r="G36" s="3">
        <v>5.0000000000000001E-3</v>
      </c>
      <c r="H36" s="3">
        <v>1.2130000000000001</v>
      </c>
      <c r="I36" s="3">
        <v>2.8324000000000003</v>
      </c>
      <c r="J36" s="3">
        <v>0</v>
      </c>
      <c r="K36" s="3">
        <v>1.4670000000000001</v>
      </c>
      <c r="L36" s="3">
        <v>5.2370000000000001</v>
      </c>
      <c r="M36" s="3">
        <v>0</v>
      </c>
      <c r="N36" s="3">
        <v>0</v>
      </c>
      <c r="O36" s="3">
        <v>7.0000000000000001E-3</v>
      </c>
      <c r="P36" s="3">
        <v>1.4830000000000001</v>
      </c>
      <c r="Q36" s="3">
        <v>2.4588999999999999</v>
      </c>
      <c r="R36" s="3">
        <v>0</v>
      </c>
      <c r="S36" s="3">
        <f>K36-(E36+G36+M36+O36)</f>
        <v>1.4550000000000001</v>
      </c>
      <c r="T36" s="3">
        <f>AVERAGE((D36-(F36+H36)),(L36-(N36+P36)))</f>
        <v>3.7335000000000003</v>
      </c>
      <c r="U36" s="3">
        <f>AVERAGE(I36,Q36)</f>
        <v>2.6456499999999998</v>
      </c>
      <c r="V36" s="3">
        <f t="shared" si="10"/>
        <v>0.51882959175777688</v>
      </c>
    </row>
    <row r="37" spans="1:22" x14ac:dyDescent="0.2">
      <c r="A37" s="5" t="s">
        <v>23</v>
      </c>
      <c r="B37" s="4" t="s">
        <v>7</v>
      </c>
      <c r="C37" s="4">
        <f t="shared" ref="C37:V37" si="11">AVERAGE(C34:C36)</f>
        <v>1.4986666666666668</v>
      </c>
      <c r="D37" s="4">
        <f t="shared" si="11"/>
        <v>5.2750000000000004</v>
      </c>
      <c r="E37" s="4">
        <f t="shared" si="11"/>
        <v>0</v>
      </c>
      <c r="F37" s="4">
        <f t="shared" si="11"/>
        <v>0</v>
      </c>
      <c r="G37" s="4">
        <f t="shared" si="11"/>
        <v>5.6666666666666671E-3</v>
      </c>
      <c r="H37" s="4">
        <f t="shared" si="11"/>
        <v>1.3873333333333333</v>
      </c>
      <c r="I37" s="4">
        <f t="shared" si="11"/>
        <v>2.8907424242424242</v>
      </c>
      <c r="J37" s="4">
        <f t="shared" si="11"/>
        <v>0</v>
      </c>
      <c r="K37" s="4">
        <f t="shared" si="11"/>
        <v>1.4986666666666668</v>
      </c>
      <c r="L37" s="4">
        <f t="shared" si="11"/>
        <v>5.3276666666666666</v>
      </c>
      <c r="M37" s="4">
        <f t="shared" si="11"/>
        <v>0</v>
      </c>
      <c r="N37" s="4">
        <f t="shared" si="11"/>
        <v>0</v>
      </c>
      <c r="O37" s="4">
        <f t="shared" si="11"/>
        <v>8.9999999999999993E-3</v>
      </c>
      <c r="P37" s="4">
        <f t="shared" si="11"/>
        <v>1.6586666666666667</v>
      </c>
      <c r="Q37" s="4">
        <f t="shared" si="11"/>
        <v>2.5183333333333331</v>
      </c>
      <c r="R37" s="4">
        <f t="shared" si="11"/>
        <v>0</v>
      </c>
      <c r="S37" s="4">
        <f t="shared" si="11"/>
        <v>1.484</v>
      </c>
      <c r="T37" s="4">
        <f t="shared" si="11"/>
        <v>3.7783333333333338</v>
      </c>
      <c r="U37" s="4">
        <f>AVERAGE(U34:U36)</f>
        <v>2.7045378787878787</v>
      </c>
      <c r="V37" s="4">
        <f t="shared" si="11"/>
        <v>0.52029007667193816</v>
      </c>
    </row>
    <row r="38" spans="1:22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2">
      <c r="A39" s="3"/>
      <c r="B39" s="3"/>
      <c r="C39" s="4" t="s">
        <v>73</v>
      </c>
      <c r="D39" s="4" t="s">
        <v>74</v>
      </c>
      <c r="E39" s="4" t="s">
        <v>75</v>
      </c>
      <c r="F39" s="4" t="s">
        <v>76</v>
      </c>
      <c r="G39" s="4" t="s">
        <v>77</v>
      </c>
      <c r="H39" s="4" t="s">
        <v>78</v>
      </c>
      <c r="I39" s="4" t="s">
        <v>79</v>
      </c>
      <c r="J39" s="4" t="s">
        <v>80</v>
      </c>
      <c r="K39" s="4" t="s">
        <v>73</v>
      </c>
      <c r="L39" s="4" t="s">
        <v>74</v>
      </c>
      <c r="M39" s="4" t="s">
        <v>75</v>
      </c>
      <c r="N39" s="4" t="s">
        <v>76</v>
      </c>
      <c r="O39" s="4" t="s">
        <v>77</v>
      </c>
      <c r="P39" s="4" t="s">
        <v>78</v>
      </c>
      <c r="Q39" s="4" t="s">
        <v>79</v>
      </c>
      <c r="R39" s="4" t="s">
        <v>80</v>
      </c>
      <c r="S39" s="4" t="s">
        <v>81</v>
      </c>
      <c r="T39" s="4" t="s">
        <v>92</v>
      </c>
      <c r="U39" s="4" t="s">
        <v>93</v>
      </c>
      <c r="V39" s="4" t="s">
        <v>83</v>
      </c>
    </row>
    <row r="40" spans="1:22" x14ac:dyDescent="0.2">
      <c r="A40" s="5" t="s">
        <v>27</v>
      </c>
      <c r="B40" s="4" t="s">
        <v>28</v>
      </c>
      <c r="C40" s="3">
        <v>1.6950000000000001</v>
      </c>
      <c r="D40" s="3">
        <v>6.8209999999999997</v>
      </c>
      <c r="E40" s="3">
        <v>0</v>
      </c>
      <c r="F40" s="3">
        <v>0</v>
      </c>
      <c r="G40" s="3">
        <v>1.2E-2</v>
      </c>
      <c r="H40" s="3">
        <v>1.7559999999999998</v>
      </c>
      <c r="I40" s="3">
        <v>4.2057777777777776</v>
      </c>
      <c r="J40" s="3">
        <v>0</v>
      </c>
      <c r="K40" s="3">
        <v>1.6950000000000001</v>
      </c>
      <c r="L40" s="3">
        <v>6.9849999999999994</v>
      </c>
      <c r="M40" s="3">
        <v>0</v>
      </c>
      <c r="N40" s="3">
        <v>0</v>
      </c>
      <c r="O40" s="3">
        <v>0.02</v>
      </c>
      <c r="P40" s="3">
        <v>2.181</v>
      </c>
      <c r="Q40" s="3">
        <v>1.4018000000000002</v>
      </c>
      <c r="R40" s="3">
        <v>0</v>
      </c>
      <c r="S40" s="3">
        <f>K40-(E40+G40+M40+O40)</f>
        <v>1.663</v>
      </c>
      <c r="T40" s="3">
        <f>AVERAGE((D40-(F40+H40)),(L40-(N40+P40)))</f>
        <v>4.9344999999999999</v>
      </c>
      <c r="U40" s="3">
        <f>AVERAGE(I40,Q40)</f>
        <v>2.8037888888888887</v>
      </c>
      <c r="V40" s="3">
        <f>(S40*COS(RADIANS(0)))/(1.06*(U40))</f>
        <v>0.55955280040717592</v>
      </c>
    </row>
    <row r="41" spans="1:22" x14ac:dyDescent="0.2">
      <c r="A41" s="5" t="s">
        <v>29</v>
      </c>
      <c r="B41" s="4" t="s">
        <v>30</v>
      </c>
      <c r="C41" s="3">
        <v>1.8680000000000001</v>
      </c>
      <c r="D41" s="3">
        <v>8.1849999999999987</v>
      </c>
      <c r="E41" s="3">
        <v>0</v>
      </c>
      <c r="F41" s="3">
        <v>0</v>
      </c>
      <c r="G41" s="3">
        <v>1.2999999999999999E-2</v>
      </c>
      <c r="H41" s="3">
        <v>2.2290000000000001</v>
      </c>
      <c r="I41" s="3">
        <v>5.1609999999999996</v>
      </c>
      <c r="J41" s="3">
        <v>0</v>
      </c>
      <c r="K41" s="3">
        <v>1.8680000000000001</v>
      </c>
      <c r="L41" s="3">
        <v>8.4830000000000005</v>
      </c>
      <c r="M41" s="3">
        <v>0</v>
      </c>
      <c r="N41" s="3">
        <v>0</v>
      </c>
      <c r="O41" s="3">
        <v>2.7E-2</v>
      </c>
      <c r="P41" s="3">
        <v>2.3809999999999998</v>
      </c>
      <c r="Q41" s="3">
        <v>1.8049166666666665</v>
      </c>
      <c r="R41" s="3">
        <v>0</v>
      </c>
      <c r="S41" s="3">
        <f>K41-(E41+G41+M41+O41)</f>
        <v>1.8280000000000001</v>
      </c>
      <c r="T41" s="3">
        <f>AVERAGE((D41-(F41+H41)),(L41-(N41+P41)))</f>
        <v>6.0289999999999999</v>
      </c>
      <c r="U41" s="3">
        <f>AVERAGE(I41,Q41)</f>
        <v>3.4829583333333329</v>
      </c>
      <c r="V41" s="3">
        <f t="shared" ref="V41:V43" si="12">(S41*COS(RADIANS(0)))/(1.06*(U41))</f>
        <v>0.49513319909180442</v>
      </c>
    </row>
    <row r="42" spans="1:22" x14ac:dyDescent="0.2">
      <c r="A42" s="5" t="s">
        <v>27</v>
      </c>
      <c r="B42" s="4" t="s">
        <v>31</v>
      </c>
      <c r="C42" s="3">
        <v>1.7330000000000001</v>
      </c>
      <c r="D42" s="3">
        <v>7.9090000000000007</v>
      </c>
      <c r="E42" s="3">
        <v>0</v>
      </c>
      <c r="F42" s="3">
        <v>0</v>
      </c>
      <c r="G42" s="3">
        <v>0.01</v>
      </c>
      <c r="H42" s="3">
        <v>2.1100000000000003</v>
      </c>
      <c r="I42" s="3">
        <v>4.8268000000000004</v>
      </c>
      <c r="J42" s="3">
        <v>0</v>
      </c>
      <c r="K42" s="3">
        <v>1.7330000000000001</v>
      </c>
      <c r="L42" s="3">
        <v>8.0010000000000012</v>
      </c>
      <c r="M42" s="3">
        <v>0</v>
      </c>
      <c r="N42" s="3">
        <v>0</v>
      </c>
      <c r="O42" s="3">
        <v>1.2999999999999999E-2</v>
      </c>
      <c r="P42" s="3">
        <v>2.2879999999999998</v>
      </c>
      <c r="Q42" s="3">
        <v>2.7519999999999998</v>
      </c>
      <c r="R42" s="3">
        <v>0</v>
      </c>
      <c r="S42" s="3">
        <f>K42-(E42+G42+M42+O42)</f>
        <v>1.7100000000000002</v>
      </c>
      <c r="T42" s="3">
        <f>AVERAGE((D42-(F42+H42)),(L42-(N42+P42)))</f>
        <v>5.7560000000000002</v>
      </c>
      <c r="U42" s="3">
        <f>AVERAGE(I42,Q42)</f>
        <v>3.7894000000000001</v>
      </c>
      <c r="V42" s="3">
        <f t="shared" si="12"/>
        <v>0.42571582497751925</v>
      </c>
    </row>
    <row r="43" spans="1:22" x14ac:dyDescent="0.2">
      <c r="A43" s="5" t="s">
        <v>27</v>
      </c>
      <c r="B43" s="4" t="s">
        <v>32</v>
      </c>
      <c r="C43" s="3">
        <v>1.038</v>
      </c>
      <c r="D43" s="3">
        <v>7.2219999999999995</v>
      </c>
      <c r="E43" s="3">
        <v>0</v>
      </c>
      <c r="F43" s="3">
        <v>0</v>
      </c>
      <c r="G43" s="3">
        <v>6.0000000000000001E-3</v>
      </c>
      <c r="H43" s="3">
        <v>1.925</v>
      </c>
      <c r="I43" s="3">
        <v>4.3860999999999999</v>
      </c>
      <c r="J43" s="3">
        <v>0</v>
      </c>
      <c r="K43" s="3">
        <v>1.038</v>
      </c>
      <c r="L43" s="3">
        <v>7.3790000000000004</v>
      </c>
      <c r="M43" s="3">
        <v>0</v>
      </c>
      <c r="N43" s="3">
        <v>0</v>
      </c>
      <c r="O43" s="3">
        <v>1.0999999999999999E-2</v>
      </c>
      <c r="P43" s="3">
        <v>7.3790000000000004</v>
      </c>
      <c r="Q43" s="3">
        <v>1.9219166666666667</v>
      </c>
      <c r="R43" s="3">
        <v>0</v>
      </c>
      <c r="S43" s="3">
        <f>K43-(E43+G43+M43+O43)</f>
        <v>1.0210000000000001</v>
      </c>
      <c r="T43" s="3">
        <f>AVERAGE((D43-(F43+H43)),(L43-(N43+P43)))</f>
        <v>2.6484999999999999</v>
      </c>
      <c r="U43" s="3">
        <f>AVERAGE(I43,Q43)</f>
        <v>3.1540083333333335</v>
      </c>
      <c r="V43" s="3">
        <f t="shared" si="12"/>
        <v>0.3053915669752969</v>
      </c>
    </row>
    <row r="44" spans="1:22" x14ac:dyDescent="0.2">
      <c r="A44" s="5" t="s">
        <v>27</v>
      </c>
      <c r="B44" s="4" t="s">
        <v>7</v>
      </c>
      <c r="C44" s="4">
        <f t="shared" ref="C44:V44" si="13">AVERAGE(C40:C43)</f>
        <v>1.5835000000000001</v>
      </c>
      <c r="D44" s="4">
        <f t="shared" si="13"/>
        <v>7.5342500000000001</v>
      </c>
      <c r="E44" s="4">
        <f t="shared" si="13"/>
        <v>0</v>
      </c>
      <c r="F44" s="4">
        <f t="shared" si="13"/>
        <v>0</v>
      </c>
      <c r="G44" s="4">
        <f t="shared" si="13"/>
        <v>1.025E-2</v>
      </c>
      <c r="H44" s="4">
        <f t="shared" si="13"/>
        <v>2.0050000000000003</v>
      </c>
      <c r="I44" s="4">
        <f t="shared" si="13"/>
        <v>4.6449194444444446</v>
      </c>
      <c r="J44" s="4">
        <f t="shared" si="13"/>
        <v>0</v>
      </c>
      <c r="K44" s="4">
        <f t="shared" si="13"/>
        <v>1.5835000000000001</v>
      </c>
      <c r="L44" s="4">
        <f t="shared" si="13"/>
        <v>7.7120000000000006</v>
      </c>
      <c r="M44" s="4">
        <f t="shared" si="13"/>
        <v>0</v>
      </c>
      <c r="N44" s="4">
        <f t="shared" si="13"/>
        <v>0</v>
      </c>
      <c r="O44" s="4">
        <f t="shared" si="13"/>
        <v>1.7749999999999998E-2</v>
      </c>
      <c r="P44" s="4">
        <f t="shared" si="13"/>
        <v>3.5572499999999998</v>
      </c>
      <c r="Q44" s="4">
        <f t="shared" si="13"/>
        <v>1.9701583333333335</v>
      </c>
      <c r="R44" s="4">
        <f t="shared" si="13"/>
        <v>0</v>
      </c>
      <c r="S44" s="4">
        <f t="shared" si="13"/>
        <v>1.5555000000000001</v>
      </c>
      <c r="T44" s="4">
        <f t="shared" si="13"/>
        <v>4.8419999999999996</v>
      </c>
      <c r="U44" s="4">
        <f t="shared" si="13"/>
        <v>3.3075388888888888</v>
      </c>
      <c r="V44" s="4">
        <f t="shared" si="13"/>
        <v>0.44644834786294912</v>
      </c>
    </row>
    <row r="45" spans="1:22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2">
      <c r="A46" s="3"/>
      <c r="B46" s="3"/>
      <c r="C46" s="4" t="s">
        <v>73</v>
      </c>
      <c r="D46" s="4" t="s">
        <v>74</v>
      </c>
      <c r="E46" s="4" t="s">
        <v>75</v>
      </c>
      <c r="F46" s="4" t="s">
        <v>76</v>
      </c>
      <c r="G46" s="4" t="s">
        <v>77</v>
      </c>
      <c r="H46" s="4" t="s">
        <v>78</v>
      </c>
      <c r="I46" s="4" t="s">
        <v>79</v>
      </c>
      <c r="J46" s="4" t="s">
        <v>80</v>
      </c>
      <c r="K46" s="4" t="s">
        <v>73</v>
      </c>
      <c r="L46" s="4" t="s">
        <v>74</v>
      </c>
      <c r="M46" s="4" t="s">
        <v>75</v>
      </c>
      <c r="N46" s="4" t="s">
        <v>76</v>
      </c>
      <c r="O46" s="4" t="s">
        <v>77</v>
      </c>
      <c r="P46" s="4" t="s">
        <v>78</v>
      </c>
      <c r="Q46" s="4" t="s">
        <v>79</v>
      </c>
      <c r="R46" s="4" t="s">
        <v>80</v>
      </c>
      <c r="S46" s="4" t="s">
        <v>81</v>
      </c>
      <c r="T46" s="4" t="s">
        <v>92</v>
      </c>
      <c r="U46" s="4" t="s">
        <v>93</v>
      </c>
      <c r="V46" s="4" t="s">
        <v>83</v>
      </c>
    </row>
    <row r="47" spans="1:22" x14ac:dyDescent="0.2">
      <c r="A47" s="5" t="s">
        <v>33</v>
      </c>
      <c r="B47" s="4" t="s">
        <v>34</v>
      </c>
      <c r="C47" s="3">
        <v>0.77</v>
      </c>
      <c r="D47" s="3">
        <v>5.6669999999999998</v>
      </c>
      <c r="E47" s="3">
        <v>0</v>
      </c>
      <c r="F47" s="3">
        <v>0</v>
      </c>
      <c r="G47" s="3">
        <v>6.0000000000000001E-3</v>
      </c>
      <c r="H47" s="3">
        <v>1.2710000000000001</v>
      </c>
      <c r="I47" s="3">
        <v>2.8895000000000004</v>
      </c>
      <c r="J47" s="3">
        <v>0</v>
      </c>
      <c r="K47" s="3">
        <v>0.77</v>
      </c>
      <c r="L47" s="3">
        <v>5.6560000000000006</v>
      </c>
      <c r="M47" s="3">
        <v>0</v>
      </c>
      <c r="N47" s="3">
        <v>0</v>
      </c>
      <c r="O47" s="3">
        <v>0.01</v>
      </c>
      <c r="P47" s="3">
        <v>1.5089999999999999</v>
      </c>
      <c r="Q47" s="3">
        <v>2.3477999999999999</v>
      </c>
      <c r="R47" s="3">
        <v>0</v>
      </c>
      <c r="S47" s="3">
        <f>K47-(E47+G47+M47+O47)</f>
        <v>0.754</v>
      </c>
      <c r="T47" s="3">
        <f>AVERAGE((D47-(F47+H47)),(L47-(N47+P47)))</f>
        <v>4.2714999999999996</v>
      </c>
      <c r="U47" s="3">
        <f>AVERAGE(I47,Q47)</f>
        <v>2.6186500000000001</v>
      </c>
      <c r="V47" s="3">
        <f>(S47*COS(RADIANS(0)))/(1.06*(U47))</f>
        <v>0.27163643660549558</v>
      </c>
    </row>
    <row r="48" spans="1:22" x14ac:dyDescent="0.2">
      <c r="A48" s="5" t="s">
        <v>33</v>
      </c>
      <c r="B48" s="4" t="s">
        <v>35</v>
      </c>
      <c r="C48" s="3">
        <v>0.80700000000000005</v>
      </c>
      <c r="D48" s="3">
        <v>5.0149999999999997</v>
      </c>
      <c r="E48" s="3">
        <v>0</v>
      </c>
      <c r="F48" s="3">
        <v>0</v>
      </c>
      <c r="G48" s="3">
        <v>6.0000000000000001E-3</v>
      </c>
      <c r="H48" s="3">
        <v>1.2669999999999999</v>
      </c>
      <c r="I48" s="3">
        <v>3.5466000000000002</v>
      </c>
      <c r="J48" s="3">
        <v>0</v>
      </c>
      <c r="K48" s="3">
        <v>0.80700000000000005</v>
      </c>
      <c r="L48" s="3">
        <v>5.0990000000000002</v>
      </c>
      <c r="M48" s="3">
        <v>0</v>
      </c>
      <c r="N48" s="3">
        <v>0</v>
      </c>
      <c r="O48" s="3">
        <v>8.0000000000000002E-3</v>
      </c>
      <c r="P48" s="3">
        <v>1.504</v>
      </c>
      <c r="Q48" s="3">
        <v>2.0545714285714287</v>
      </c>
      <c r="R48" s="3">
        <v>0</v>
      </c>
      <c r="S48" s="3">
        <f>K48-(E48+G48+M48+O48)</f>
        <v>0.79300000000000004</v>
      </c>
      <c r="T48" s="3">
        <f>AVERAGE((D48-(F48+H48)),(L48-(N48+P48)))</f>
        <v>3.6715</v>
      </c>
      <c r="U48" s="3">
        <f>AVERAGE(I48,Q48)</f>
        <v>2.8005857142857145</v>
      </c>
      <c r="V48" s="3">
        <f>(S48*COS(RADIANS(0)))/(1.06*(U48))</f>
        <v>0.26712740971685456</v>
      </c>
    </row>
    <row r="49" spans="1:22" x14ac:dyDescent="0.2">
      <c r="A49" s="5" t="s">
        <v>33</v>
      </c>
      <c r="B49" s="4" t="s">
        <v>7</v>
      </c>
      <c r="C49" s="4">
        <f t="shared" ref="C49:V49" si="14">AVERAGE(C47:C48)</f>
        <v>0.78849999999999998</v>
      </c>
      <c r="D49" s="4">
        <f t="shared" si="14"/>
        <v>5.3409999999999993</v>
      </c>
      <c r="E49" s="4">
        <f t="shared" si="14"/>
        <v>0</v>
      </c>
      <c r="F49" s="4">
        <f t="shared" si="14"/>
        <v>0</v>
      </c>
      <c r="G49" s="4">
        <f t="shared" si="14"/>
        <v>6.0000000000000001E-3</v>
      </c>
      <c r="H49" s="4">
        <f t="shared" si="14"/>
        <v>1.2690000000000001</v>
      </c>
      <c r="I49" s="4">
        <f t="shared" si="14"/>
        <v>3.2180500000000003</v>
      </c>
      <c r="J49" s="4">
        <f t="shared" si="14"/>
        <v>0</v>
      </c>
      <c r="K49" s="4">
        <f t="shared" si="14"/>
        <v>0.78849999999999998</v>
      </c>
      <c r="L49" s="4">
        <f t="shared" si="14"/>
        <v>5.3775000000000004</v>
      </c>
      <c r="M49" s="4">
        <f t="shared" si="14"/>
        <v>0</v>
      </c>
      <c r="N49" s="4">
        <f t="shared" si="14"/>
        <v>0</v>
      </c>
      <c r="O49" s="4">
        <f t="shared" si="14"/>
        <v>9.0000000000000011E-3</v>
      </c>
      <c r="P49" s="4">
        <f t="shared" si="14"/>
        <v>1.5065</v>
      </c>
      <c r="Q49" s="4">
        <f t="shared" si="14"/>
        <v>2.2011857142857143</v>
      </c>
      <c r="R49" s="4">
        <f t="shared" si="14"/>
        <v>0</v>
      </c>
      <c r="S49" s="4">
        <f t="shared" si="14"/>
        <v>0.77350000000000008</v>
      </c>
      <c r="T49" s="4">
        <f t="shared" si="14"/>
        <v>3.9714999999999998</v>
      </c>
      <c r="U49" s="4">
        <f>AVERAGE(U47:U48)</f>
        <v>2.7096178571428573</v>
      </c>
      <c r="V49" s="4">
        <f t="shared" si="14"/>
        <v>0.26938192316117504</v>
      </c>
    </row>
    <row r="50" spans="1:22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2">
      <c r="A51" s="3"/>
      <c r="B51" s="3"/>
      <c r="C51" s="4" t="s">
        <v>73</v>
      </c>
      <c r="D51" s="4" t="s">
        <v>74</v>
      </c>
      <c r="E51" s="4" t="s">
        <v>75</v>
      </c>
      <c r="F51" s="4" t="s">
        <v>76</v>
      </c>
      <c r="G51" s="4" t="s">
        <v>77</v>
      </c>
      <c r="H51" s="4" t="s">
        <v>78</v>
      </c>
      <c r="I51" s="4" t="s">
        <v>79</v>
      </c>
      <c r="J51" s="4" t="s">
        <v>80</v>
      </c>
      <c r="K51" s="4" t="s">
        <v>73</v>
      </c>
      <c r="L51" s="4" t="s">
        <v>74</v>
      </c>
      <c r="M51" s="4" t="s">
        <v>75</v>
      </c>
      <c r="N51" s="4" t="s">
        <v>76</v>
      </c>
      <c r="O51" s="4" t="s">
        <v>77</v>
      </c>
      <c r="P51" s="4" t="s">
        <v>78</v>
      </c>
      <c r="Q51" s="4" t="s">
        <v>79</v>
      </c>
      <c r="R51" s="4" t="s">
        <v>80</v>
      </c>
      <c r="S51" s="4" t="s">
        <v>81</v>
      </c>
      <c r="T51" s="4" t="s">
        <v>92</v>
      </c>
      <c r="U51" s="4" t="s">
        <v>93</v>
      </c>
      <c r="V51" s="4" t="s">
        <v>83</v>
      </c>
    </row>
    <row r="52" spans="1:22" x14ac:dyDescent="0.2">
      <c r="A52" s="5" t="s">
        <v>36</v>
      </c>
      <c r="B52" s="4" t="s">
        <v>37</v>
      </c>
      <c r="C52" s="3">
        <v>0.159</v>
      </c>
      <c r="D52" s="3">
        <v>2.7930000000000001</v>
      </c>
      <c r="E52" s="3">
        <v>0</v>
      </c>
      <c r="F52" s="3">
        <v>0</v>
      </c>
      <c r="G52" s="3">
        <v>0</v>
      </c>
      <c r="H52" s="3">
        <v>0.56299999999999994</v>
      </c>
      <c r="I52" s="3">
        <v>2.1194000000000002</v>
      </c>
      <c r="J52" s="3">
        <v>0</v>
      </c>
      <c r="K52" s="3">
        <v>0.159</v>
      </c>
      <c r="L52" s="3">
        <v>2.847</v>
      </c>
      <c r="M52" s="3">
        <v>0</v>
      </c>
      <c r="N52" s="3">
        <v>0</v>
      </c>
      <c r="O52" s="3">
        <v>0</v>
      </c>
      <c r="P52" s="3">
        <v>0.77300000000000002</v>
      </c>
      <c r="Q52" s="3">
        <v>1.5325</v>
      </c>
      <c r="R52" s="3">
        <v>0</v>
      </c>
      <c r="S52" s="3">
        <f>K52-(E52+G52+M52+O52)</f>
        <v>0.159</v>
      </c>
      <c r="T52" s="3">
        <f>AVERAGE((D52-(F52+H52)),(L52-(N52+P52)))</f>
        <v>2.1520000000000001</v>
      </c>
      <c r="U52" s="3">
        <f>AVERAGE(I52,Q52)</f>
        <v>1.8259500000000002</v>
      </c>
      <c r="V52" s="3">
        <f>(S52*COS(RADIANS(0)))/(1.06*(U52))</f>
        <v>8.2149018319231076E-2</v>
      </c>
    </row>
    <row r="53" spans="1:22" x14ac:dyDescent="0.2">
      <c r="A53" s="5" t="s">
        <v>36</v>
      </c>
      <c r="B53" s="4" t="s">
        <v>7</v>
      </c>
      <c r="C53" s="4">
        <f t="shared" ref="C53:V53" si="15">AVERAGE(C52)</f>
        <v>0.159</v>
      </c>
      <c r="D53" s="4">
        <f t="shared" si="15"/>
        <v>2.7930000000000001</v>
      </c>
      <c r="E53" s="4">
        <f t="shared" si="15"/>
        <v>0</v>
      </c>
      <c r="F53" s="4">
        <f t="shared" si="15"/>
        <v>0</v>
      </c>
      <c r="G53" s="4">
        <f t="shared" si="15"/>
        <v>0</v>
      </c>
      <c r="H53" s="4">
        <f t="shared" si="15"/>
        <v>0.56299999999999994</v>
      </c>
      <c r="I53" s="4">
        <f t="shared" si="15"/>
        <v>2.1194000000000002</v>
      </c>
      <c r="J53" s="4">
        <f t="shared" si="15"/>
        <v>0</v>
      </c>
      <c r="K53" s="4">
        <f t="shared" si="15"/>
        <v>0.159</v>
      </c>
      <c r="L53" s="4">
        <f t="shared" si="15"/>
        <v>2.847</v>
      </c>
      <c r="M53" s="4">
        <f t="shared" si="15"/>
        <v>0</v>
      </c>
      <c r="N53" s="4">
        <f t="shared" si="15"/>
        <v>0</v>
      </c>
      <c r="O53" s="4">
        <f t="shared" si="15"/>
        <v>0</v>
      </c>
      <c r="P53" s="4">
        <f t="shared" si="15"/>
        <v>0.77300000000000002</v>
      </c>
      <c r="Q53" s="4">
        <f t="shared" si="15"/>
        <v>1.5325</v>
      </c>
      <c r="R53" s="4">
        <f t="shared" si="15"/>
        <v>0</v>
      </c>
      <c r="S53" s="4">
        <f t="shared" si="15"/>
        <v>0.159</v>
      </c>
      <c r="T53" s="4">
        <f t="shared" si="15"/>
        <v>2.1520000000000001</v>
      </c>
      <c r="U53" s="4">
        <f t="shared" si="15"/>
        <v>1.8259500000000002</v>
      </c>
      <c r="V53" s="4">
        <f t="shared" si="15"/>
        <v>8.2149018319231076E-2</v>
      </c>
    </row>
    <row r="54" spans="1:22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2">
      <c r="A55" s="3"/>
      <c r="B55" s="3"/>
      <c r="C55" s="4" t="s">
        <v>73</v>
      </c>
      <c r="D55" s="4" t="s">
        <v>74</v>
      </c>
      <c r="E55" s="4" t="s">
        <v>75</v>
      </c>
      <c r="F55" s="4" t="s">
        <v>76</v>
      </c>
      <c r="G55" s="4" t="s">
        <v>77</v>
      </c>
      <c r="H55" s="4" t="s">
        <v>78</v>
      </c>
      <c r="I55" s="4" t="s">
        <v>79</v>
      </c>
      <c r="J55" s="4" t="s">
        <v>80</v>
      </c>
      <c r="K55" s="4" t="s">
        <v>73</v>
      </c>
      <c r="L55" s="4" t="s">
        <v>74</v>
      </c>
      <c r="M55" s="4" t="s">
        <v>75</v>
      </c>
      <c r="N55" s="4" t="s">
        <v>76</v>
      </c>
      <c r="O55" s="4" t="s">
        <v>77</v>
      </c>
      <c r="P55" s="4" t="s">
        <v>78</v>
      </c>
      <c r="Q55" s="4" t="s">
        <v>79</v>
      </c>
      <c r="R55" s="4" t="s">
        <v>80</v>
      </c>
      <c r="S55" s="4" t="s">
        <v>81</v>
      </c>
      <c r="T55" s="4" t="s">
        <v>92</v>
      </c>
      <c r="U55" s="4" t="s">
        <v>93</v>
      </c>
      <c r="V55" s="4" t="s">
        <v>83</v>
      </c>
    </row>
    <row r="56" spans="1:22" x14ac:dyDescent="0.2">
      <c r="A56" s="5" t="s">
        <v>38</v>
      </c>
      <c r="B56" s="4" t="s">
        <v>39</v>
      </c>
      <c r="C56" s="3">
        <v>0.58199999999999996</v>
      </c>
      <c r="D56" s="3">
        <v>4.8979999999999997</v>
      </c>
      <c r="E56" s="3">
        <v>0</v>
      </c>
      <c r="F56" s="3">
        <v>0</v>
      </c>
      <c r="G56" s="3">
        <v>0</v>
      </c>
      <c r="H56" s="3">
        <v>1.2130000000000001</v>
      </c>
      <c r="I56" s="3">
        <v>2.1331999999999995</v>
      </c>
      <c r="J56" s="3">
        <v>0</v>
      </c>
      <c r="K56" s="3">
        <v>0.58199999999999996</v>
      </c>
      <c r="L56" s="3">
        <v>4.282</v>
      </c>
      <c r="M56" s="3">
        <v>0</v>
      </c>
      <c r="N56" s="3">
        <v>0</v>
      </c>
      <c r="O56" s="3">
        <v>0</v>
      </c>
      <c r="P56" s="3">
        <v>0.98299999999999998</v>
      </c>
      <c r="Q56" s="3">
        <v>2.2958749999999997</v>
      </c>
      <c r="R56" s="3">
        <v>0</v>
      </c>
      <c r="S56" s="3">
        <f>K56-(E56+G56+M56+O56)</f>
        <v>0.58199999999999996</v>
      </c>
      <c r="T56" s="3">
        <f>AVERAGE((D56-(F56+H56)),(L56-(N56+P56)))</f>
        <v>3.492</v>
      </c>
      <c r="U56" s="3">
        <f>AVERAGE(I56,Q56)</f>
        <v>2.2145374999999996</v>
      </c>
      <c r="V56" s="3">
        <f>(S56*COS(RADIANS(0)))/(1.06*(U56))</f>
        <v>0.24793285450058306</v>
      </c>
    </row>
    <row r="57" spans="1:22" x14ac:dyDescent="0.2">
      <c r="A57" s="5" t="s">
        <v>38</v>
      </c>
      <c r="B57" s="4" t="s">
        <v>40</v>
      </c>
      <c r="C57" s="3">
        <v>0.64100000000000001</v>
      </c>
      <c r="D57" s="3">
        <v>4.4109999999999996</v>
      </c>
      <c r="E57" s="3">
        <v>0</v>
      </c>
      <c r="F57" s="3">
        <v>0</v>
      </c>
      <c r="G57" s="3">
        <v>5.0000000000000001E-3</v>
      </c>
      <c r="H57" s="3">
        <v>1.2704</v>
      </c>
      <c r="I57" s="3">
        <v>1.5686666666666667</v>
      </c>
      <c r="J57" s="3">
        <v>0</v>
      </c>
      <c r="K57" s="3">
        <v>0.64100000000000001</v>
      </c>
      <c r="L57" s="3">
        <v>4.1779999999999999</v>
      </c>
      <c r="M57" s="3">
        <v>0</v>
      </c>
      <c r="N57" s="3">
        <v>0</v>
      </c>
      <c r="O57" s="3">
        <v>6.0000000000000001E-3</v>
      </c>
      <c r="P57" s="3">
        <v>1.0629</v>
      </c>
      <c r="Q57" s="3">
        <v>2.5429000000000004</v>
      </c>
      <c r="R57" s="3">
        <v>0</v>
      </c>
      <c r="S57" s="3">
        <f>K57-(E57+G57+M57+O57)</f>
        <v>0.63</v>
      </c>
      <c r="T57" s="3">
        <f>AVERAGE((D57-(F57+H57)),(L57-(N57+P57)))</f>
        <v>3.1278499999999996</v>
      </c>
      <c r="U57" s="3">
        <f>AVERAGE(I57,Q57)</f>
        <v>2.0557833333333333</v>
      </c>
      <c r="V57" s="3">
        <f t="shared" ref="V57:V59" si="16">(S57*COS(RADIANS(0)))/(1.06*(U57))</f>
        <v>0.28910615871071499</v>
      </c>
    </row>
    <row r="58" spans="1:22" x14ac:dyDescent="0.2">
      <c r="A58" s="5" t="s">
        <v>38</v>
      </c>
      <c r="B58" s="4" t="s">
        <v>41</v>
      </c>
      <c r="C58" s="3">
        <v>0.82599999999999996</v>
      </c>
      <c r="D58" s="3">
        <v>4.6779999999999999</v>
      </c>
      <c r="E58" s="3">
        <v>0</v>
      </c>
      <c r="F58" s="3">
        <v>0</v>
      </c>
      <c r="G58" s="3">
        <v>0</v>
      </c>
      <c r="H58" s="3">
        <v>1.2369999999999999</v>
      </c>
      <c r="I58" s="3">
        <v>2.9154285714285715</v>
      </c>
      <c r="J58" s="3">
        <v>0</v>
      </c>
      <c r="K58" s="3">
        <v>0.82599999999999996</v>
      </c>
      <c r="L58" s="3">
        <v>4.4749999999999996</v>
      </c>
      <c r="M58" s="3">
        <v>0</v>
      </c>
      <c r="N58" s="3">
        <v>0</v>
      </c>
      <c r="O58" s="3">
        <v>7.0000000000000001E-3</v>
      </c>
      <c r="P58" s="3">
        <v>1.375</v>
      </c>
      <c r="Q58" s="3">
        <v>2.5631538461538463</v>
      </c>
      <c r="R58" s="3">
        <v>0</v>
      </c>
      <c r="S58" s="3">
        <f>K58-(E58+G58+M58+O58)</f>
        <v>0.81899999999999995</v>
      </c>
      <c r="T58" s="3">
        <f>AVERAGE((D58-(F58+H58)),(L58-(N58+P58)))</f>
        <v>3.2704999999999997</v>
      </c>
      <c r="U58" s="3">
        <f>AVERAGE(I58,Q58)</f>
        <v>2.7392912087912089</v>
      </c>
      <c r="V58" s="3">
        <f t="shared" si="16"/>
        <v>0.28205891617303169</v>
      </c>
    </row>
    <row r="59" spans="1:22" x14ac:dyDescent="0.2">
      <c r="A59" s="5" t="s">
        <v>38</v>
      </c>
      <c r="B59" s="4" t="s">
        <v>42</v>
      </c>
      <c r="C59" s="3">
        <v>0.73899999999999999</v>
      </c>
      <c r="D59" s="3">
        <v>4.1349999999999998</v>
      </c>
      <c r="E59" s="3">
        <v>0</v>
      </c>
      <c r="F59" s="3">
        <v>0</v>
      </c>
      <c r="G59" s="3">
        <v>0</v>
      </c>
      <c r="H59" s="3">
        <v>0.51900000000000002</v>
      </c>
      <c r="I59" s="3">
        <v>2.1703333333333332</v>
      </c>
      <c r="J59" s="3">
        <v>0</v>
      </c>
      <c r="K59" s="3">
        <v>0.73899999999999999</v>
      </c>
      <c r="L59" s="3">
        <v>3.9490000000000003</v>
      </c>
      <c r="M59" s="3">
        <v>0</v>
      </c>
      <c r="N59" s="3">
        <v>0</v>
      </c>
      <c r="O59" s="3">
        <v>0</v>
      </c>
      <c r="P59" s="3">
        <v>0.48399999999999999</v>
      </c>
      <c r="Q59" s="3">
        <v>2.3297000000000003</v>
      </c>
      <c r="R59" s="3">
        <v>0</v>
      </c>
      <c r="S59" s="3">
        <f>K59-(E59+G59+M59+O59)</f>
        <v>0.73899999999999999</v>
      </c>
      <c r="T59" s="3">
        <f>AVERAGE((D59-(F59+H59)),(L59-(N59+P59)))</f>
        <v>3.5404999999999998</v>
      </c>
      <c r="U59" s="3">
        <f>AVERAGE(I59,Q59)</f>
        <v>2.2500166666666668</v>
      </c>
      <c r="V59" s="3">
        <f t="shared" si="16"/>
        <v>0.30985095428363701</v>
      </c>
    </row>
    <row r="60" spans="1:22" x14ac:dyDescent="0.2">
      <c r="A60" s="5" t="s">
        <v>38</v>
      </c>
      <c r="B60" s="4" t="s">
        <v>7</v>
      </c>
      <c r="C60" s="4">
        <f t="shared" ref="C60:V60" si="17">AVERAGE(C56:C59)</f>
        <v>0.69699999999999995</v>
      </c>
      <c r="D60" s="4">
        <f t="shared" si="17"/>
        <v>4.5305</v>
      </c>
      <c r="E60" s="4">
        <f t="shared" si="17"/>
        <v>0</v>
      </c>
      <c r="F60" s="4">
        <f t="shared" si="17"/>
        <v>0</v>
      </c>
      <c r="G60" s="4">
        <f t="shared" si="17"/>
        <v>1.25E-3</v>
      </c>
      <c r="H60" s="4">
        <f t="shared" si="17"/>
        <v>1.05985</v>
      </c>
      <c r="I60" s="4">
        <f t="shared" si="17"/>
        <v>2.1969071428571429</v>
      </c>
      <c r="J60" s="4">
        <f t="shared" si="17"/>
        <v>0</v>
      </c>
      <c r="K60" s="4">
        <f t="shared" si="17"/>
        <v>0.69699999999999995</v>
      </c>
      <c r="L60" s="4">
        <f t="shared" si="17"/>
        <v>4.2210000000000001</v>
      </c>
      <c r="M60" s="4">
        <f t="shared" si="17"/>
        <v>0</v>
      </c>
      <c r="N60" s="4">
        <f t="shared" si="17"/>
        <v>0</v>
      </c>
      <c r="O60" s="4">
        <f t="shared" si="17"/>
        <v>3.2500000000000003E-3</v>
      </c>
      <c r="P60" s="4">
        <f t="shared" si="17"/>
        <v>0.97622500000000001</v>
      </c>
      <c r="Q60" s="4">
        <f t="shared" si="17"/>
        <v>2.4329072115384616</v>
      </c>
      <c r="R60" s="4">
        <f t="shared" si="17"/>
        <v>0</v>
      </c>
      <c r="S60" s="4">
        <f t="shared" si="17"/>
        <v>0.69249999999999989</v>
      </c>
      <c r="T60" s="4">
        <f t="shared" si="17"/>
        <v>3.3577124999999999</v>
      </c>
      <c r="U60" s="4">
        <f t="shared" si="17"/>
        <v>2.314907177197802</v>
      </c>
      <c r="V60" s="4">
        <f t="shared" si="17"/>
        <v>0.28223722091699172</v>
      </c>
    </row>
    <row r="61" spans="1:2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2">
      <c r="A62" s="3"/>
      <c r="B62" s="3"/>
      <c r="C62" s="4" t="s">
        <v>73</v>
      </c>
      <c r="D62" s="4" t="s">
        <v>74</v>
      </c>
      <c r="E62" s="4" t="s">
        <v>75</v>
      </c>
      <c r="F62" s="4" t="s">
        <v>76</v>
      </c>
      <c r="G62" s="4" t="s">
        <v>77</v>
      </c>
      <c r="H62" s="4" t="s">
        <v>78</v>
      </c>
      <c r="I62" s="4" t="s">
        <v>79</v>
      </c>
      <c r="J62" s="4" t="s">
        <v>80</v>
      </c>
      <c r="K62" s="4" t="s">
        <v>73</v>
      </c>
      <c r="L62" s="4" t="s">
        <v>74</v>
      </c>
      <c r="M62" s="4" t="s">
        <v>75</v>
      </c>
      <c r="N62" s="4" t="s">
        <v>76</v>
      </c>
      <c r="O62" s="4" t="s">
        <v>77</v>
      </c>
      <c r="P62" s="4" t="s">
        <v>78</v>
      </c>
      <c r="Q62" s="4" t="s">
        <v>79</v>
      </c>
      <c r="R62" s="4" t="s">
        <v>80</v>
      </c>
      <c r="S62" s="4" t="s">
        <v>81</v>
      </c>
      <c r="T62" s="4" t="s">
        <v>92</v>
      </c>
      <c r="U62" s="4" t="s">
        <v>93</v>
      </c>
      <c r="V62" s="4" t="s">
        <v>83</v>
      </c>
    </row>
    <row r="63" spans="1:22" x14ac:dyDescent="0.2">
      <c r="A63" s="5" t="s">
        <v>43</v>
      </c>
      <c r="B63" s="4" t="s">
        <v>44</v>
      </c>
      <c r="C63" s="3">
        <v>5.3579999999999997</v>
      </c>
      <c r="D63" s="3">
        <v>8.968</v>
      </c>
      <c r="E63" s="3">
        <v>0</v>
      </c>
      <c r="F63" s="3">
        <v>0</v>
      </c>
      <c r="G63" s="3">
        <v>3.4000000000000002E-2</v>
      </c>
      <c r="H63" s="3">
        <v>2.698</v>
      </c>
      <c r="I63" s="3">
        <v>5.3299000000000003</v>
      </c>
      <c r="J63" s="3">
        <v>0</v>
      </c>
      <c r="K63" s="3">
        <v>5.3579999999999997</v>
      </c>
      <c r="L63" s="3">
        <v>8.5350000000000001</v>
      </c>
      <c r="M63" s="3">
        <v>0</v>
      </c>
      <c r="N63" s="3">
        <v>0</v>
      </c>
      <c r="O63" s="3">
        <v>4.2999999999999997E-2</v>
      </c>
      <c r="P63" s="3">
        <v>2.8239999999999998</v>
      </c>
      <c r="Q63" s="3">
        <v>3.9116999999999988</v>
      </c>
      <c r="R63" s="3">
        <v>0</v>
      </c>
      <c r="S63" s="3">
        <f>K63-(E63+G63+M63+O63)</f>
        <v>5.2809999999999997</v>
      </c>
      <c r="T63" s="3">
        <f>AVERAGE((D63-(F63+H63)),(L63-(N63+P63)))</f>
        <v>5.9904999999999999</v>
      </c>
      <c r="U63" s="3">
        <f>AVERAGE(I63,Q63)</f>
        <v>4.6207999999999991</v>
      </c>
      <c r="V63" s="3">
        <f>(S63*COS(RADIANS(0)))/(1.06*(U63))</f>
        <v>1.0781846155856374</v>
      </c>
    </row>
    <row r="64" spans="1:22" x14ac:dyDescent="0.2">
      <c r="A64" s="5" t="s">
        <v>43</v>
      </c>
      <c r="B64" s="4" t="s">
        <v>45</v>
      </c>
      <c r="C64" s="3">
        <v>7.5</v>
      </c>
      <c r="D64" s="3">
        <v>9.6440000000000001</v>
      </c>
      <c r="E64" s="3">
        <v>0</v>
      </c>
      <c r="F64" s="3">
        <v>0</v>
      </c>
      <c r="G64" s="3">
        <v>4.1000000000000002E-2</v>
      </c>
      <c r="H64" s="3">
        <v>2.6920000000000002</v>
      </c>
      <c r="I64" s="3">
        <v>6.1761000000000008</v>
      </c>
      <c r="J64" s="3">
        <v>0</v>
      </c>
      <c r="K64" s="3">
        <v>7.5</v>
      </c>
      <c r="L64" s="3">
        <v>9.5169999999999995</v>
      </c>
      <c r="M64" s="3">
        <v>0</v>
      </c>
      <c r="N64" s="3">
        <v>0</v>
      </c>
      <c r="O64" s="3">
        <v>6.9000000000000006E-2</v>
      </c>
      <c r="P64" s="3">
        <v>2.9750000000000001</v>
      </c>
      <c r="Q64" s="3">
        <v>4.801857142857143</v>
      </c>
      <c r="R64" s="3">
        <v>0</v>
      </c>
      <c r="S64" s="3">
        <f>K64-(E64+G64+M64+O64)</f>
        <v>7.39</v>
      </c>
      <c r="T64" s="3">
        <f>AVERAGE((D64-(F64+H64)),(L64-(N64+P64)))</f>
        <v>6.7469999999999999</v>
      </c>
      <c r="U64" s="3">
        <f>AVERAGE(I64,Q64)</f>
        <v>5.4889785714285715</v>
      </c>
      <c r="V64" s="3">
        <f t="shared" ref="V64:V66" si="18">(S64*COS(RADIANS(0)))/(1.06*(U64))</f>
        <v>1.270126677028196</v>
      </c>
    </row>
    <row r="65" spans="1:22" x14ac:dyDescent="0.2">
      <c r="A65" s="5" t="s">
        <v>43</v>
      </c>
      <c r="B65" s="4" t="s">
        <v>46</v>
      </c>
      <c r="C65" s="3">
        <v>10.39</v>
      </c>
      <c r="D65" s="3">
        <v>10.196999999999999</v>
      </c>
      <c r="E65" s="3">
        <v>0</v>
      </c>
      <c r="F65" s="3">
        <v>0</v>
      </c>
      <c r="G65" s="3">
        <v>2.9000000000000001E-2</v>
      </c>
      <c r="H65" s="3">
        <v>2.6930000000000001</v>
      </c>
      <c r="I65" s="3">
        <v>6.6480000000000006</v>
      </c>
      <c r="J65" s="3">
        <v>0</v>
      </c>
      <c r="K65" s="3">
        <v>10.39</v>
      </c>
      <c r="L65" s="3">
        <v>10.254999999999999</v>
      </c>
      <c r="M65" s="3">
        <v>0</v>
      </c>
      <c r="N65" s="3">
        <v>0</v>
      </c>
      <c r="O65" s="3">
        <v>6.3E-2</v>
      </c>
      <c r="P65" s="3">
        <v>3.3600000000000003</v>
      </c>
      <c r="Q65" s="3">
        <v>4.3414999999999999</v>
      </c>
      <c r="R65" s="3">
        <v>0</v>
      </c>
      <c r="S65" s="3">
        <f>K65-(E65+G65+M65+O65)</f>
        <v>10.298</v>
      </c>
      <c r="T65" s="3">
        <f>AVERAGE((D65-(F65+H65)),(L65-(N65+P65)))</f>
        <v>7.1994999999999987</v>
      </c>
      <c r="U65" s="3">
        <f>AVERAGE(I65,Q65)</f>
        <v>5.4947499999999998</v>
      </c>
      <c r="V65" s="3">
        <f t="shared" si="18"/>
        <v>1.7680684907634816</v>
      </c>
    </row>
    <row r="66" spans="1:22" x14ac:dyDescent="0.2">
      <c r="A66" s="5" t="s">
        <v>43</v>
      </c>
      <c r="B66" s="4" t="s">
        <v>47</v>
      </c>
      <c r="C66" s="3">
        <v>5.806</v>
      </c>
      <c r="D66" s="3">
        <v>8.0190000000000001</v>
      </c>
      <c r="E66" s="3">
        <v>0</v>
      </c>
      <c r="F66" s="3">
        <v>0</v>
      </c>
      <c r="G66" s="3">
        <v>1.9E-2</v>
      </c>
      <c r="H66" s="3">
        <v>2.1949999999999998</v>
      </c>
      <c r="I66" s="3">
        <v>5.1621999999999995</v>
      </c>
      <c r="J66" s="3">
        <v>0</v>
      </c>
      <c r="K66" s="3">
        <v>5.806</v>
      </c>
      <c r="L66" s="3">
        <v>8.0689999999999991</v>
      </c>
      <c r="M66" s="3">
        <v>0</v>
      </c>
      <c r="N66" s="3">
        <v>0</v>
      </c>
      <c r="O66" s="3">
        <v>4.9000000000000002E-2</v>
      </c>
      <c r="P66" s="3">
        <v>2.7450000000000001</v>
      </c>
      <c r="Q66" s="3">
        <v>4.2345555555555547</v>
      </c>
      <c r="R66" s="3">
        <v>0</v>
      </c>
      <c r="S66" s="3">
        <f>K66-(E66+G66+M66+O66)</f>
        <v>5.7380000000000004</v>
      </c>
      <c r="T66" s="3">
        <f>AVERAGE((D66-(F66+H66)),(L66-(N66+P66)))</f>
        <v>5.5739999999999998</v>
      </c>
      <c r="U66" s="3">
        <f>AVERAGE(I66,Q66)</f>
        <v>4.6983777777777771</v>
      </c>
      <c r="V66" s="3">
        <f t="shared" si="18"/>
        <v>1.152143953339174</v>
      </c>
    </row>
    <row r="67" spans="1:22" x14ac:dyDescent="0.2">
      <c r="A67" s="5" t="s">
        <v>43</v>
      </c>
      <c r="B67" s="4" t="s">
        <v>7</v>
      </c>
      <c r="C67" s="4">
        <f t="shared" ref="C67:V67" si="19">AVERAGE(C63:C66)</f>
        <v>7.2635000000000005</v>
      </c>
      <c r="D67" s="4">
        <f t="shared" si="19"/>
        <v>9.2070000000000007</v>
      </c>
      <c r="E67" s="4">
        <f t="shared" si="19"/>
        <v>0</v>
      </c>
      <c r="F67" s="4">
        <f t="shared" si="19"/>
        <v>0</v>
      </c>
      <c r="G67" s="4">
        <f t="shared" si="19"/>
        <v>3.0750000000000003E-2</v>
      </c>
      <c r="H67" s="4">
        <f t="shared" si="19"/>
        <v>2.5695000000000001</v>
      </c>
      <c r="I67" s="4">
        <f t="shared" si="19"/>
        <v>5.8290499999999996</v>
      </c>
      <c r="J67" s="4">
        <f t="shared" si="19"/>
        <v>0</v>
      </c>
      <c r="K67" s="4">
        <f t="shared" si="19"/>
        <v>7.2635000000000005</v>
      </c>
      <c r="L67" s="4">
        <f t="shared" si="19"/>
        <v>9.0939999999999994</v>
      </c>
      <c r="M67" s="4">
        <f t="shared" si="19"/>
        <v>0</v>
      </c>
      <c r="N67" s="4">
        <f t="shared" si="19"/>
        <v>0</v>
      </c>
      <c r="O67" s="4">
        <f t="shared" si="19"/>
        <v>5.5999999999999994E-2</v>
      </c>
      <c r="P67" s="4">
        <f t="shared" si="19"/>
        <v>2.976</v>
      </c>
      <c r="Q67" s="4">
        <f t="shared" si="19"/>
        <v>4.3224031746031741</v>
      </c>
      <c r="R67" s="4">
        <f t="shared" si="19"/>
        <v>0</v>
      </c>
      <c r="S67" s="4">
        <f t="shared" si="19"/>
        <v>7.1767500000000002</v>
      </c>
      <c r="T67" s="4">
        <f t="shared" si="19"/>
        <v>6.3777499999999989</v>
      </c>
      <c r="U67" s="4">
        <f t="shared" si="19"/>
        <v>5.0757265873015864</v>
      </c>
      <c r="V67" s="4">
        <f t="shared" si="19"/>
        <v>1.3171309341791222</v>
      </c>
    </row>
    <row r="68" spans="1:22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x14ac:dyDescent="0.2">
      <c r="A69" s="3"/>
      <c r="B69" s="3"/>
      <c r="C69" s="4" t="s">
        <v>73</v>
      </c>
      <c r="D69" s="4" t="s">
        <v>74</v>
      </c>
      <c r="E69" s="4" t="s">
        <v>75</v>
      </c>
      <c r="F69" s="4" t="s">
        <v>76</v>
      </c>
      <c r="G69" s="4" t="s">
        <v>77</v>
      </c>
      <c r="H69" s="4" t="s">
        <v>78</v>
      </c>
      <c r="I69" s="4" t="s">
        <v>79</v>
      </c>
      <c r="J69" s="4" t="s">
        <v>80</v>
      </c>
      <c r="K69" s="4" t="s">
        <v>73</v>
      </c>
      <c r="L69" s="4" t="s">
        <v>74</v>
      </c>
      <c r="M69" s="4" t="s">
        <v>75</v>
      </c>
      <c r="N69" s="4" t="s">
        <v>76</v>
      </c>
      <c r="O69" s="4" t="s">
        <v>77</v>
      </c>
      <c r="P69" s="4" t="s">
        <v>78</v>
      </c>
      <c r="Q69" s="4" t="s">
        <v>79</v>
      </c>
      <c r="R69" s="4" t="s">
        <v>80</v>
      </c>
      <c r="S69" s="4" t="s">
        <v>81</v>
      </c>
      <c r="T69" s="4" t="s">
        <v>92</v>
      </c>
      <c r="U69" s="4" t="s">
        <v>93</v>
      </c>
      <c r="V69" s="4" t="s">
        <v>83</v>
      </c>
    </row>
    <row r="70" spans="1:22" x14ac:dyDescent="0.2">
      <c r="A70" s="5" t="s">
        <v>48</v>
      </c>
      <c r="B70" s="4" t="s">
        <v>49</v>
      </c>
      <c r="C70" s="3">
        <v>7.3780000000000001</v>
      </c>
      <c r="D70" s="3">
        <v>11.090999999999999</v>
      </c>
      <c r="E70" s="3">
        <v>0</v>
      </c>
      <c r="F70" s="3">
        <v>0</v>
      </c>
      <c r="G70" s="3">
        <v>1.9E-2</v>
      </c>
      <c r="H70" s="3">
        <v>2.1459999999999999</v>
      </c>
      <c r="I70" s="3">
        <v>4.7827142857142855</v>
      </c>
      <c r="J70" s="3">
        <v>0</v>
      </c>
      <c r="K70" s="3">
        <v>7.3780000000000001</v>
      </c>
      <c r="L70" s="3">
        <v>10.041</v>
      </c>
      <c r="M70" s="3">
        <v>0</v>
      </c>
      <c r="N70" s="3">
        <v>0</v>
      </c>
      <c r="O70" s="3">
        <v>3.7999999999999999E-2</v>
      </c>
      <c r="P70" s="3">
        <v>2.27</v>
      </c>
      <c r="Q70" s="3">
        <v>6.7297272727272723</v>
      </c>
      <c r="R70" s="3">
        <v>0</v>
      </c>
      <c r="S70" s="3">
        <f>K70-(E70+G70+M70+O70)</f>
        <v>7.3209999999999997</v>
      </c>
      <c r="T70" s="3">
        <f>AVERAGE((D70-(F70+H70)),(L70-(N70+P70)))</f>
        <v>8.3580000000000005</v>
      </c>
      <c r="U70" s="3">
        <f>AVERAGE(I70,Q70)</f>
        <v>5.7562207792207793</v>
      </c>
      <c r="V70" s="3">
        <f>(S70*COS(RADIANS(0)))/(1.06*(U70))</f>
        <v>1.1998503946403274</v>
      </c>
    </row>
    <row r="71" spans="1:22" x14ac:dyDescent="0.2">
      <c r="A71" s="5" t="s">
        <v>48</v>
      </c>
      <c r="B71" s="4" t="s">
        <v>50</v>
      </c>
      <c r="C71" s="3">
        <v>5.6319999999999997</v>
      </c>
      <c r="D71" s="3">
        <v>13.355</v>
      </c>
      <c r="E71" s="3">
        <v>0</v>
      </c>
      <c r="F71" s="3">
        <v>0</v>
      </c>
      <c r="G71" s="3">
        <v>4.9000000000000002E-2</v>
      </c>
      <c r="H71" s="3">
        <v>5.3549999999999995</v>
      </c>
      <c r="I71" s="3">
        <v>5.3597000000000001</v>
      </c>
      <c r="J71" s="3">
        <v>0</v>
      </c>
      <c r="K71" s="3">
        <v>5.6319999999999997</v>
      </c>
      <c r="L71" s="3">
        <v>12.916</v>
      </c>
      <c r="M71" s="3">
        <v>0</v>
      </c>
      <c r="N71" s="3">
        <v>0</v>
      </c>
      <c r="O71" s="3">
        <v>9.8000000000000004E-2</v>
      </c>
      <c r="P71" s="3">
        <v>5.2069999999999999</v>
      </c>
      <c r="Q71" s="3">
        <v>5.2507999999999999</v>
      </c>
      <c r="R71" s="3">
        <v>0</v>
      </c>
      <c r="S71" s="3">
        <f>K71-(E71+G71+M71+O71)</f>
        <v>5.4849999999999994</v>
      </c>
      <c r="T71" s="3">
        <f>AVERAGE((D71-(F71+H71)),(L71-(N71+P71)))</f>
        <v>7.8544999999999998</v>
      </c>
      <c r="U71" s="3">
        <f>AVERAGE(I71,Q71)</f>
        <v>5.30525</v>
      </c>
      <c r="V71" s="3">
        <f t="shared" ref="V71:V72" si="20">(S71*COS(RADIANS(0)))/(1.06*(U71))</f>
        <v>0.97535993626818562</v>
      </c>
    </row>
    <row r="72" spans="1:22" x14ac:dyDescent="0.2">
      <c r="A72" s="5" t="s">
        <v>48</v>
      </c>
      <c r="B72" s="4" t="s">
        <v>51</v>
      </c>
      <c r="C72" s="3">
        <v>6.6349999999999998</v>
      </c>
      <c r="D72" s="3">
        <v>11.779</v>
      </c>
      <c r="E72" s="3">
        <v>0</v>
      </c>
      <c r="F72" s="3">
        <v>0</v>
      </c>
      <c r="G72" s="3">
        <v>0.03</v>
      </c>
      <c r="H72" s="3">
        <v>3.2290000000000001</v>
      </c>
      <c r="I72" s="3">
        <v>5.8482999999999992</v>
      </c>
      <c r="J72" s="3">
        <v>0</v>
      </c>
      <c r="K72" s="3">
        <v>6.6349999999999998</v>
      </c>
      <c r="L72" s="3">
        <v>11.68</v>
      </c>
      <c r="M72" s="3">
        <v>0</v>
      </c>
      <c r="N72" s="3">
        <v>0</v>
      </c>
      <c r="O72" s="3">
        <v>0.05</v>
      </c>
      <c r="P72" s="3">
        <v>3.6859999999999999</v>
      </c>
      <c r="Q72" s="3">
        <v>3.9715454545454536</v>
      </c>
      <c r="R72" s="3">
        <v>0</v>
      </c>
      <c r="S72" s="3">
        <f>K72-(E72+G72+M72+O72)</f>
        <v>6.5549999999999997</v>
      </c>
      <c r="T72" s="3">
        <f>AVERAGE((D72-(F72+H72)),(L72-(N72+P72)))</f>
        <v>8.2720000000000002</v>
      </c>
      <c r="U72" s="3">
        <f>AVERAGE(I72,Q72)</f>
        <v>4.9099227272727264</v>
      </c>
      <c r="V72" s="3">
        <f t="shared" si="20"/>
        <v>1.2594826044412917</v>
      </c>
    </row>
    <row r="73" spans="1:22" x14ac:dyDescent="0.2">
      <c r="A73" s="5" t="s">
        <v>48</v>
      </c>
      <c r="B73" s="4" t="s">
        <v>7</v>
      </c>
      <c r="C73" s="4">
        <f t="shared" ref="C73:V73" si="21">AVERAGE(C70:C72)</f>
        <v>6.5483333333333329</v>
      </c>
      <c r="D73" s="4">
        <f t="shared" si="21"/>
        <v>12.074999999999998</v>
      </c>
      <c r="E73" s="4">
        <f t="shared" si="21"/>
        <v>0</v>
      </c>
      <c r="F73" s="4">
        <f t="shared" si="21"/>
        <v>0</v>
      </c>
      <c r="G73" s="4">
        <f t="shared" si="21"/>
        <v>3.266666666666667E-2</v>
      </c>
      <c r="H73" s="4">
        <f t="shared" si="21"/>
        <v>3.5766666666666667</v>
      </c>
      <c r="I73" s="4">
        <f t="shared" si="21"/>
        <v>5.3302380952380943</v>
      </c>
      <c r="J73" s="4">
        <f t="shared" si="21"/>
        <v>0</v>
      </c>
      <c r="K73" s="4">
        <f t="shared" si="21"/>
        <v>6.5483333333333329</v>
      </c>
      <c r="L73" s="4">
        <f t="shared" si="21"/>
        <v>11.545666666666667</v>
      </c>
      <c r="M73" s="4">
        <f t="shared" si="21"/>
        <v>0</v>
      </c>
      <c r="N73" s="4">
        <f t="shared" si="21"/>
        <v>0</v>
      </c>
      <c r="O73" s="4">
        <f t="shared" si="21"/>
        <v>6.2E-2</v>
      </c>
      <c r="P73" s="4">
        <f t="shared" si="21"/>
        <v>3.7210000000000001</v>
      </c>
      <c r="Q73" s="4">
        <f t="shared" si="21"/>
        <v>5.3173575757575753</v>
      </c>
      <c r="R73" s="4">
        <f t="shared" si="21"/>
        <v>0</v>
      </c>
      <c r="S73" s="4">
        <f t="shared" si="21"/>
        <v>6.453666666666666</v>
      </c>
      <c r="T73" s="4">
        <f t="shared" si="21"/>
        <v>8.1614999999999984</v>
      </c>
      <c r="U73" s="4">
        <f t="shared" si="21"/>
        <v>5.3237978354978353</v>
      </c>
      <c r="V73" s="4">
        <f t="shared" si="21"/>
        <v>1.1448976451166015</v>
      </c>
    </row>
    <row r="74" spans="1:22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x14ac:dyDescent="0.2">
      <c r="A75" s="3"/>
      <c r="B75" s="3"/>
      <c r="C75" s="4" t="s">
        <v>73</v>
      </c>
      <c r="D75" s="4" t="s">
        <v>74</v>
      </c>
      <c r="E75" s="4" t="s">
        <v>75</v>
      </c>
      <c r="F75" s="4" t="s">
        <v>76</v>
      </c>
      <c r="G75" s="4" t="s">
        <v>77</v>
      </c>
      <c r="H75" s="4" t="s">
        <v>78</v>
      </c>
      <c r="I75" s="4" t="s">
        <v>79</v>
      </c>
      <c r="J75" s="4" t="s">
        <v>80</v>
      </c>
      <c r="K75" s="4" t="s">
        <v>73</v>
      </c>
      <c r="L75" s="4" t="s">
        <v>74</v>
      </c>
      <c r="M75" s="4" t="s">
        <v>75</v>
      </c>
      <c r="N75" s="4" t="s">
        <v>76</v>
      </c>
      <c r="O75" s="4" t="s">
        <v>77</v>
      </c>
      <c r="P75" s="4" t="s">
        <v>78</v>
      </c>
      <c r="Q75" s="4" t="s">
        <v>79</v>
      </c>
      <c r="R75" s="4" t="s">
        <v>80</v>
      </c>
      <c r="S75" s="4" t="s">
        <v>81</v>
      </c>
      <c r="T75" s="4" t="s">
        <v>92</v>
      </c>
      <c r="U75" s="4" t="s">
        <v>93</v>
      </c>
      <c r="V75" s="4" t="s">
        <v>83</v>
      </c>
    </row>
    <row r="76" spans="1:22" x14ac:dyDescent="0.2">
      <c r="A76" s="5" t="s">
        <v>52</v>
      </c>
      <c r="B76" s="4" t="s">
        <v>14</v>
      </c>
      <c r="C76" s="3">
        <v>2.222</v>
      </c>
      <c r="D76" s="3">
        <v>8.0090000000000003</v>
      </c>
      <c r="E76" s="3">
        <v>0</v>
      </c>
      <c r="F76" s="3">
        <v>0</v>
      </c>
      <c r="G76" s="3">
        <v>0.01</v>
      </c>
      <c r="H76" s="3">
        <v>2.1659999999999999</v>
      </c>
      <c r="I76" s="3">
        <v>4.5103999999999997</v>
      </c>
      <c r="J76" s="3">
        <v>0</v>
      </c>
      <c r="K76" s="3">
        <v>2.222</v>
      </c>
      <c r="L76" s="3">
        <v>8.0109999999999992</v>
      </c>
      <c r="M76" s="3">
        <v>0</v>
      </c>
      <c r="N76" s="3">
        <v>0</v>
      </c>
      <c r="O76" s="3">
        <v>1.6E-2</v>
      </c>
      <c r="P76" s="3">
        <v>2.3540000000000001</v>
      </c>
      <c r="Q76" s="3">
        <v>3.4163999999999999</v>
      </c>
      <c r="R76" s="3">
        <v>0</v>
      </c>
      <c r="S76" s="3">
        <f>K76-(E76+G76+M76+O76)</f>
        <v>2.1960000000000002</v>
      </c>
      <c r="T76" s="3">
        <f>AVERAGE((D76-(F76+H76)),(L76-(N76+P76)))</f>
        <v>5.75</v>
      </c>
      <c r="U76" s="3">
        <f>AVERAGE(I10,Q76)</f>
        <v>5.0732999999999997</v>
      </c>
      <c r="V76" s="3">
        <f>(S76*COS(RADIANS(0)))/(1.06*(U76))</f>
        <v>0.4083531652391042</v>
      </c>
    </row>
    <row r="77" spans="1:22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x14ac:dyDescent="0.2">
      <c r="A78" s="3"/>
      <c r="B78" s="3"/>
      <c r="C78" s="4" t="s">
        <v>73</v>
      </c>
      <c r="D78" s="4" t="s">
        <v>74</v>
      </c>
      <c r="E78" s="4" t="s">
        <v>75</v>
      </c>
      <c r="F78" s="4" t="s">
        <v>76</v>
      </c>
      <c r="G78" s="4" t="s">
        <v>77</v>
      </c>
      <c r="H78" s="4" t="s">
        <v>78</v>
      </c>
      <c r="I78" s="4" t="s">
        <v>79</v>
      </c>
      <c r="J78" s="4" t="s">
        <v>80</v>
      </c>
      <c r="K78" s="4" t="s">
        <v>73</v>
      </c>
      <c r="L78" s="4" t="s">
        <v>74</v>
      </c>
      <c r="M78" s="4" t="s">
        <v>75</v>
      </c>
      <c r="N78" s="4" t="s">
        <v>76</v>
      </c>
      <c r="O78" s="4" t="s">
        <v>77</v>
      </c>
      <c r="P78" s="4" t="s">
        <v>78</v>
      </c>
      <c r="Q78" s="4" t="s">
        <v>79</v>
      </c>
      <c r="R78" s="4" t="s">
        <v>80</v>
      </c>
      <c r="S78" s="4" t="s">
        <v>81</v>
      </c>
      <c r="T78" s="4" t="s">
        <v>92</v>
      </c>
      <c r="U78" s="4" t="s">
        <v>93</v>
      </c>
      <c r="V78" s="4" t="s">
        <v>83</v>
      </c>
    </row>
    <row r="79" spans="1:22" x14ac:dyDescent="0.2">
      <c r="A79" s="5" t="s">
        <v>53</v>
      </c>
      <c r="B79" s="4" t="s">
        <v>54</v>
      </c>
      <c r="C79" s="3">
        <v>1.58</v>
      </c>
      <c r="D79" s="3">
        <v>7.6</v>
      </c>
      <c r="E79" s="3">
        <v>0</v>
      </c>
      <c r="F79" s="3">
        <v>0</v>
      </c>
      <c r="G79" s="3">
        <v>7.0000000000000001E-3</v>
      </c>
      <c r="H79" s="3">
        <v>1.6809999999999998</v>
      </c>
      <c r="I79" s="3">
        <v>3.8690999999999995</v>
      </c>
      <c r="J79" s="3">
        <v>0</v>
      </c>
      <c r="K79" s="3">
        <v>1.58</v>
      </c>
      <c r="L79" s="3">
        <v>7.5739999999999998</v>
      </c>
      <c r="M79" s="3">
        <v>0</v>
      </c>
      <c r="N79" s="3">
        <v>0</v>
      </c>
      <c r="O79" s="3">
        <v>0.02</v>
      </c>
      <c r="P79" s="3">
        <v>1.7829999999999999</v>
      </c>
      <c r="Q79" s="3">
        <v>1.8317000000000001</v>
      </c>
      <c r="R79" s="3">
        <v>0</v>
      </c>
      <c r="S79" s="3">
        <f>K79-(E79+G79+M79+O79)</f>
        <v>1.5530000000000002</v>
      </c>
      <c r="T79" s="3">
        <f>AVERAGE((D79-(F79+H79)),(L79-(N79+P79)))</f>
        <v>5.8550000000000004</v>
      </c>
      <c r="U79" s="3">
        <f>AVERAGE(I79,Q79)</f>
        <v>2.8503999999999996</v>
      </c>
      <c r="V79" s="3">
        <f>(S79*COS(RADIANS(0)))/(1.06*(U79))</f>
        <v>0.51399604954485045</v>
      </c>
    </row>
    <row r="80" spans="1:22" x14ac:dyDescent="0.2">
      <c r="A80" s="5" t="s">
        <v>53</v>
      </c>
      <c r="B80" s="4" t="s">
        <v>55</v>
      </c>
      <c r="C80" s="3">
        <v>1.929</v>
      </c>
      <c r="D80" s="3">
        <v>8.0359999999999996</v>
      </c>
      <c r="E80" s="3">
        <v>0</v>
      </c>
      <c r="F80" s="3">
        <v>0</v>
      </c>
      <c r="G80" s="3">
        <v>8.0000000000000002E-3</v>
      </c>
      <c r="H80" s="3">
        <v>2.145</v>
      </c>
      <c r="I80" s="3">
        <v>3.6581999999999999</v>
      </c>
      <c r="J80" s="3">
        <v>0</v>
      </c>
      <c r="K80" s="3">
        <v>1.929</v>
      </c>
      <c r="L80" s="3">
        <v>7.7819999999999991</v>
      </c>
      <c r="M80" s="3">
        <v>0</v>
      </c>
      <c r="N80" s="3">
        <v>0</v>
      </c>
      <c r="O80" s="3">
        <v>1.2999999999999999E-2</v>
      </c>
      <c r="P80" s="3">
        <v>2.3120000000000003</v>
      </c>
      <c r="Q80" s="3">
        <v>1.9385000000000001</v>
      </c>
      <c r="R80" s="3">
        <v>0</v>
      </c>
      <c r="S80" s="3">
        <f>K80-(E80+G80+M80+O80)</f>
        <v>1.9080000000000001</v>
      </c>
      <c r="T80" s="3">
        <f>AVERAGE((D80-(F80+H80)),(L80-(N80+P80)))</f>
        <v>5.6804999999999994</v>
      </c>
      <c r="U80" s="3">
        <f>AVERAGE(I79,Q80)</f>
        <v>2.9037999999999999</v>
      </c>
      <c r="V80" s="3">
        <f>(S80*COS(RADIANS(0)))/(1.06*(U80))</f>
        <v>0.6198774020249328</v>
      </c>
    </row>
    <row r="81" spans="1:22" x14ac:dyDescent="0.2">
      <c r="A81" s="5" t="s">
        <v>53</v>
      </c>
      <c r="B81" s="4" t="s">
        <v>7</v>
      </c>
      <c r="C81" s="4">
        <f t="shared" ref="C81:V81" si="22">AVERAGE(C79:C80)</f>
        <v>1.7545000000000002</v>
      </c>
      <c r="D81" s="4">
        <f t="shared" si="22"/>
        <v>7.8179999999999996</v>
      </c>
      <c r="E81" s="4">
        <f t="shared" si="22"/>
        <v>0</v>
      </c>
      <c r="F81" s="4">
        <f t="shared" si="22"/>
        <v>0</v>
      </c>
      <c r="G81" s="4">
        <f t="shared" si="22"/>
        <v>7.4999999999999997E-3</v>
      </c>
      <c r="H81" s="4">
        <f t="shared" si="22"/>
        <v>1.9129999999999998</v>
      </c>
      <c r="I81" s="4">
        <f t="shared" si="22"/>
        <v>3.7636499999999997</v>
      </c>
      <c r="J81" s="4">
        <f t="shared" si="22"/>
        <v>0</v>
      </c>
      <c r="K81" s="4">
        <f t="shared" si="22"/>
        <v>1.7545000000000002</v>
      </c>
      <c r="L81" s="4">
        <f t="shared" si="22"/>
        <v>7.677999999999999</v>
      </c>
      <c r="M81" s="4">
        <f t="shared" si="22"/>
        <v>0</v>
      </c>
      <c r="N81" s="4">
        <f t="shared" si="22"/>
        <v>0</v>
      </c>
      <c r="O81" s="4">
        <f t="shared" si="22"/>
        <v>1.6500000000000001E-2</v>
      </c>
      <c r="P81" s="4">
        <f t="shared" si="22"/>
        <v>2.0475000000000003</v>
      </c>
      <c r="Q81" s="4">
        <f t="shared" si="22"/>
        <v>1.8851</v>
      </c>
      <c r="R81" s="4">
        <f t="shared" si="22"/>
        <v>0</v>
      </c>
      <c r="S81" s="4">
        <f t="shared" si="22"/>
        <v>1.7305000000000001</v>
      </c>
      <c r="T81" s="4">
        <f t="shared" si="22"/>
        <v>5.7677499999999995</v>
      </c>
      <c r="U81" s="4">
        <f t="shared" si="22"/>
        <v>2.8770999999999995</v>
      </c>
      <c r="V81" s="4">
        <f t="shared" si="22"/>
        <v>0.56693672578489163</v>
      </c>
    </row>
    <row r="82" spans="1:22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x14ac:dyDescent="0.2">
      <c r="A83" s="3"/>
      <c r="B83" s="3"/>
      <c r="C83" s="4" t="s">
        <v>73</v>
      </c>
      <c r="D83" s="4" t="s">
        <v>74</v>
      </c>
      <c r="E83" s="4" t="s">
        <v>75</v>
      </c>
      <c r="F83" s="4" t="s">
        <v>76</v>
      </c>
      <c r="G83" s="4" t="s">
        <v>77</v>
      </c>
      <c r="H83" s="4" t="s">
        <v>78</v>
      </c>
      <c r="I83" s="4" t="s">
        <v>79</v>
      </c>
      <c r="J83" s="4" t="s">
        <v>80</v>
      </c>
      <c r="K83" s="4" t="s">
        <v>73</v>
      </c>
      <c r="L83" s="4" t="s">
        <v>74</v>
      </c>
      <c r="M83" s="4" t="s">
        <v>75</v>
      </c>
      <c r="N83" s="4" t="s">
        <v>76</v>
      </c>
      <c r="O83" s="4" t="s">
        <v>77</v>
      </c>
      <c r="P83" s="4" t="s">
        <v>78</v>
      </c>
      <c r="Q83" s="4" t="s">
        <v>79</v>
      </c>
      <c r="R83" s="4" t="s">
        <v>80</v>
      </c>
      <c r="S83" s="4" t="s">
        <v>81</v>
      </c>
      <c r="T83" s="4" t="s">
        <v>92</v>
      </c>
      <c r="U83" s="4" t="s">
        <v>93</v>
      </c>
      <c r="V83" s="4" t="s">
        <v>83</v>
      </c>
    </row>
    <row r="84" spans="1:22" x14ac:dyDescent="0.2">
      <c r="A84" s="5" t="s">
        <v>56</v>
      </c>
      <c r="B84" s="4" t="s">
        <v>57</v>
      </c>
      <c r="C84" s="3">
        <v>4.1890000000000001</v>
      </c>
      <c r="D84" s="3">
        <v>11.157</v>
      </c>
      <c r="E84" s="3">
        <v>0</v>
      </c>
      <c r="F84" s="3">
        <v>0</v>
      </c>
      <c r="G84" s="3">
        <v>0.03</v>
      </c>
      <c r="H84" s="3">
        <v>3.8590000000000004</v>
      </c>
      <c r="I84" s="3">
        <v>5.0988181818181824</v>
      </c>
      <c r="J84" s="3">
        <v>0</v>
      </c>
      <c r="K84" s="3">
        <v>4.1890000000000001</v>
      </c>
      <c r="L84" s="3">
        <v>10.976000000000001</v>
      </c>
      <c r="M84" s="3">
        <v>0</v>
      </c>
      <c r="N84" s="3">
        <v>0</v>
      </c>
      <c r="O84" s="3">
        <v>6.2E-2</v>
      </c>
      <c r="P84" s="3">
        <v>3.8649999999999998</v>
      </c>
      <c r="Q84" s="3">
        <v>4.7450000000000001</v>
      </c>
      <c r="R84" s="3">
        <v>0</v>
      </c>
      <c r="S84" s="3">
        <f>K84-(E84+G84+M84+O84)</f>
        <v>4.0970000000000004</v>
      </c>
      <c r="T84" s="3">
        <f>AVERAGE((D84-(F84+H84)),(L84-(N84+P84)))</f>
        <v>7.2045000000000003</v>
      </c>
      <c r="U84" s="3">
        <f>AVERAGE(I84,Q84)</f>
        <v>4.9219090909090912</v>
      </c>
      <c r="V84" s="3">
        <f>(S84*COS(RADIANS(0)))/(1.06*(U84))</f>
        <v>0.7852835694916801</v>
      </c>
    </row>
    <row r="85" spans="1:22" x14ac:dyDescent="0.2">
      <c r="A85" s="5" t="s">
        <v>56</v>
      </c>
      <c r="B85" s="4" t="s">
        <v>58</v>
      </c>
      <c r="C85" s="3">
        <v>4.1609999999999996</v>
      </c>
      <c r="D85" s="3">
        <v>11.870999999999999</v>
      </c>
      <c r="E85" s="3">
        <v>5.3999999999999999E-2</v>
      </c>
      <c r="F85" s="3">
        <v>3.4649999999999999</v>
      </c>
      <c r="G85" s="3">
        <v>5.3999999999999999E-2</v>
      </c>
      <c r="H85" s="3">
        <v>3.4649999999999999</v>
      </c>
      <c r="I85" s="3">
        <v>5.4927999999999999</v>
      </c>
      <c r="J85" s="3">
        <v>0</v>
      </c>
      <c r="K85" s="3">
        <v>4.1609999999999996</v>
      </c>
      <c r="L85" s="3">
        <v>11.870999999999999</v>
      </c>
      <c r="M85" s="3">
        <v>0</v>
      </c>
      <c r="N85" s="3">
        <v>0</v>
      </c>
      <c r="O85" s="3">
        <v>3.4000000000000002E-2</v>
      </c>
      <c r="P85" s="3">
        <v>3.2490000000000001</v>
      </c>
      <c r="Q85" s="3">
        <v>4.4369999999999994</v>
      </c>
      <c r="R85" s="3">
        <v>0</v>
      </c>
      <c r="S85" s="3">
        <f>K85-(E85+G85+M85+O85)</f>
        <v>4.0189999999999992</v>
      </c>
      <c r="T85" s="3">
        <f>AVERAGE((D85-(F85+H85)),(L85-(N85+P85)))</f>
        <v>6.7814999999999985</v>
      </c>
      <c r="U85" s="3">
        <f>AVERAGE(I85,Q85)</f>
        <v>4.9649000000000001</v>
      </c>
      <c r="V85" s="3">
        <f t="shared" ref="V85:V86" si="23">(S85*COS(RADIANS(0)))/(1.06*(U85))</f>
        <v>0.76366279964596728</v>
      </c>
    </row>
    <row r="86" spans="1:22" x14ac:dyDescent="0.2">
      <c r="A86" s="5" t="s">
        <v>56</v>
      </c>
      <c r="B86" s="4" t="s">
        <v>59</v>
      </c>
      <c r="C86" s="3">
        <v>7.657</v>
      </c>
      <c r="D86" s="3">
        <v>12.568000000000001</v>
      </c>
      <c r="E86" s="3">
        <v>0</v>
      </c>
      <c r="F86" s="3">
        <v>0</v>
      </c>
      <c r="G86" s="3">
        <v>0.03</v>
      </c>
      <c r="H86" s="3">
        <v>3.1079999999999997</v>
      </c>
      <c r="I86" s="3">
        <v>7.3451818181818194</v>
      </c>
      <c r="J86" s="3">
        <v>0</v>
      </c>
      <c r="K86" s="3">
        <v>7.657</v>
      </c>
      <c r="L86" s="3">
        <v>13.161000000000001</v>
      </c>
      <c r="M86" s="3">
        <v>0</v>
      </c>
      <c r="N86" s="3">
        <v>0</v>
      </c>
      <c r="O86" s="3">
        <v>5.8000000000000003E-2</v>
      </c>
      <c r="P86" s="3">
        <v>3.5409999999999995</v>
      </c>
      <c r="Q86" s="3">
        <v>4.5985454545454552</v>
      </c>
      <c r="R86" s="3">
        <v>0</v>
      </c>
      <c r="S86" s="3">
        <f>K86-(E86+G86+M86+O86)</f>
        <v>7.569</v>
      </c>
      <c r="T86" s="3">
        <f>AVERAGE((D86-(F86+H86)),(L86-(N86+P86)))</f>
        <v>9.5400000000000009</v>
      </c>
      <c r="U86" s="3">
        <f>AVERAGE(I86,Q86)</f>
        <v>5.9718636363636373</v>
      </c>
      <c r="V86" s="3">
        <f t="shared" si="23"/>
        <v>1.1957014547780016</v>
      </c>
    </row>
    <row r="87" spans="1:22" x14ac:dyDescent="0.2">
      <c r="A87" s="5" t="s">
        <v>56</v>
      </c>
      <c r="B87" s="4" t="s">
        <v>7</v>
      </c>
      <c r="C87" s="4">
        <f t="shared" ref="C87:V87" si="24">AVERAGE(C84:C86)</f>
        <v>5.3356666666666657</v>
      </c>
      <c r="D87" s="4">
        <f t="shared" si="24"/>
        <v>11.865333333333334</v>
      </c>
      <c r="E87" s="4">
        <f t="shared" si="24"/>
        <v>1.7999999999999999E-2</v>
      </c>
      <c r="F87" s="4">
        <f t="shared" si="24"/>
        <v>1.155</v>
      </c>
      <c r="G87" s="4">
        <f t="shared" si="24"/>
        <v>3.7999999999999999E-2</v>
      </c>
      <c r="H87" s="4">
        <f t="shared" si="24"/>
        <v>3.4773333333333327</v>
      </c>
      <c r="I87" s="4">
        <f t="shared" si="24"/>
        <v>5.9789333333333339</v>
      </c>
      <c r="J87" s="4">
        <f t="shared" si="24"/>
        <v>0</v>
      </c>
      <c r="K87" s="4">
        <f t="shared" si="24"/>
        <v>5.3356666666666657</v>
      </c>
      <c r="L87" s="4">
        <f t="shared" si="24"/>
        <v>12.002666666666668</v>
      </c>
      <c r="M87" s="4">
        <f t="shared" si="24"/>
        <v>0</v>
      </c>
      <c r="N87" s="4">
        <f t="shared" si="24"/>
        <v>0</v>
      </c>
      <c r="O87" s="4">
        <f t="shared" si="24"/>
        <v>5.1333333333333335E-2</v>
      </c>
      <c r="P87" s="4">
        <f t="shared" si="24"/>
        <v>3.5516666666666663</v>
      </c>
      <c r="Q87" s="4">
        <f t="shared" si="24"/>
        <v>4.5935151515151516</v>
      </c>
      <c r="R87" s="4">
        <f t="shared" si="24"/>
        <v>0</v>
      </c>
      <c r="S87" s="4">
        <f t="shared" si="24"/>
        <v>5.2283333333333326</v>
      </c>
      <c r="T87" s="4">
        <f t="shared" si="24"/>
        <v>7.8419999999999996</v>
      </c>
      <c r="U87" s="4">
        <f t="shared" si="24"/>
        <v>5.2862242424242432</v>
      </c>
      <c r="V87" s="4">
        <f t="shared" si="24"/>
        <v>0.91488260797188303</v>
      </c>
    </row>
    <row r="88" spans="1:22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x14ac:dyDescent="0.2">
      <c r="A89" s="3"/>
      <c r="B89" s="3"/>
      <c r="C89" s="4" t="s">
        <v>73</v>
      </c>
      <c r="D89" s="4" t="s">
        <v>74</v>
      </c>
      <c r="E89" s="4" t="s">
        <v>75</v>
      </c>
      <c r="F89" s="4" t="s">
        <v>76</v>
      </c>
      <c r="G89" s="4" t="s">
        <v>77</v>
      </c>
      <c r="H89" s="4" t="s">
        <v>78</v>
      </c>
      <c r="I89" s="4" t="s">
        <v>79</v>
      </c>
      <c r="J89" s="4" t="s">
        <v>80</v>
      </c>
      <c r="K89" s="4" t="s">
        <v>73</v>
      </c>
      <c r="L89" s="4" t="s">
        <v>74</v>
      </c>
      <c r="M89" s="4" t="s">
        <v>75</v>
      </c>
      <c r="N89" s="4" t="s">
        <v>76</v>
      </c>
      <c r="O89" s="4" t="s">
        <v>77</v>
      </c>
      <c r="P89" s="4" t="s">
        <v>78</v>
      </c>
      <c r="Q89" s="4" t="s">
        <v>79</v>
      </c>
      <c r="R89" s="4" t="s">
        <v>80</v>
      </c>
      <c r="S89" s="4" t="s">
        <v>81</v>
      </c>
      <c r="T89" s="4" t="s">
        <v>92</v>
      </c>
      <c r="U89" s="4" t="s">
        <v>93</v>
      </c>
      <c r="V89" s="4" t="s">
        <v>83</v>
      </c>
    </row>
    <row r="90" spans="1:22" x14ac:dyDescent="0.2">
      <c r="A90" s="5" t="s">
        <v>60</v>
      </c>
      <c r="B90" s="4" t="s">
        <v>61</v>
      </c>
      <c r="C90" s="3">
        <v>1.032</v>
      </c>
      <c r="D90" s="3">
        <v>5.9240000000000004</v>
      </c>
      <c r="E90" s="3">
        <v>0</v>
      </c>
      <c r="F90" s="3">
        <v>0</v>
      </c>
      <c r="G90" s="3">
        <v>0</v>
      </c>
      <c r="H90" s="3">
        <v>1.5130000000000001</v>
      </c>
      <c r="I90" s="3">
        <v>2.7094</v>
      </c>
      <c r="J90" s="3">
        <v>0</v>
      </c>
      <c r="K90" s="3">
        <v>1.032</v>
      </c>
      <c r="L90" s="3">
        <v>5.8239999999999998</v>
      </c>
      <c r="M90" s="3">
        <v>0</v>
      </c>
      <c r="N90" s="3">
        <v>0</v>
      </c>
      <c r="O90" s="3">
        <v>7.0000000000000001E-3</v>
      </c>
      <c r="P90" s="3">
        <v>1.448</v>
      </c>
      <c r="Q90" s="3">
        <v>1.607</v>
      </c>
      <c r="R90" s="3">
        <v>0</v>
      </c>
      <c r="S90" s="3">
        <f>K90-(E90+G90+M90+O90)</f>
        <v>1.0250000000000001</v>
      </c>
      <c r="T90" s="3">
        <f>AVERAGE((D90-(F90+H90)),(L90-(N90+P90)))</f>
        <v>4.3934999999999995</v>
      </c>
      <c r="U90" s="3">
        <f>AVERAGE(I90,Q90)</f>
        <v>2.1581999999999999</v>
      </c>
      <c r="V90" s="3">
        <f>(S90*COS(RADIANS(0)))/(1.06*(U90))</f>
        <v>0.44804982488901485</v>
      </c>
    </row>
    <row r="91" spans="1:22" x14ac:dyDescent="0.2">
      <c r="A91" s="5" t="s">
        <v>60</v>
      </c>
      <c r="B91" s="4" t="s">
        <v>62</v>
      </c>
      <c r="C91" s="3">
        <v>3.302</v>
      </c>
      <c r="D91" s="3">
        <v>9.293000000000001</v>
      </c>
      <c r="E91" s="3">
        <v>0</v>
      </c>
      <c r="F91" s="3">
        <v>0</v>
      </c>
      <c r="G91" s="3">
        <v>1.2999999999999999E-2</v>
      </c>
      <c r="H91" s="3">
        <v>2.3760000000000003</v>
      </c>
      <c r="I91" s="3">
        <v>3.3170000000000002</v>
      </c>
      <c r="J91" s="3">
        <v>0</v>
      </c>
      <c r="K91" s="3">
        <v>3.302</v>
      </c>
      <c r="L91" s="3">
        <v>9.5019999999999989</v>
      </c>
      <c r="M91" s="3">
        <v>0</v>
      </c>
      <c r="N91" s="3">
        <v>0</v>
      </c>
      <c r="O91" s="3">
        <v>0.02</v>
      </c>
      <c r="P91" s="3">
        <v>2.7629999999999999</v>
      </c>
      <c r="Q91" s="3">
        <v>3.8751000000000007</v>
      </c>
      <c r="R91" s="3">
        <v>0</v>
      </c>
      <c r="S91" s="3">
        <f>K91-(E91+G91+M91+O91)</f>
        <v>3.2690000000000001</v>
      </c>
      <c r="T91" s="3">
        <f>AVERAGE((D91-(F91+H91)),(L91-(N91+P91)))</f>
        <v>6.8279999999999994</v>
      </c>
      <c r="U91" s="3">
        <f>AVERAGE(I91,Q91)</f>
        <v>3.5960500000000004</v>
      </c>
      <c r="V91" s="3">
        <f>(S91*COS(RADIANS(0)))/(1.06*(U91))</f>
        <v>0.85759715914710388</v>
      </c>
    </row>
    <row r="92" spans="1:22" x14ac:dyDescent="0.2">
      <c r="A92" s="5" t="s">
        <v>60</v>
      </c>
      <c r="B92" s="4" t="s">
        <v>7</v>
      </c>
      <c r="C92" s="4">
        <f t="shared" ref="C92:V92" si="25">AVERAGE(C90:C91)</f>
        <v>2.1669999999999998</v>
      </c>
      <c r="D92" s="4">
        <f t="shared" si="25"/>
        <v>7.6085000000000012</v>
      </c>
      <c r="E92" s="4">
        <f t="shared" si="25"/>
        <v>0</v>
      </c>
      <c r="F92" s="4">
        <f t="shared" si="25"/>
        <v>0</v>
      </c>
      <c r="G92" s="4">
        <f t="shared" si="25"/>
        <v>6.4999999999999997E-3</v>
      </c>
      <c r="H92" s="4">
        <f t="shared" si="25"/>
        <v>1.9445000000000001</v>
      </c>
      <c r="I92" s="4">
        <f t="shared" si="25"/>
        <v>3.0132000000000003</v>
      </c>
      <c r="J92" s="4">
        <f>AVERAGE(J90:J91)</f>
        <v>0</v>
      </c>
      <c r="K92" s="4">
        <f>AVERAGE(K90:K91)</f>
        <v>2.1669999999999998</v>
      </c>
      <c r="L92" s="4">
        <f t="shared" si="25"/>
        <v>7.6629999999999994</v>
      </c>
      <c r="M92" s="4">
        <f t="shared" si="25"/>
        <v>0</v>
      </c>
      <c r="N92" s="4">
        <f t="shared" si="25"/>
        <v>0</v>
      </c>
      <c r="O92" s="4">
        <f t="shared" si="25"/>
        <v>1.35E-2</v>
      </c>
      <c r="P92" s="4">
        <f t="shared" si="25"/>
        <v>2.1055000000000001</v>
      </c>
      <c r="Q92" s="4">
        <f t="shared" si="25"/>
        <v>2.7410500000000004</v>
      </c>
      <c r="R92" s="4">
        <f t="shared" si="25"/>
        <v>0</v>
      </c>
      <c r="S92" s="4">
        <f t="shared" si="25"/>
        <v>2.1470000000000002</v>
      </c>
      <c r="T92" s="4">
        <f t="shared" si="25"/>
        <v>5.6107499999999995</v>
      </c>
      <c r="U92" s="4">
        <f t="shared" si="25"/>
        <v>2.8771250000000004</v>
      </c>
      <c r="V92" s="4">
        <f t="shared" si="25"/>
        <v>0.65282349201805934</v>
      </c>
    </row>
    <row r="93" spans="1:22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x14ac:dyDescent="0.2">
      <c r="A94" s="3"/>
      <c r="B94" s="3"/>
      <c r="C94" s="4" t="s">
        <v>73</v>
      </c>
      <c r="D94" s="4" t="s">
        <v>74</v>
      </c>
      <c r="E94" s="4" t="s">
        <v>75</v>
      </c>
      <c r="F94" s="4" t="s">
        <v>76</v>
      </c>
      <c r="G94" s="4" t="s">
        <v>77</v>
      </c>
      <c r="H94" s="4" t="s">
        <v>78</v>
      </c>
      <c r="I94" s="4" t="s">
        <v>79</v>
      </c>
      <c r="J94" s="4" t="s">
        <v>80</v>
      </c>
      <c r="K94" s="4" t="s">
        <v>73</v>
      </c>
      <c r="L94" s="4" t="s">
        <v>74</v>
      </c>
      <c r="M94" s="4" t="s">
        <v>75</v>
      </c>
      <c r="N94" s="4" t="s">
        <v>76</v>
      </c>
      <c r="O94" s="4" t="s">
        <v>77</v>
      </c>
      <c r="P94" s="4" t="s">
        <v>78</v>
      </c>
      <c r="Q94" s="4" t="s">
        <v>79</v>
      </c>
      <c r="R94" s="4" t="s">
        <v>80</v>
      </c>
      <c r="S94" s="4" t="s">
        <v>81</v>
      </c>
      <c r="T94" s="4" t="s">
        <v>92</v>
      </c>
      <c r="U94" s="4" t="s">
        <v>93</v>
      </c>
      <c r="V94" s="4" t="s">
        <v>83</v>
      </c>
    </row>
    <row r="95" spans="1:22" x14ac:dyDescent="0.2">
      <c r="A95" s="5" t="s">
        <v>63</v>
      </c>
      <c r="B95" s="4" t="s">
        <v>64</v>
      </c>
      <c r="C95" s="3">
        <v>4.4000000000000004</v>
      </c>
      <c r="D95" s="3">
        <v>8.2439999999999998</v>
      </c>
      <c r="E95" s="3">
        <v>0</v>
      </c>
      <c r="F95" s="3">
        <v>0</v>
      </c>
      <c r="G95" s="3">
        <v>0.01</v>
      </c>
      <c r="H95" s="3">
        <v>1.7010000000000001</v>
      </c>
      <c r="I95" s="3">
        <v>4.4111999999999991</v>
      </c>
      <c r="J95" s="3">
        <v>0</v>
      </c>
      <c r="K95" s="3">
        <v>4.4000000000000004</v>
      </c>
      <c r="L95" s="3">
        <v>8.1170000000000009</v>
      </c>
      <c r="M95" s="3">
        <v>0</v>
      </c>
      <c r="N95" s="3">
        <v>0</v>
      </c>
      <c r="O95" s="3">
        <v>1.2999999999999999E-2</v>
      </c>
      <c r="P95" s="3">
        <v>1.657</v>
      </c>
      <c r="Q95" s="3">
        <v>3.0079000000000002</v>
      </c>
      <c r="R95" s="3">
        <v>0</v>
      </c>
      <c r="S95" s="3">
        <f>K95-(E95+G95+M95+O95)</f>
        <v>4.3770000000000007</v>
      </c>
      <c r="T95" s="3">
        <f>AVERAGE((D95-(F95+H95)),(L95-(N95+P95)))</f>
        <v>6.5015000000000001</v>
      </c>
      <c r="U95" s="3">
        <f>AVERAGE(I95,Q95)</f>
        <v>3.7095499999999997</v>
      </c>
      <c r="V95" s="3">
        <f>(S95*COS(RADIANS(0)))/(1.06*(U95))</f>
        <v>1.1131391362884633</v>
      </c>
    </row>
    <row r="96" spans="1:22" x14ac:dyDescent="0.2">
      <c r="A96" s="5" t="s">
        <v>63</v>
      </c>
      <c r="B96" s="4" t="s">
        <v>65</v>
      </c>
      <c r="C96" s="3">
        <v>4.101</v>
      </c>
      <c r="D96" s="3">
        <v>9.645999999999999</v>
      </c>
      <c r="E96" s="3">
        <v>0</v>
      </c>
      <c r="F96" s="3">
        <v>0</v>
      </c>
      <c r="G96" s="3">
        <v>2.4E-2</v>
      </c>
      <c r="H96" s="3">
        <v>2.7809999999999997</v>
      </c>
      <c r="I96" s="3">
        <v>5.5407999999999999</v>
      </c>
      <c r="J96" s="3">
        <v>0</v>
      </c>
      <c r="K96" s="3">
        <v>4.101</v>
      </c>
      <c r="L96" s="3">
        <v>9.41</v>
      </c>
      <c r="M96" s="3">
        <v>0</v>
      </c>
      <c r="N96" s="3">
        <v>0</v>
      </c>
      <c r="O96" s="3">
        <v>0.04</v>
      </c>
      <c r="P96" s="3">
        <v>2.6</v>
      </c>
      <c r="Q96" s="3">
        <v>2.4745333333333335</v>
      </c>
      <c r="R96" s="3">
        <v>0</v>
      </c>
      <c r="S96" s="3">
        <f>K96-(E96+G96+M96+O96)</f>
        <v>4.0369999999999999</v>
      </c>
      <c r="T96" s="3">
        <f>AVERAGE((D96-(F96+H96)),(L96-(N96+P96)))</f>
        <v>6.8375000000000004</v>
      </c>
      <c r="U96" s="3">
        <f>AVERAGE(I96,Q96)</f>
        <v>4.0076666666666672</v>
      </c>
      <c r="V96" s="3">
        <f>(S96*COS(RADIANS(0)))/(1.06*(U96))</f>
        <v>0.95030123081703444</v>
      </c>
    </row>
    <row r="97" spans="1:22" x14ac:dyDescent="0.2">
      <c r="A97" s="5" t="s">
        <v>63</v>
      </c>
      <c r="B97" s="4" t="s">
        <v>7</v>
      </c>
      <c r="C97" s="4">
        <f t="shared" ref="C97:V97" si="26">AVERAGE(C95:C96)</f>
        <v>4.2505000000000006</v>
      </c>
      <c r="D97" s="4">
        <f t="shared" si="26"/>
        <v>8.9450000000000003</v>
      </c>
      <c r="E97" s="4">
        <f t="shared" si="26"/>
        <v>0</v>
      </c>
      <c r="F97" s="4">
        <f t="shared" si="26"/>
        <v>0</v>
      </c>
      <c r="G97" s="4">
        <f t="shared" si="26"/>
        <v>1.7000000000000001E-2</v>
      </c>
      <c r="H97" s="4">
        <f t="shared" si="26"/>
        <v>2.2409999999999997</v>
      </c>
      <c r="I97" s="4">
        <f t="shared" si="26"/>
        <v>4.9759999999999991</v>
      </c>
      <c r="J97" s="4">
        <f t="shared" si="26"/>
        <v>0</v>
      </c>
      <c r="K97" s="4">
        <f t="shared" si="26"/>
        <v>4.2505000000000006</v>
      </c>
      <c r="L97" s="4">
        <f t="shared" si="26"/>
        <v>8.7635000000000005</v>
      </c>
      <c r="M97" s="4">
        <f t="shared" si="26"/>
        <v>0</v>
      </c>
      <c r="N97" s="4">
        <f t="shared" si="26"/>
        <v>0</v>
      </c>
      <c r="O97" s="4">
        <f t="shared" si="26"/>
        <v>2.6499999999999999E-2</v>
      </c>
      <c r="P97" s="4">
        <f t="shared" si="26"/>
        <v>2.1284999999999998</v>
      </c>
      <c r="Q97" s="4">
        <f t="shared" si="26"/>
        <v>2.7412166666666669</v>
      </c>
      <c r="R97" s="4">
        <f t="shared" si="26"/>
        <v>0</v>
      </c>
      <c r="S97" s="4">
        <f t="shared" si="26"/>
        <v>4.2070000000000007</v>
      </c>
      <c r="T97" s="4">
        <f t="shared" si="26"/>
        <v>6.6695000000000002</v>
      </c>
      <c r="U97" s="4">
        <f t="shared" si="26"/>
        <v>3.8586083333333336</v>
      </c>
      <c r="V97" s="4">
        <f t="shared" si="26"/>
        <v>1.031720183552749</v>
      </c>
    </row>
    <row r="98" spans="1:22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x14ac:dyDescent="0.2">
      <c r="A99" s="3"/>
      <c r="B99" s="3"/>
      <c r="C99" s="4" t="s">
        <v>73</v>
      </c>
      <c r="D99" s="4" t="s">
        <v>74</v>
      </c>
      <c r="E99" s="4" t="s">
        <v>75</v>
      </c>
      <c r="F99" s="4" t="s">
        <v>76</v>
      </c>
      <c r="G99" s="4" t="s">
        <v>77</v>
      </c>
      <c r="H99" s="4" t="s">
        <v>78</v>
      </c>
      <c r="I99" s="4" t="s">
        <v>79</v>
      </c>
      <c r="J99" s="4" t="s">
        <v>80</v>
      </c>
      <c r="K99" s="4" t="s">
        <v>73</v>
      </c>
      <c r="L99" s="4" t="s">
        <v>74</v>
      </c>
      <c r="M99" s="4" t="s">
        <v>75</v>
      </c>
      <c r="N99" s="4" t="s">
        <v>76</v>
      </c>
      <c r="O99" s="4" t="s">
        <v>77</v>
      </c>
      <c r="P99" s="4" t="s">
        <v>78</v>
      </c>
      <c r="Q99" s="4" t="s">
        <v>79</v>
      </c>
      <c r="R99" s="4" t="s">
        <v>80</v>
      </c>
      <c r="S99" s="4" t="s">
        <v>81</v>
      </c>
      <c r="T99" s="4" t="s">
        <v>92</v>
      </c>
      <c r="U99" s="4" t="s">
        <v>93</v>
      </c>
      <c r="V99" s="4" t="s">
        <v>83</v>
      </c>
    </row>
    <row r="100" spans="1:22" x14ac:dyDescent="0.2">
      <c r="A100" s="5" t="s">
        <v>66</v>
      </c>
      <c r="B100" s="4" t="s">
        <v>67</v>
      </c>
      <c r="C100" s="3">
        <v>0.217</v>
      </c>
      <c r="D100" s="3">
        <v>2.2629999999999999</v>
      </c>
      <c r="E100" s="3">
        <v>0</v>
      </c>
      <c r="F100" s="3">
        <v>0</v>
      </c>
      <c r="G100" s="3">
        <v>0</v>
      </c>
      <c r="H100" s="3">
        <v>0.40200000000000002</v>
      </c>
      <c r="I100" s="3">
        <v>1.0901818181818199</v>
      </c>
      <c r="J100" s="3">
        <v>0</v>
      </c>
      <c r="K100" s="3">
        <v>0.217</v>
      </c>
      <c r="L100" s="3">
        <v>2.2519999999999998</v>
      </c>
      <c r="M100" s="3">
        <v>0</v>
      </c>
      <c r="N100" s="3">
        <v>0</v>
      </c>
      <c r="O100" s="3">
        <v>0</v>
      </c>
      <c r="P100" s="3">
        <v>0.48099999999999998</v>
      </c>
      <c r="Q100" s="3">
        <v>1.2592000000000001</v>
      </c>
      <c r="R100" s="3">
        <v>0</v>
      </c>
      <c r="S100" s="3">
        <f>K100-(E100+G100+M100+O100)</f>
        <v>0.217</v>
      </c>
      <c r="T100" s="3">
        <f>AVERAGE((D100-(F100+H100)),(L100-(N100+P100)))</f>
        <v>1.8159999999999998</v>
      </c>
      <c r="U100" s="3">
        <f>AVERAGE(I100,Q100)</f>
        <v>1.1746909090909101</v>
      </c>
      <c r="V100" s="3">
        <f>(S100*COS(RADIANS(0)))/(1.06*(U100))</f>
        <v>0.17427306157541081</v>
      </c>
    </row>
    <row r="101" spans="1:22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x14ac:dyDescent="0.2">
      <c r="A102" s="3"/>
      <c r="B102" s="3"/>
      <c r="C102" s="4" t="s">
        <v>73</v>
      </c>
      <c r="D102" s="4" t="s">
        <v>74</v>
      </c>
      <c r="E102" s="4" t="s">
        <v>75</v>
      </c>
      <c r="F102" s="4" t="s">
        <v>76</v>
      </c>
      <c r="G102" s="4" t="s">
        <v>77</v>
      </c>
      <c r="H102" s="4" t="s">
        <v>78</v>
      </c>
      <c r="I102" s="4" t="s">
        <v>79</v>
      </c>
      <c r="J102" s="4" t="s">
        <v>80</v>
      </c>
      <c r="K102" s="4" t="s">
        <v>73</v>
      </c>
      <c r="L102" s="4" t="s">
        <v>74</v>
      </c>
      <c r="M102" s="4" t="s">
        <v>75</v>
      </c>
      <c r="N102" s="4" t="s">
        <v>76</v>
      </c>
      <c r="O102" s="4" t="s">
        <v>77</v>
      </c>
      <c r="P102" s="4" t="s">
        <v>78</v>
      </c>
      <c r="Q102" s="4" t="s">
        <v>79</v>
      </c>
      <c r="R102" s="4" t="s">
        <v>80</v>
      </c>
      <c r="S102" s="4" t="s">
        <v>81</v>
      </c>
      <c r="T102" s="4" t="s">
        <v>92</v>
      </c>
      <c r="U102" s="4" t="s">
        <v>93</v>
      </c>
      <c r="V102" s="4" t="s">
        <v>83</v>
      </c>
    </row>
    <row r="103" spans="1:22" x14ac:dyDescent="0.2">
      <c r="A103" s="5" t="s">
        <v>68</v>
      </c>
      <c r="B103" s="4" t="s">
        <v>69</v>
      </c>
      <c r="C103" s="3">
        <v>6.8179999999999996</v>
      </c>
      <c r="D103" s="3">
        <v>8.5879999999999992</v>
      </c>
      <c r="E103" s="3">
        <v>0</v>
      </c>
      <c r="F103" s="3">
        <v>0</v>
      </c>
      <c r="G103" s="3">
        <v>2.3E-2</v>
      </c>
      <c r="H103" s="3">
        <v>2.4609999999999999</v>
      </c>
      <c r="I103" s="3">
        <v>5.3429999999999991</v>
      </c>
      <c r="J103" s="3">
        <v>0</v>
      </c>
      <c r="K103" s="3">
        <v>6.8179999999999996</v>
      </c>
      <c r="L103" s="3">
        <v>8.3970000000000002</v>
      </c>
      <c r="M103" s="3">
        <v>0</v>
      </c>
      <c r="N103" s="3">
        <v>0</v>
      </c>
      <c r="O103" s="3">
        <v>0.04</v>
      </c>
      <c r="P103" s="3">
        <v>2.8420000000000001</v>
      </c>
      <c r="Q103" s="3">
        <v>4.9712000000000005</v>
      </c>
      <c r="R103" s="3">
        <v>0</v>
      </c>
      <c r="S103" s="3">
        <f>AVERAGE((C103-(E103+G103)),(K103-(M103+O103)))</f>
        <v>6.7865000000000002</v>
      </c>
      <c r="T103" s="3">
        <f>AVERAGE((D103-(F103+H103)),(L103-(N103+P103)))</f>
        <v>5.8409999999999993</v>
      </c>
      <c r="U103" s="3">
        <f>AVERAGE(I103,Q103)</f>
        <v>5.1570999999999998</v>
      </c>
      <c r="V103" s="3">
        <f>(S103*COS(RADIANS(0)))/(1.06*(U103))</f>
        <v>1.241464871839995</v>
      </c>
    </row>
    <row r="104" spans="1:22" x14ac:dyDescent="0.2">
      <c r="A104" s="5" t="s">
        <v>68</v>
      </c>
      <c r="B104" s="4" t="s">
        <v>70</v>
      </c>
      <c r="C104" s="3">
        <v>6.71</v>
      </c>
      <c r="D104" s="3">
        <v>8.3919999999999995</v>
      </c>
      <c r="E104" s="3">
        <v>0</v>
      </c>
      <c r="F104" s="3">
        <v>0</v>
      </c>
      <c r="G104" s="3">
        <v>1.7999999999999999E-2</v>
      </c>
      <c r="H104" s="3">
        <v>2.1960000000000002</v>
      </c>
      <c r="I104" s="3">
        <v>5.3284000000000002</v>
      </c>
      <c r="J104" s="3">
        <v>0</v>
      </c>
      <c r="K104" s="3">
        <v>6.71</v>
      </c>
      <c r="L104" s="3">
        <v>8.4610000000000003</v>
      </c>
      <c r="M104" s="3">
        <v>0</v>
      </c>
      <c r="N104" s="3">
        <v>0</v>
      </c>
      <c r="O104" s="3">
        <v>4.1000000000000002E-2</v>
      </c>
      <c r="P104" s="3">
        <v>2.601</v>
      </c>
      <c r="Q104" s="3">
        <v>3.5460000000000007</v>
      </c>
      <c r="R104" s="3">
        <v>0</v>
      </c>
      <c r="S104" s="3">
        <f>AVERAGE((C104-(E104+G104)),(K104-(M104+O104)))</f>
        <v>6.6805000000000003</v>
      </c>
      <c r="T104" s="3">
        <f>AVERAGE((D104-(F104+H104)),(L104-(N104+P104)))</f>
        <v>6.0280000000000005</v>
      </c>
      <c r="U104" s="3">
        <f>AVERAGE(I104,Q104)</f>
        <v>4.4372000000000007</v>
      </c>
      <c r="V104" s="3">
        <f>(S104*COS(RADIANS(0)))/(1.06*(U104))</f>
        <v>1.4203458240705933</v>
      </c>
    </row>
    <row r="105" spans="1:22" x14ac:dyDescent="0.2">
      <c r="A105" s="5" t="s">
        <v>68</v>
      </c>
      <c r="B105" s="4" t="s">
        <v>7</v>
      </c>
      <c r="C105" s="4">
        <f t="shared" ref="C105:V105" si="27">AVERAGE(C103:C104)</f>
        <v>6.7639999999999993</v>
      </c>
      <c r="D105" s="4">
        <f t="shared" si="27"/>
        <v>8.4899999999999984</v>
      </c>
      <c r="E105" s="4">
        <f t="shared" si="27"/>
        <v>0</v>
      </c>
      <c r="F105" s="4">
        <f t="shared" si="27"/>
        <v>0</v>
      </c>
      <c r="G105" s="4">
        <f t="shared" si="27"/>
        <v>2.0499999999999997E-2</v>
      </c>
      <c r="H105" s="4">
        <f t="shared" si="27"/>
        <v>2.3285</v>
      </c>
      <c r="I105" s="4">
        <f t="shared" si="27"/>
        <v>5.3356999999999992</v>
      </c>
      <c r="J105" s="4">
        <f t="shared" si="27"/>
        <v>0</v>
      </c>
      <c r="K105" s="4">
        <f t="shared" si="27"/>
        <v>6.7639999999999993</v>
      </c>
      <c r="L105" s="4">
        <f t="shared" si="27"/>
        <v>8.4290000000000003</v>
      </c>
      <c r="M105" s="4">
        <f t="shared" si="27"/>
        <v>0</v>
      </c>
      <c r="N105" s="4">
        <f t="shared" si="27"/>
        <v>0</v>
      </c>
      <c r="O105" s="4">
        <f t="shared" si="27"/>
        <v>4.0500000000000001E-2</v>
      </c>
      <c r="P105" s="4">
        <f t="shared" si="27"/>
        <v>2.7214999999999998</v>
      </c>
      <c r="Q105" s="4">
        <f t="shared" si="27"/>
        <v>4.2586000000000004</v>
      </c>
      <c r="R105" s="4">
        <f t="shared" si="27"/>
        <v>0</v>
      </c>
      <c r="S105" s="4">
        <f t="shared" si="27"/>
        <v>6.7335000000000003</v>
      </c>
      <c r="T105" s="4">
        <f t="shared" si="27"/>
        <v>5.9344999999999999</v>
      </c>
      <c r="U105" s="4">
        <f t="shared" si="27"/>
        <v>4.7971500000000002</v>
      </c>
      <c r="V105" s="4">
        <f t="shared" si="27"/>
        <v>1.3309053479552941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BFA17-6E43-0047-ACC8-7BD1F8EF57BD}">
  <sheetPr>
    <tabColor theme="9" tint="-0.499984740745262"/>
  </sheetPr>
  <dimension ref="A1:M105"/>
  <sheetViews>
    <sheetView topLeftCell="A38" workbookViewId="0">
      <selection activeCell="M56" sqref="M56:M59"/>
    </sheetView>
  </sheetViews>
  <sheetFormatPr baseColWidth="10" defaultRowHeight="16" x14ac:dyDescent="0.2"/>
  <cols>
    <col min="1" max="1" width="16.1640625" customWidth="1"/>
    <col min="2" max="2" width="17.5" customWidth="1"/>
    <col min="4" max="4" width="19.5" customWidth="1"/>
    <col min="5" max="5" width="21.33203125" customWidth="1"/>
    <col min="6" max="6" width="17.33203125" customWidth="1"/>
    <col min="7" max="7" width="18" customWidth="1"/>
    <col min="8" max="8" width="14.1640625" customWidth="1"/>
    <col min="9" max="12" width="15.1640625" customWidth="1"/>
  </cols>
  <sheetData>
    <row r="1" spans="1:13" x14ac:dyDescent="0.2">
      <c r="A1" s="1" t="s">
        <v>0</v>
      </c>
      <c r="B1" s="1" t="s">
        <v>1</v>
      </c>
      <c r="C1" s="1" t="s">
        <v>95</v>
      </c>
      <c r="D1" s="1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B2" s="3"/>
      <c r="C2" s="8" t="s">
        <v>94</v>
      </c>
      <c r="D2" s="8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A3" s="3"/>
      <c r="B3" s="3"/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78</v>
      </c>
      <c r="I3" s="4" t="s">
        <v>79</v>
      </c>
      <c r="J3" s="4" t="s">
        <v>80</v>
      </c>
      <c r="K3" s="4" t="s">
        <v>81</v>
      </c>
      <c r="L3" s="4" t="s">
        <v>82</v>
      </c>
      <c r="M3" s="4" t="s">
        <v>83</v>
      </c>
    </row>
    <row r="4" spans="1:13" x14ac:dyDescent="0.2">
      <c r="A4" s="5" t="s">
        <v>3</v>
      </c>
      <c r="B4" s="4" t="s">
        <v>4</v>
      </c>
      <c r="C4" s="3">
        <v>6.6</v>
      </c>
      <c r="D4" s="3">
        <v>12.513</v>
      </c>
      <c r="E4" s="3">
        <v>0</v>
      </c>
      <c r="F4" s="3">
        <v>0</v>
      </c>
      <c r="G4" s="3">
        <v>0</v>
      </c>
      <c r="H4" s="3">
        <v>0</v>
      </c>
      <c r="I4" s="3">
        <v>1.2271999999999998</v>
      </c>
      <c r="J4" s="3">
        <v>20.2</v>
      </c>
      <c r="K4" s="3">
        <f>C4-(E4+G4)</f>
        <v>6.6</v>
      </c>
      <c r="L4" s="3">
        <f>D4-(F4+H4)</f>
        <v>12.513</v>
      </c>
      <c r="M4" s="3">
        <f>(K4*COS(RADIANS(J4)))/(1.06*(I4))</f>
        <v>4.7616094547282577</v>
      </c>
    </row>
    <row r="5" spans="1:13" x14ac:dyDescent="0.2">
      <c r="A5" s="5" t="s">
        <v>3</v>
      </c>
      <c r="B5" s="4" t="s">
        <v>5</v>
      </c>
      <c r="C5" s="3">
        <v>5.4809999999999999</v>
      </c>
      <c r="D5" s="3">
        <v>11.273999999999999</v>
      </c>
      <c r="E5" s="3">
        <v>0</v>
      </c>
      <c r="F5" s="3">
        <v>0</v>
      </c>
      <c r="G5" s="3">
        <v>4.8000000000000001E-2</v>
      </c>
      <c r="H5" s="3">
        <v>0</v>
      </c>
      <c r="I5" s="3">
        <v>1.1625000000000001</v>
      </c>
      <c r="J5" s="3">
        <v>30</v>
      </c>
      <c r="K5" s="3">
        <f t="shared" ref="K5:L6" si="0">C5-(E5+G5)</f>
        <v>5.4329999999999998</v>
      </c>
      <c r="L5" s="3">
        <f t="shared" si="0"/>
        <v>11.273999999999999</v>
      </c>
      <c r="M5" s="3">
        <f t="shared" ref="M5:M6" si="1">(K5*COS(RADIANS(J5)))/(1.06*(I5))</f>
        <v>3.8183128575864109</v>
      </c>
    </row>
    <row r="6" spans="1:13" x14ac:dyDescent="0.2">
      <c r="A6" s="5" t="s">
        <v>3</v>
      </c>
      <c r="B6" s="4" t="s">
        <v>6</v>
      </c>
      <c r="C6" s="3">
        <v>5.6289999999999996</v>
      </c>
      <c r="D6" s="3">
        <v>11.73</v>
      </c>
      <c r="E6" s="3">
        <v>0</v>
      </c>
      <c r="F6" s="3">
        <v>0</v>
      </c>
      <c r="G6" s="3">
        <v>0</v>
      </c>
      <c r="H6" s="3">
        <v>0</v>
      </c>
      <c r="I6" s="3">
        <v>1.2934999999999999</v>
      </c>
      <c r="J6" s="3">
        <v>26.6</v>
      </c>
      <c r="K6" s="3">
        <f t="shared" si="0"/>
        <v>5.6289999999999996</v>
      </c>
      <c r="L6" s="3">
        <f t="shared" si="0"/>
        <v>11.73</v>
      </c>
      <c r="M6" s="3">
        <f t="shared" si="1"/>
        <v>3.6708901540859622</v>
      </c>
    </row>
    <row r="7" spans="1:13" x14ac:dyDescent="0.2">
      <c r="A7" s="5" t="s">
        <v>3</v>
      </c>
      <c r="B7" s="4" t="s">
        <v>7</v>
      </c>
      <c r="C7" s="4">
        <f t="shared" ref="C7:M7" si="2">AVERAGE(C4:C6)</f>
        <v>5.9033333333333333</v>
      </c>
      <c r="D7" s="4">
        <f t="shared" si="2"/>
        <v>11.838999999999999</v>
      </c>
      <c r="E7" s="4">
        <f t="shared" si="2"/>
        <v>0</v>
      </c>
      <c r="F7" s="4">
        <f t="shared" si="2"/>
        <v>0</v>
      </c>
      <c r="G7" s="4">
        <f t="shared" si="2"/>
        <v>1.6E-2</v>
      </c>
      <c r="H7" s="4">
        <f t="shared" si="2"/>
        <v>0</v>
      </c>
      <c r="I7" s="4">
        <f t="shared" si="2"/>
        <v>1.2277333333333333</v>
      </c>
      <c r="J7" s="4">
        <f t="shared" si="2"/>
        <v>25.600000000000005</v>
      </c>
      <c r="K7" s="4">
        <f t="shared" si="2"/>
        <v>5.8873333333333333</v>
      </c>
      <c r="L7" s="4">
        <f t="shared" si="2"/>
        <v>11.838999999999999</v>
      </c>
      <c r="M7" s="4">
        <f t="shared" si="2"/>
        <v>4.0836041554668769</v>
      </c>
    </row>
    <row r="8" spans="1:13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">
      <c r="A9" s="3"/>
      <c r="B9" s="3"/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  <c r="K9" s="4" t="s">
        <v>81</v>
      </c>
      <c r="L9" s="4" t="s">
        <v>82</v>
      </c>
      <c r="M9" s="4" t="s">
        <v>83</v>
      </c>
    </row>
    <row r="10" spans="1:13" x14ac:dyDescent="0.2">
      <c r="A10" s="5" t="s">
        <v>8</v>
      </c>
      <c r="B10" s="4" t="s">
        <v>9</v>
      </c>
      <c r="C10" s="3">
        <v>7.835</v>
      </c>
      <c r="D10" s="3">
        <v>10.64</v>
      </c>
      <c r="E10" s="3">
        <v>0</v>
      </c>
      <c r="F10" s="3">
        <v>0</v>
      </c>
      <c r="G10" s="3">
        <v>0.75</v>
      </c>
      <c r="H10" s="3">
        <v>0</v>
      </c>
      <c r="I10" s="3">
        <v>2.2784999999999997</v>
      </c>
      <c r="J10" s="3">
        <v>30.2</v>
      </c>
      <c r="K10" s="3">
        <f>C10-(E10+G10)</f>
        <v>7.085</v>
      </c>
      <c r="L10" s="3">
        <f>D10-(F10+H10)</f>
        <v>10.64</v>
      </c>
      <c r="M10" s="3">
        <f>(K10*COS(RADIANS(J10)))/(1.06*(I10))</f>
        <v>2.5353434988435786</v>
      </c>
    </row>
    <row r="11" spans="1:13" x14ac:dyDescent="0.2">
      <c r="A11" s="5" t="s">
        <v>8</v>
      </c>
      <c r="B11" s="4" t="s">
        <v>10</v>
      </c>
      <c r="C11" s="3">
        <v>8.7720000000000002</v>
      </c>
      <c r="D11" s="3">
        <v>10.645999999999999</v>
      </c>
      <c r="E11" s="3">
        <v>0</v>
      </c>
      <c r="F11" s="3">
        <v>0</v>
      </c>
      <c r="G11" s="3">
        <v>0.13700000000000001</v>
      </c>
      <c r="H11" s="3">
        <v>0</v>
      </c>
      <c r="I11" s="3">
        <v>1.9025833333333331</v>
      </c>
      <c r="J11" s="3">
        <v>31.5</v>
      </c>
      <c r="K11" s="3">
        <f>C11-(E11+G11)</f>
        <v>8.6349999999999998</v>
      </c>
      <c r="L11" s="3">
        <f>D11-(F11+H11)</f>
        <v>10.645999999999999</v>
      </c>
      <c r="M11" s="3">
        <f>(K11*COS(RADIANS(J11)))/(1.06*(I11))</f>
        <v>3.6507204219342224</v>
      </c>
    </row>
    <row r="12" spans="1:13" x14ac:dyDescent="0.2">
      <c r="A12" s="5" t="s">
        <v>8</v>
      </c>
      <c r="B12" s="4" t="s">
        <v>7</v>
      </c>
      <c r="C12" s="4">
        <f t="shared" ref="C12:M12" si="3">AVERAGE(C10:C11)</f>
        <v>8.3034999999999997</v>
      </c>
      <c r="D12" s="4">
        <f t="shared" si="3"/>
        <v>10.643000000000001</v>
      </c>
      <c r="E12" s="4">
        <f t="shared" si="3"/>
        <v>0</v>
      </c>
      <c r="F12" s="4">
        <f t="shared" si="3"/>
        <v>0</v>
      </c>
      <c r="G12" s="4">
        <f t="shared" si="3"/>
        <v>0.44350000000000001</v>
      </c>
      <c r="H12" s="4">
        <f t="shared" si="3"/>
        <v>0</v>
      </c>
      <c r="I12" s="4">
        <f t="shared" si="3"/>
        <v>2.0905416666666663</v>
      </c>
      <c r="J12" s="4">
        <f t="shared" si="3"/>
        <v>30.85</v>
      </c>
      <c r="K12" s="4">
        <f t="shared" si="3"/>
        <v>7.8599999999999994</v>
      </c>
      <c r="L12" s="4">
        <f t="shared" si="3"/>
        <v>10.643000000000001</v>
      </c>
      <c r="M12" s="4">
        <f t="shared" si="3"/>
        <v>3.0930319603889007</v>
      </c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A14" s="3"/>
      <c r="B14" s="3"/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81</v>
      </c>
      <c r="L14" s="4" t="s">
        <v>82</v>
      </c>
      <c r="M14" s="4" t="s">
        <v>83</v>
      </c>
    </row>
    <row r="15" spans="1:13" x14ac:dyDescent="0.2">
      <c r="A15" s="5" t="s">
        <v>11</v>
      </c>
      <c r="B15" s="4" t="s">
        <v>12</v>
      </c>
      <c r="C15" s="3">
        <v>2.5129999999999999</v>
      </c>
      <c r="D15" s="3">
        <v>8.2240000000000002</v>
      </c>
      <c r="E15" s="3">
        <v>0</v>
      </c>
      <c r="F15" s="3">
        <v>0</v>
      </c>
      <c r="G15" s="3">
        <v>0</v>
      </c>
      <c r="H15" s="3">
        <v>0</v>
      </c>
      <c r="I15" s="3">
        <v>1.2334000000000001</v>
      </c>
      <c r="J15" s="3">
        <v>27.8</v>
      </c>
      <c r="K15" s="3">
        <f t="shared" ref="K15:L19" si="4">C15-(E15+G15)</f>
        <v>2.5129999999999999</v>
      </c>
      <c r="L15" s="3">
        <f t="shared" si="4"/>
        <v>8.2240000000000002</v>
      </c>
      <c r="M15" s="3">
        <f>(K15*COS(RADIANS(J15)))/(1.06*(I15))</f>
        <v>1.7002793250712906</v>
      </c>
    </row>
    <row r="16" spans="1:13" x14ac:dyDescent="0.2">
      <c r="A16" s="5" t="s">
        <v>11</v>
      </c>
      <c r="B16" s="4" t="s">
        <v>13</v>
      </c>
      <c r="C16" s="3">
        <v>2.7989999999999999</v>
      </c>
      <c r="D16" s="3">
        <v>7.5540000000000003</v>
      </c>
      <c r="E16" s="3">
        <v>0</v>
      </c>
      <c r="F16" s="3">
        <v>0</v>
      </c>
      <c r="G16" s="3">
        <v>0</v>
      </c>
      <c r="H16" s="3">
        <v>0</v>
      </c>
      <c r="I16" s="3">
        <v>1.3346</v>
      </c>
      <c r="J16" s="3">
        <v>20.9</v>
      </c>
      <c r="K16" s="3">
        <f t="shared" si="4"/>
        <v>2.7989999999999999</v>
      </c>
      <c r="L16" s="3">
        <f t="shared" si="4"/>
        <v>7.5540000000000003</v>
      </c>
      <c r="M16" s="3">
        <f t="shared" ref="M16:M19" si="5">(K16*COS(RADIANS(J16)))/(1.06*(I16))</f>
        <v>1.848365508161983</v>
      </c>
    </row>
    <row r="17" spans="1:13" x14ac:dyDescent="0.2">
      <c r="A17" s="5" t="s">
        <v>11</v>
      </c>
      <c r="B17" s="4" t="s">
        <v>12</v>
      </c>
      <c r="C17" s="3">
        <v>2.2789999999999999</v>
      </c>
      <c r="D17" s="3">
        <v>8.6650000000000009</v>
      </c>
      <c r="E17" s="3">
        <v>0</v>
      </c>
      <c r="F17" s="3">
        <v>0</v>
      </c>
      <c r="G17" s="3">
        <v>0</v>
      </c>
      <c r="H17" s="3">
        <v>0</v>
      </c>
      <c r="I17" s="3">
        <v>1.4613000000000003</v>
      </c>
      <c r="J17" s="3">
        <v>26.4</v>
      </c>
      <c r="K17" s="3">
        <f t="shared" si="4"/>
        <v>2.2789999999999999</v>
      </c>
      <c r="L17" s="3">
        <f t="shared" si="4"/>
        <v>8.6650000000000009</v>
      </c>
      <c r="M17" s="3">
        <f t="shared" si="5"/>
        <v>1.3178541603467715</v>
      </c>
    </row>
    <row r="18" spans="1:13" x14ac:dyDescent="0.2">
      <c r="A18" s="5" t="s">
        <v>11</v>
      </c>
      <c r="B18" s="4" t="s">
        <v>14</v>
      </c>
      <c r="C18" s="3">
        <v>2.8370000000000002</v>
      </c>
      <c r="D18" s="3">
        <v>8.7430000000000003</v>
      </c>
      <c r="E18" s="3">
        <v>8.0000000000000002E-3</v>
      </c>
      <c r="F18" s="3">
        <v>0</v>
      </c>
      <c r="G18" s="3">
        <v>0</v>
      </c>
      <c r="H18" s="3">
        <v>0</v>
      </c>
      <c r="I18" s="3">
        <v>1.2806666666666666</v>
      </c>
      <c r="J18" s="3">
        <v>26.545454545454547</v>
      </c>
      <c r="K18" s="3">
        <f t="shared" si="4"/>
        <v>2.8290000000000002</v>
      </c>
      <c r="L18" s="3">
        <f t="shared" si="4"/>
        <v>8.7430000000000003</v>
      </c>
      <c r="M18" s="3">
        <f t="shared" si="5"/>
        <v>1.864275997492814</v>
      </c>
    </row>
    <row r="19" spans="1:13" x14ac:dyDescent="0.2">
      <c r="A19" s="5" t="s">
        <v>11</v>
      </c>
      <c r="B19" s="4" t="s">
        <v>15</v>
      </c>
      <c r="C19" s="3">
        <v>1.919</v>
      </c>
      <c r="D19" s="3">
        <v>8.0269999999999992</v>
      </c>
      <c r="E19" s="3">
        <v>0</v>
      </c>
      <c r="F19" s="3">
        <v>0</v>
      </c>
      <c r="G19" s="3">
        <v>0</v>
      </c>
      <c r="H19" s="3">
        <v>0.11100000000000002</v>
      </c>
      <c r="I19" s="3">
        <v>1.7670909090909088</v>
      </c>
      <c r="J19" s="3">
        <v>24.2</v>
      </c>
      <c r="K19" s="3">
        <f t="shared" si="4"/>
        <v>1.919</v>
      </c>
      <c r="L19" s="3">
        <f t="shared" si="4"/>
        <v>7.9159999999999995</v>
      </c>
      <c r="M19" s="3">
        <f t="shared" si="5"/>
        <v>0.9344633023954495</v>
      </c>
    </row>
    <row r="20" spans="1:13" x14ac:dyDescent="0.2">
      <c r="A20" s="5" t="s">
        <v>11</v>
      </c>
      <c r="B20" s="4" t="s">
        <v>7</v>
      </c>
      <c r="C20" s="4">
        <f t="shared" ref="C20:M20" si="6">AVERAGE(C15:C19)</f>
        <v>2.4693999999999998</v>
      </c>
      <c r="D20" s="4">
        <f t="shared" si="6"/>
        <v>8.2425999999999995</v>
      </c>
      <c r="E20" s="4">
        <f t="shared" si="6"/>
        <v>1.6000000000000001E-3</v>
      </c>
      <c r="F20" s="4">
        <f t="shared" si="6"/>
        <v>0</v>
      </c>
      <c r="G20" s="4">
        <f t="shared" si="6"/>
        <v>0</v>
      </c>
      <c r="H20" s="4">
        <f t="shared" si="6"/>
        <v>2.2200000000000004E-2</v>
      </c>
      <c r="I20" s="4">
        <f t="shared" si="6"/>
        <v>1.4154115151515152</v>
      </c>
      <c r="J20" s="4">
        <f t="shared" si="6"/>
        <v>25.169090909090908</v>
      </c>
      <c r="K20" s="4">
        <f t="shared" si="6"/>
        <v>2.4678</v>
      </c>
      <c r="L20" s="4">
        <f t="shared" si="6"/>
        <v>8.2203999999999997</v>
      </c>
      <c r="M20" s="4">
        <f t="shared" si="6"/>
        <v>1.5330476586936617</v>
      </c>
    </row>
    <row r="21" spans="1:13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A22" s="3"/>
      <c r="B22" s="3"/>
      <c r="C22" s="4" t="s">
        <v>73</v>
      </c>
      <c r="D22" s="4" t="s">
        <v>74</v>
      </c>
      <c r="E22" s="4" t="s">
        <v>75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80</v>
      </c>
      <c r="K22" s="4" t="s">
        <v>81</v>
      </c>
      <c r="L22" s="4" t="s">
        <v>82</v>
      </c>
      <c r="M22" s="4" t="s">
        <v>83</v>
      </c>
    </row>
    <row r="23" spans="1:13" x14ac:dyDescent="0.2">
      <c r="A23" s="5" t="s">
        <v>16</v>
      </c>
      <c r="B23" s="4" t="s">
        <v>17</v>
      </c>
      <c r="C23" s="3">
        <v>1.0569999999999999</v>
      </c>
      <c r="D23" s="3">
        <v>5.0409999999999995</v>
      </c>
      <c r="E23" s="3">
        <v>0</v>
      </c>
      <c r="F23" s="3">
        <v>0</v>
      </c>
      <c r="G23" s="3">
        <v>0</v>
      </c>
      <c r="H23" s="3">
        <v>0</v>
      </c>
      <c r="I23" s="3">
        <v>0.69579999999999997</v>
      </c>
      <c r="J23" s="3">
        <v>30.3</v>
      </c>
      <c r="K23" s="3">
        <f>C23-(E23+G23)</f>
        <v>1.0569999999999999</v>
      </c>
      <c r="L23" s="3">
        <f>D23-(F23+H23)</f>
        <v>5.0409999999999995</v>
      </c>
      <c r="M23" s="3">
        <f>(K23*COS(RADIANS(J23)))/(1.06*(I23))</f>
        <v>1.2373555307469584</v>
      </c>
    </row>
    <row r="24" spans="1:13" x14ac:dyDescent="0.2">
      <c r="A24" s="5" t="s">
        <v>16</v>
      </c>
      <c r="B24" s="4" t="s">
        <v>18</v>
      </c>
      <c r="C24" s="3">
        <v>1.2350000000000001</v>
      </c>
      <c r="D24" s="3">
        <v>5.109</v>
      </c>
      <c r="E24" s="3">
        <v>0</v>
      </c>
      <c r="F24" s="3">
        <v>0</v>
      </c>
      <c r="G24" s="3">
        <v>0</v>
      </c>
      <c r="H24" s="3">
        <v>0</v>
      </c>
      <c r="I24" s="3">
        <v>0.85618181818181804</v>
      </c>
      <c r="J24" s="3">
        <v>29.7</v>
      </c>
      <c r="K24" s="3">
        <f>C24-(E24+G24)</f>
        <v>1.2350000000000001</v>
      </c>
      <c r="L24" s="3">
        <f>D24-(F24+H24)</f>
        <v>5.109</v>
      </c>
      <c r="M24" s="3">
        <f>(K24*COS(RADIANS(J24)))/(1.06*(I24))</f>
        <v>1.1820359171360775</v>
      </c>
    </row>
    <row r="25" spans="1:13" x14ac:dyDescent="0.2">
      <c r="A25" s="5" t="s">
        <v>16</v>
      </c>
      <c r="B25" s="4" t="s">
        <v>7</v>
      </c>
      <c r="C25" s="4">
        <f t="shared" ref="C25:M25" si="7">AVERAGE(C23:C24)</f>
        <v>1.1459999999999999</v>
      </c>
      <c r="D25" s="4">
        <f t="shared" si="7"/>
        <v>5.0749999999999993</v>
      </c>
      <c r="E25" s="4">
        <f t="shared" si="7"/>
        <v>0</v>
      </c>
      <c r="F25" s="4">
        <f t="shared" si="7"/>
        <v>0</v>
      </c>
      <c r="G25" s="4">
        <f t="shared" si="7"/>
        <v>0</v>
      </c>
      <c r="H25" s="4">
        <f t="shared" si="7"/>
        <v>0</v>
      </c>
      <c r="I25" s="4">
        <f t="shared" si="7"/>
        <v>0.77599090909090895</v>
      </c>
      <c r="J25" s="4">
        <f t="shared" si="7"/>
        <v>30</v>
      </c>
      <c r="K25" s="4">
        <f t="shared" si="7"/>
        <v>1.1459999999999999</v>
      </c>
      <c r="L25" s="4">
        <f t="shared" si="7"/>
        <v>5.0749999999999993</v>
      </c>
      <c r="M25" s="4">
        <f t="shared" si="7"/>
        <v>1.2096957239415178</v>
      </c>
    </row>
    <row r="26" spans="1:13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">
      <c r="A27" s="3"/>
      <c r="B27" s="3"/>
      <c r="C27" s="4" t="s">
        <v>73</v>
      </c>
      <c r="D27" s="4" t="s">
        <v>74</v>
      </c>
      <c r="E27" s="4" t="s">
        <v>75</v>
      </c>
      <c r="F27" s="4" t="s">
        <v>76</v>
      </c>
      <c r="G27" s="4" t="s">
        <v>77</v>
      </c>
      <c r="H27" s="4" t="s">
        <v>78</v>
      </c>
      <c r="I27" s="4" t="s">
        <v>79</v>
      </c>
      <c r="J27" s="4" t="s">
        <v>80</v>
      </c>
      <c r="K27" s="4" t="s">
        <v>81</v>
      </c>
      <c r="L27" s="4" t="s">
        <v>82</v>
      </c>
      <c r="M27" s="4" t="s">
        <v>83</v>
      </c>
    </row>
    <row r="28" spans="1:13" x14ac:dyDescent="0.2">
      <c r="A28" s="5" t="s">
        <v>19</v>
      </c>
      <c r="B28" s="4" t="s">
        <v>20</v>
      </c>
      <c r="C28" s="3">
        <v>7.4390000000000001</v>
      </c>
      <c r="D28" s="3">
        <v>7.4719999999999995</v>
      </c>
      <c r="E28" s="3">
        <v>0</v>
      </c>
      <c r="F28" s="3">
        <v>0</v>
      </c>
      <c r="G28" s="3">
        <v>0</v>
      </c>
      <c r="H28" s="3">
        <v>0</v>
      </c>
      <c r="I28" s="3">
        <v>1.6830714285714286</v>
      </c>
      <c r="J28" s="3">
        <v>29.571428571428573</v>
      </c>
      <c r="K28" s="3">
        <f t="shared" ref="K28:L30" si="8">C28-(E28+G28)</f>
        <v>7.4390000000000001</v>
      </c>
      <c r="L28" s="3">
        <f t="shared" si="8"/>
        <v>7.4719999999999995</v>
      </c>
      <c r="M28" s="3">
        <f>(K28*COS(RADIANS(J28)))/(1.06*(I28))</f>
        <v>3.6265707610682023</v>
      </c>
    </row>
    <row r="29" spans="1:13" x14ac:dyDescent="0.2">
      <c r="A29" s="5" t="s">
        <v>19</v>
      </c>
      <c r="B29" s="4" t="s">
        <v>21</v>
      </c>
      <c r="C29" s="3">
        <v>6.0430000000000001</v>
      </c>
      <c r="D29" s="3">
        <v>6.9120000000000008</v>
      </c>
      <c r="E29" s="3">
        <v>0</v>
      </c>
      <c r="F29" s="3">
        <v>0</v>
      </c>
      <c r="G29" s="3">
        <v>0</v>
      </c>
      <c r="H29" s="3">
        <v>0</v>
      </c>
      <c r="I29" s="3">
        <v>1.7357857142857145</v>
      </c>
      <c r="J29" s="3">
        <v>28.714285714285715</v>
      </c>
      <c r="K29" s="3">
        <f t="shared" si="8"/>
        <v>6.0430000000000001</v>
      </c>
      <c r="L29" s="3">
        <f t="shared" si="8"/>
        <v>6.9120000000000008</v>
      </c>
      <c r="M29" s="3">
        <f t="shared" ref="M29:M30" si="9">(K29*COS(RADIANS(J29)))/(1.06*(I29))</f>
        <v>2.8804695348793175</v>
      </c>
    </row>
    <row r="30" spans="1:13" x14ac:dyDescent="0.2">
      <c r="A30" s="5" t="s">
        <v>19</v>
      </c>
      <c r="B30" s="4" t="s">
        <v>22</v>
      </c>
      <c r="C30" s="3">
        <v>5.9779999999999998</v>
      </c>
      <c r="D30" s="3">
        <v>7.55</v>
      </c>
      <c r="E30" s="3">
        <v>0.107</v>
      </c>
      <c r="F30" s="3">
        <v>0</v>
      </c>
      <c r="G30" s="3">
        <v>0</v>
      </c>
      <c r="H30" s="3">
        <v>0</v>
      </c>
      <c r="I30" s="3">
        <v>1.8306153846153852</v>
      </c>
      <c r="J30" s="3">
        <v>35.769230769230766</v>
      </c>
      <c r="K30" s="3">
        <f t="shared" si="8"/>
        <v>5.8709999999999996</v>
      </c>
      <c r="L30" s="3">
        <f t="shared" si="8"/>
        <v>7.55</v>
      </c>
      <c r="M30" s="3">
        <f t="shared" si="9"/>
        <v>2.4548911979345536</v>
      </c>
    </row>
    <row r="31" spans="1:13" x14ac:dyDescent="0.2">
      <c r="A31" s="5" t="s">
        <v>19</v>
      </c>
      <c r="B31" s="4" t="s">
        <v>7</v>
      </c>
      <c r="C31" s="4">
        <f t="shared" ref="C31:M31" si="10">AVERAGE(C28:C30)</f>
        <v>6.4866666666666672</v>
      </c>
      <c r="D31" s="4">
        <f t="shared" si="10"/>
        <v>7.3113333333333337</v>
      </c>
      <c r="E31" s="4">
        <f t="shared" si="10"/>
        <v>3.5666666666666666E-2</v>
      </c>
      <c r="F31" s="4">
        <f t="shared" si="10"/>
        <v>0</v>
      </c>
      <c r="G31" s="4">
        <f t="shared" si="10"/>
        <v>0</v>
      </c>
      <c r="H31" s="4">
        <f t="shared" si="10"/>
        <v>0</v>
      </c>
      <c r="I31" s="4">
        <f t="shared" si="10"/>
        <v>1.7498241758241762</v>
      </c>
      <c r="J31" s="4">
        <f t="shared" si="10"/>
        <v>31.35164835164835</v>
      </c>
      <c r="K31" s="4">
        <f t="shared" si="10"/>
        <v>6.4509999999999996</v>
      </c>
      <c r="L31" s="4">
        <f t="shared" si="10"/>
        <v>7.3113333333333337</v>
      </c>
      <c r="M31" s="4">
        <f t="shared" si="10"/>
        <v>2.9873104979606908</v>
      </c>
    </row>
    <row r="32" spans="1:13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">
      <c r="A33" s="3"/>
      <c r="B33" s="3"/>
      <c r="C33" s="4" t="s">
        <v>73</v>
      </c>
      <c r="D33" s="4" t="s">
        <v>74</v>
      </c>
      <c r="E33" s="4" t="s">
        <v>75</v>
      </c>
      <c r="F33" s="4" t="s">
        <v>76</v>
      </c>
      <c r="G33" s="4" t="s">
        <v>77</v>
      </c>
      <c r="H33" s="4" t="s">
        <v>78</v>
      </c>
      <c r="I33" s="4" t="s">
        <v>79</v>
      </c>
      <c r="J33" s="4" t="s">
        <v>80</v>
      </c>
      <c r="K33" s="4" t="s">
        <v>81</v>
      </c>
      <c r="L33" s="4" t="s">
        <v>82</v>
      </c>
      <c r="M33" s="4" t="s">
        <v>83</v>
      </c>
    </row>
    <row r="34" spans="1:13" x14ac:dyDescent="0.2">
      <c r="A34" s="5" t="s">
        <v>23</v>
      </c>
      <c r="B34" s="4" t="s">
        <v>24</v>
      </c>
      <c r="C34" s="3">
        <v>0.78200000000000003</v>
      </c>
      <c r="D34" s="3">
        <v>3.7119999999999997</v>
      </c>
      <c r="E34" s="3">
        <v>0</v>
      </c>
      <c r="F34" s="3">
        <v>0</v>
      </c>
      <c r="G34" s="3">
        <v>0</v>
      </c>
      <c r="H34" s="3">
        <v>0</v>
      </c>
      <c r="I34" s="3">
        <v>0.6885</v>
      </c>
      <c r="J34" s="3">
        <v>38.1</v>
      </c>
      <c r="K34" s="3">
        <f t="shared" ref="K34:L36" si="11">C34-(E34+G34)</f>
        <v>0.78200000000000003</v>
      </c>
      <c r="L34" s="3">
        <f t="shared" si="11"/>
        <v>3.7119999999999997</v>
      </c>
      <c r="M34" s="3">
        <f>(K34*COS(RADIANS(J34)))/(1.06*(I34))</f>
        <v>0.84321013301238079</v>
      </c>
    </row>
    <row r="35" spans="1:13" x14ac:dyDescent="0.2">
      <c r="A35" s="5" t="s">
        <v>23</v>
      </c>
      <c r="B35" s="4" t="s">
        <v>25</v>
      </c>
      <c r="C35" s="3">
        <v>0.996</v>
      </c>
      <c r="D35" s="3">
        <v>4.1749999999999998</v>
      </c>
      <c r="E35" s="3">
        <v>0</v>
      </c>
      <c r="F35" s="3">
        <v>0</v>
      </c>
      <c r="G35" s="3">
        <v>0</v>
      </c>
      <c r="H35" s="3">
        <v>0</v>
      </c>
      <c r="I35" s="3">
        <v>0.64008333333333334</v>
      </c>
      <c r="J35" s="3">
        <v>36.5</v>
      </c>
      <c r="K35" s="3">
        <f t="shared" si="11"/>
        <v>0.996</v>
      </c>
      <c r="L35" s="3">
        <f t="shared" si="11"/>
        <v>4.1749999999999998</v>
      </c>
      <c r="M35" s="3">
        <f t="shared" ref="M35:M36" si="12">(K35*COS(RADIANS(J35)))/(1.06*(I35))</f>
        <v>1.1800371411565638</v>
      </c>
    </row>
    <row r="36" spans="1:13" x14ac:dyDescent="0.2">
      <c r="A36" s="5" t="s">
        <v>23</v>
      </c>
      <c r="B36" s="4" t="s">
        <v>26</v>
      </c>
      <c r="C36" s="3">
        <v>0.873</v>
      </c>
      <c r="D36" s="3">
        <v>4.3979999999999997</v>
      </c>
      <c r="E36" s="3">
        <v>0</v>
      </c>
      <c r="F36" s="3">
        <v>0</v>
      </c>
      <c r="G36" s="3">
        <v>1.7000000000000001E-2</v>
      </c>
      <c r="H36" s="3">
        <v>0.25</v>
      </c>
      <c r="I36" s="3">
        <v>0.56220000000000003</v>
      </c>
      <c r="J36" s="3">
        <v>35.4</v>
      </c>
      <c r="K36" s="3">
        <f t="shared" si="11"/>
        <v>0.85599999999999998</v>
      </c>
      <c r="L36" s="3">
        <f t="shared" si="11"/>
        <v>4.1479999999999997</v>
      </c>
      <c r="M36" s="3">
        <f t="shared" si="12"/>
        <v>1.1708540456690399</v>
      </c>
    </row>
    <row r="37" spans="1:13" x14ac:dyDescent="0.2">
      <c r="A37" s="5" t="s">
        <v>23</v>
      </c>
      <c r="B37" s="4" t="s">
        <v>7</v>
      </c>
      <c r="C37" s="4">
        <f t="shared" ref="C37:M37" si="13">AVERAGE(C34:C36)</f>
        <v>0.8836666666666666</v>
      </c>
      <c r="D37" s="4">
        <f t="shared" si="13"/>
        <v>4.0949999999999998</v>
      </c>
      <c r="E37" s="4">
        <f t="shared" si="13"/>
        <v>0</v>
      </c>
      <c r="F37" s="4">
        <f t="shared" si="13"/>
        <v>0</v>
      </c>
      <c r="G37" s="4">
        <f t="shared" si="13"/>
        <v>5.6666666666666671E-3</v>
      </c>
      <c r="H37" s="4">
        <f t="shared" si="13"/>
        <v>8.3333333333333329E-2</v>
      </c>
      <c r="I37" s="4">
        <f t="shared" si="13"/>
        <v>0.63026111111111116</v>
      </c>
      <c r="J37" s="4">
        <f t="shared" si="13"/>
        <v>36.666666666666664</v>
      </c>
      <c r="K37" s="4">
        <f t="shared" si="13"/>
        <v>0.878</v>
      </c>
      <c r="L37" s="4">
        <f t="shared" si="13"/>
        <v>4.0116666666666667</v>
      </c>
      <c r="M37" s="4">
        <f t="shared" si="13"/>
        <v>1.0647004399459947</v>
      </c>
    </row>
    <row r="38" spans="1:13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">
      <c r="A39" s="3"/>
      <c r="B39" s="3"/>
      <c r="C39" s="4" t="s">
        <v>73</v>
      </c>
      <c r="D39" s="4" t="s">
        <v>74</v>
      </c>
      <c r="E39" s="4" t="s">
        <v>75</v>
      </c>
      <c r="F39" s="4" t="s">
        <v>76</v>
      </c>
      <c r="G39" s="4" t="s">
        <v>77</v>
      </c>
      <c r="H39" s="4" t="s">
        <v>78</v>
      </c>
      <c r="I39" s="4" t="s">
        <v>79</v>
      </c>
      <c r="J39" s="4" t="s">
        <v>80</v>
      </c>
      <c r="K39" s="4" t="s">
        <v>81</v>
      </c>
      <c r="L39" s="4" t="s">
        <v>82</v>
      </c>
      <c r="M39" s="4" t="s">
        <v>83</v>
      </c>
    </row>
    <row r="40" spans="1:13" x14ac:dyDescent="0.2">
      <c r="A40" s="5" t="s">
        <v>27</v>
      </c>
      <c r="B40" s="4" t="s">
        <v>28</v>
      </c>
      <c r="C40" s="3">
        <v>1.002</v>
      </c>
      <c r="D40" s="3">
        <v>5.9359999999999999</v>
      </c>
      <c r="E40" s="3">
        <v>0</v>
      </c>
      <c r="F40" s="3">
        <v>0</v>
      </c>
      <c r="G40" s="3">
        <v>0</v>
      </c>
      <c r="H40" s="3">
        <v>0</v>
      </c>
      <c r="I40" s="3">
        <v>0.62409999999999999</v>
      </c>
      <c r="J40" s="3">
        <v>30.909090909090899</v>
      </c>
      <c r="K40" s="3">
        <f t="shared" ref="K40:L43" si="14">C40-(E40+G40)</f>
        <v>1.002</v>
      </c>
      <c r="L40" s="3">
        <f t="shared" si="14"/>
        <v>5.9359999999999999</v>
      </c>
      <c r="M40" s="3">
        <f>(K40*COS(RADIANS(J40)))/(1.06*(I40))</f>
        <v>1.2995307659050876</v>
      </c>
    </row>
    <row r="41" spans="1:13" x14ac:dyDescent="0.2">
      <c r="A41" s="5" t="s">
        <v>29</v>
      </c>
      <c r="B41" s="4" t="s">
        <v>30</v>
      </c>
      <c r="C41" s="3">
        <v>1.1399999999999999</v>
      </c>
      <c r="D41" s="3">
        <v>6.4700000000000006</v>
      </c>
      <c r="E41" s="3">
        <v>0</v>
      </c>
      <c r="F41" s="3">
        <v>0</v>
      </c>
      <c r="G41" s="3">
        <v>0</v>
      </c>
      <c r="H41" s="3">
        <v>0</v>
      </c>
      <c r="I41" s="3">
        <v>0.83733333333333326</v>
      </c>
      <c r="J41" s="3">
        <v>26.833333333333332</v>
      </c>
      <c r="K41" s="3">
        <f t="shared" si="14"/>
        <v>1.1399999999999999</v>
      </c>
      <c r="L41" s="3">
        <f t="shared" si="14"/>
        <v>6.4700000000000006</v>
      </c>
      <c r="M41" s="3">
        <f t="shared" ref="M41:M43" si="15">(K41*COS(RADIANS(J41)))/(1.06*(I41))</f>
        <v>1.146100935368676</v>
      </c>
    </row>
    <row r="42" spans="1:13" x14ac:dyDescent="0.2">
      <c r="A42" s="5" t="s">
        <v>27</v>
      </c>
      <c r="B42" s="4" t="s">
        <v>31</v>
      </c>
      <c r="C42" s="3">
        <v>0.82499999999999996</v>
      </c>
      <c r="D42" s="3">
        <v>6.29</v>
      </c>
      <c r="E42" s="3">
        <v>0</v>
      </c>
      <c r="F42" s="3">
        <v>0</v>
      </c>
      <c r="G42" s="3">
        <v>0</v>
      </c>
      <c r="H42" s="3">
        <v>0</v>
      </c>
      <c r="I42" s="3">
        <v>0.86059999999999981</v>
      </c>
      <c r="J42" s="3">
        <v>18.399999999999999</v>
      </c>
      <c r="K42" s="3">
        <f t="shared" si="14"/>
        <v>0.82499999999999996</v>
      </c>
      <c r="L42" s="3">
        <f t="shared" si="14"/>
        <v>6.29</v>
      </c>
      <c r="M42" s="3">
        <f t="shared" si="15"/>
        <v>0.85813617266443087</v>
      </c>
    </row>
    <row r="43" spans="1:13" x14ac:dyDescent="0.2">
      <c r="A43" s="5" t="s">
        <v>27</v>
      </c>
      <c r="B43" s="4" t="s">
        <v>32</v>
      </c>
      <c r="C43" s="3">
        <v>0.45700000000000002</v>
      </c>
      <c r="D43" s="3">
        <v>5.4880000000000004</v>
      </c>
      <c r="E43" s="3">
        <v>0</v>
      </c>
      <c r="F43" s="3">
        <v>0</v>
      </c>
      <c r="G43" s="3">
        <v>0</v>
      </c>
      <c r="H43" s="3">
        <v>0</v>
      </c>
      <c r="I43" s="3">
        <v>0.69180000000000008</v>
      </c>
      <c r="J43" s="3">
        <v>28.5</v>
      </c>
      <c r="K43" s="3">
        <f t="shared" si="14"/>
        <v>0.45700000000000002</v>
      </c>
      <c r="L43" s="3">
        <f t="shared" si="14"/>
        <v>5.4880000000000004</v>
      </c>
      <c r="M43" s="3">
        <f t="shared" si="15"/>
        <v>0.54768176603353325</v>
      </c>
    </row>
    <row r="44" spans="1:13" x14ac:dyDescent="0.2">
      <c r="A44" s="5" t="s">
        <v>27</v>
      </c>
      <c r="B44" s="4" t="s">
        <v>7</v>
      </c>
      <c r="C44" s="4">
        <f t="shared" ref="C44:M44" si="16">AVERAGE(C40:C43)</f>
        <v>0.85599999999999987</v>
      </c>
      <c r="D44" s="4">
        <f t="shared" si="16"/>
        <v>6.0460000000000003</v>
      </c>
      <c r="E44" s="4">
        <f t="shared" si="16"/>
        <v>0</v>
      </c>
      <c r="F44" s="4">
        <f t="shared" si="16"/>
        <v>0</v>
      </c>
      <c r="G44" s="4">
        <f t="shared" si="16"/>
        <v>0</v>
      </c>
      <c r="H44" s="4">
        <f t="shared" si="16"/>
        <v>0</v>
      </c>
      <c r="I44" s="4">
        <f t="shared" si="16"/>
        <v>0.75345833333333334</v>
      </c>
      <c r="J44" s="4">
        <f t="shared" si="16"/>
        <v>26.160606060606057</v>
      </c>
      <c r="K44" s="4">
        <f t="shared" si="16"/>
        <v>0.85599999999999987</v>
      </c>
      <c r="L44" s="4">
        <f t="shared" si="16"/>
        <v>6.0460000000000003</v>
      </c>
      <c r="M44" s="4">
        <f t="shared" si="16"/>
        <v>0.96286240999293193</v>
      </c>
    </row>
    <row r="45" spans="1:13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">
      <c r="A46" s="3"/>
      <c r="B46" s="3"/>
      <c r="C46" s="4" t="s">
        <v>73</v>
      </c>
      <c r="D46" s="4" t="s">
        <v>74</v>
      </c>
      <c r="E46" s="4" t="s">
        <v>75</v>
      </c>
      <c r="F46" s="4" t="s">
        <v>76</v>
      </c>
      <c r="G46" s="4" t="s">
        <v>77</v>
      </c>
      <c r="H46" s="4" t="s">
        <v>78</v>
      </c>
      <c r="I46" s="4" t="s">
        <v>79</v>
      </c>
      <c r="J46" s="4" t="s">
        <v>80</v>
      </c>
      <c r="K46" s="4" t="s">
        <v>81</v>
      </c>
      <c r="L46" s="4" t="s">
        <v>82</v>
      </c>
      <c r="M46" s="4" t="s">
        <v>83</v>
      </c>
    </row>
    <row r="47" spans="1:13" x14ac:dyDescent="0.2">
      <c r="A47" s="5" t="s">
        <v>33</v>
      </c>
      <c r="B47" s="4" t="s">
        <v>34</v>
      </c>
      <c r="C47" s="3">
        <v>0.48899999999999999</v>
      </c>
      <c r="D47" s="3">
        <v>4.43</v>
      </c>
      <c r="E47" s="3">
        <v>0</v>
      </c>
      <c r="F47" s="3">
        <v>0</v>
      </c>
      <c r="G47" s="3">
        <v>0</v>
      </c>
      <c r="H47" s="3">
        <v>0</v>
      </c>
      <c r="I47" s="3">
        <v>0.89140000000000019</v>
      </c>
      <c r="J47" s="3">
        <v>25.2</v>
      </c>
      <c r="K47" s="3">
        <f>C47-(E47+G47)</f>
        <v>0.48899999999999999</v>
      </c>
      <c r="L47" s="3">
        <f>D47-(F47+H47)</f>
        <v>4.43</v>
      </c>
      <c r="M47" s="3">
        <f>(K47*COS(RADIANS(J47)))/(1.06*(I47))</f>
        <v>0.46826957452542689</v>
      </c>
    </row>
    <row r="48" spans="1:13" x14ac:dyDescent="0.2">
      <c r="A48" s="5" t="s">
        <v>33</v>
      </c>
      <c r="B48" s="4" t="s">
        <v>35</v>
      </c>
      <c r="C48" s="3">
        <v>0.60499999999999998</v>
      </c>
      <c r="D48" s="3">
        <v>3.819</v>
      </c>
      <c r="E48" s="3">
        <v>0</v>
      </c>
      <c r="F48" s="3">
        <v>0</v>
      </c>
      <c r="G48" s="3">
        <v>0</v>
      </c>
      <c r="H48" s="3">
        <v>0</v>
      </c>
      <c r="I48" s="3">
        <v>0.75700000000000001</v>
      </c>
      <c r="J48" s="3">
        <v>33.9</v>
      </c>
      <c r="K48" s="3">
        <f>C48-(E48+G48)</f>
        <v>0.60499999999999998</v>
      </c>
      <c r="L48" s="3">
        <f>D48-(F48+H48)</f>
        <v>3.819</v>
      </c>
      <c r="M48" s="3">
        <f>(K48*COS(RADIANS(J48)))/(1.06*(I48))</f>
        <v>0.62580373430709269</v>
      </c>
    </row>
    <row r="49" spans="1:13" x14ac:dyDescent="0.2">
      <c r="A49" s="5" t="s">
        <v>33</v>
      </c>
      <c r="B49" s="4" t="s">
        <v>7</v>
      </c>
      <c r="C49" s="4">
        <f t="shared" ref="C49:M49" si="17">AVERAGE(C47:C48)</f>
        <v>0.54699999999999993</v>
      </c>
      <c r="D49" s="4">
        <f t="shared" si="17"/>
        <v>4.1244999999999994</v>
      </c>
      <c r="E49" s="4">
        <f t="shared" si="17"/>
        <v>0</v>
      </c>
      <c r="F49" s="4">
        <f t="shared" si="17"/>
        <v>0</v>
      </c>
      <c r="G49" s="4">
        <f t="shared" si="17"/>
        <v>0</v>
      </c>
      <c r="H49" s="4">
        <f t="shared" si="17"/>
        <v>0</v>
      </c>
      <c r="I49" s="4">
        <f t="shared" si="17"/>
        <v>0.82420000000000004</v>
      </c>
      <c r="J49" s="4">
        <f t="shared" si="17"/>
        <v>29.549999999999997</v>
      </c>
      <c r="K49" s="4">
        <f t="shared" si="17"/>
        <v>0.54699999999999993</v>
      </c>
      <c r="L49" s="4">
        <f t="shared" si="17"/>
        <v>4.1244999999999994</v>
      </c>
      <c r="M49" s="4">
        <f t="shared" si="17"/>
        <v>0.54703665441625982</v>
      </c>
    </row>
    <row r="50" spans="1:13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">
      <c r="A51" s="3"/>
      <c r="B51" s="3"/>
      <c r="C51" s="4" t="s">
        <v>73</v>
      </c>
      <c r="D51" s="4" t="s">
        <v>74</v>
      </c>
      <c r="E51" s="4" t="s">
        <v>75</v>
      </c>
      <c r="F51" s="4" t="s">
        <v>76</v>
      </c>
      <c r="G51" s="4" t="s">
        <v>77</v>
      </c>
      <c r="H51" s="4" t="s">
        <v>78</v>
      </c>
      <c r="I51" s="4" t="s">
        <v>79</v>
      </c>
      <c r="J51" s="4" t="s">
        <v>80</v>
      </c>
      <c r="K51" s="4" t="s">
        <v>81</v>
      </c>
      <c r="L51" s="4" t="s">
        <v>82</v>
      </c>
      <c r="M51" s="4" t="s">
        <v>83</v>
      </c>
    </row>
    <row r="52" spans="1:13" x14ac:dyDescent="0.2">
      <c r="A52" s="5" t="s">
        <v>36</v>
      </c>
      <c r="B52" s="4" t="s">
        <v>37</v>
      </c>
      <c r="C52" s="3">
        <v>0.1</v>
      </c>
      <c r="D52" s="3">
        <v>2.0910000000000002</v>
      </c>
      <c r="E52" s="3">
        <v>0</v>
      </c>
      <c r="F52" s="3">
        <v>0</v>
      </c>
      <c r="G52" s="3">
        <v>0</v>
      </c>
      <c r="H52" s="3">
        <v>0</v>
      </c>
      <c r="I52" s="3">
        <v>0.4143</v>
      </c>
      <c r="J52" s="3">
        <v>28.3</v>
      </c>
      <c r="K52" s="3">
        <f>C52-(E52+G52)</f>
        <v>0.1</v>
      </c>
      <c r="L52" s="3">
        <f>D52-(F52+H52)</f>
        <v>2.0910000000000002</v>
      </c>
      <c r="M52" s="3">
        <f>(K52*COS(RADIANS(J52)))/(1.06*(I52))</f>
        <v>0.20049215851906646</v>
      </c>
    </row>
    <row r="53" spans="1:13" x14ac:dyDescent="0.2">
      <c r="A53" s="5" t="s">
        <v>36</v>
      </c>
      <c r="B53" s="4" t="s">
        <v>7</v>
      </c>
      <c r="C53" s="4">
        <f t="shared" ref="C53:M53" si="18">AVERAGE(C52)</f>
        <v>0.1</v>
      </c>
      <c r="D53" s="4">
        <f t="shared" si="18"/>
        <v>2.0910000000000002</v>
      </c>
      <c r="E53" s="4">
        <f t="shared" si="18"/>
        <v>0</v>
      </c>
      <c r="F53" s="4">
        <f t="shared" si="18"/>
        <v>0</v>
      </c>
      <c r="G53" s="4">
        <f t="shared" si="18"/>
        <v>0</v>
      </c>
      <c r="H53" s="4">
        <f t="shared" si="18"/>
        <v>0</v>
      </c>
      <c r="I53" s="4">
        <f t="shared" si="18"/>
        <v>0.4143</v>
      </c>
      <c r="J53" s="4">
        <f t="shared" si="18"/>
        <v>28.3</v>
      </c>
      <c r="K53" s="4">
        <f t="shared" si="18"/>
        <v>0.1</v>
      </c>
      <c r="L53" s="4">
        <f t="shared" si="18"/>
        <v>2.0910000000000002</v>
      </c>
      <c r="M53" s="4">
        <f t="shared" si="18"/>
        <v>0.20049215851906646</v>
      </c>
    </row>
    <row r="54" spans="1:13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">
      <c r="A55" s="3"/>
      <c r="B55" s="3"/>
      <c r="C55" s="4" t="s">
        <v>73</v>
      </c>
      <c r="D55" s="4" t="s">
        <v>74</v>
      </c>
      <c r="E55" s="4" t="s">
        <v>75</v>
      </c>
      <c r="F55" s="4" t="s">
        <v>76</v>
      </c>
      <c r="G55" s="4" t="s">
        <v>77</v>
      </c>
      <c r="H55" s="4" t="s">
        <v>78</v>
      </c>
      <c r="I55" s="4" t="s">
        <v>79</v>
      </c>
      <c r="J55" s="4" t="s">
        <v>80</v>
      </c>
      <c r="K55" s="4" t="s">
        <v>81</v>
      </c>
      <c r="L55" s="4" t="s">
        <v>82</v>
      </c>
      <c r="M55" s="4" t="s">
        <v>83</v>
      </c>
    </row>
    <row r="56" spans="1:13" x14ac:dyDescent="0.2">
      <c r="A56" s="5" t="s">
        <v>38</v>
      </c>
      <c r="B56" s="4" t="s">
        <v>39</v>
      </c>
      <c r="C56">
        <v>0.53900000000000003</v>
      </c>
      <c r="D56" s="3">
        <v>3.5200000000000005</v>
      </c>
      <c r="E56" s="3"/>
      <c r="F56" s="3"/>
      <c r="G56" s="3"/>
      <c r="H56" s="3"/>
      <c r="I56" s="3">
        <v>0.82389999999999985</v>
      </c>
      <c r="J56" s="3">
        <v>29.8</v>
      </c>
      <c r="K56">
        <v>0.53900000000000003</v>
      </c>
      <c r="L56" s="3"/>
      <c r="M56" s="3">
        <f>(K56*COS(RADIANS(J56)))/(1.06*(I56))</f>
        <v>0.53556323166835651</v>
      </c>
    </row>
    <row r="57" spans="1:13" x14ac:dyDescent="0.2">
      <c r="A57" s="5" t="s">
        <v>38</v>
      </c>
      <c r="B57" s="4" t="s">
        <v>40</v>
      </c>
      <c r="C57" s="3">
        <v>0.64800000000000002</v>
      </c>
      <c r="D57" s="3">
        <v>3.5590000000000002</v>
      </c>
      <c r="E57" s="3">
        <v>0</v>
      </c>
      <c r="F57" s="3">
        <v>0</v>
      </c>
      <c r="G57" s="3">
        <v>6.0000000000000001E-3</v>
      </c>
      <c r="H57" s="3">
        <v>0.21299999999999999</v>
      </c>
      <c r="I57" s="3">
        <v>0.85081818181818192</v>
      </c>
      <c r="J57" s="3">
        <v>26.9</v>
      </c>
      <c r="K57" s="3">
        <f>C57-(E57+G57)</f>
        <v>0.64200000000000002</v>
      </c>
      <c r="L57" s="3">
        <f>D57-(F57+H57)</f>
        <v>3.3460000000000001</v>
      </c>
      <c r="M57" s="3">
        <f>(K57*COS(RADIANS(J57)))/(1.06*(I57))</f>
        <v>0.63483178880101498</v>
      </c>
    </row>
    <row r="58" spans="1:13" x14ac:dyDescent="0.2">
      <c r="A58" s="5" t="s">
        <v>38</v>
      </c>
      <c r="B58" s="4" t="s">
        <v>41</v>
      </c>
      <c r="C58" s="3">
        <v>0.67800000000000005</v>
      </c>
      <c r="D58" s="3">
        <v>3.5380000000000003</v>
      </c>
      <c r="E58" s="3">
        <v>0</v>
      </c>
      <c r="F58" s="3">
        <v>0</v>
      </c>
      <c r="G58" s="3">
        <v>8.0000000000000002E-3</v>
      </c>
      <c r="H58" s="3">
        <v>0.217</v>
      </c>
      <c r="I58" s="3">
        <v>0.59599999999999997</v>
      </c>
      <c r="J58" s="3">
        <v>31.8</v>
      </c>
      <c r="K58" s="3">
        <f>C58-(E58+G58)</f>
        <v>0.67</v>
      </c>
      <c r="L58" s="3">
        <f>D58-(F58+H58)</f>
        <v>3.3210000000000002</v>
      </c>
      <c r="M58" s="3">
        <f>(K58*COS(RADIANS(J58)))/(1.06*(I58))</f>
        <v>0.90133611545713399</v>
      </c>
    </row>
    <row r="59" spans="1:13" x14ac:dyDescent="0.2">
      <c r="A59" s="5" t="s">
        <v>38</v>
      </c>
      <c r="B59" s="4" t="s">
        <v>42</v>
      </c>
      <c r="C59">
        <v>0.42099999999999999</v>
      </c>
      <c r="D59" s="3">
        <v>2.6829999999999998</v>
      </c>
      <c r="E59" s="3"/>
      <c r="F59" s="3"/>
      <c r="G59" s="3"/>
      <c r="H59" s="3"/>
      <c r="I59" s="3">
        <v>0.65727272727272723</v>
      </c>
      <c r="J59" s="3">
        <v>30.8</v>
      </c>
      <c r="K59">
        <v>0.42099999999999999</v>
      </c>
      <c r="L59" s="3"/>
      <c r="M59" s="3">
        <f>(K59*COS(RADIANS(J59)))/(1.06*(I59))</f>
        <v>0.51904320085152367</v>
      </c>
    </row>
    <row r="60" spans="1:13" x14ac:dyDescent="0.2">
      <c r="A60" s="5" t="s">
        <v>38</v>
      </c>
      <c r="B60" s="4" t="s">
        <v>7</v>
      </c>
      <c r="C60" s="4">
        <f t="shared" ref="C60:L60" si="19">AVERAGE(C56:C59)</f>
        <v>0.57150000000000001</v>
      </c>
      <c r="D60" s="4">
        <f t="shared" si="19"/>
        <v>3.3250000000000002</v>
      </c>
      <c r="E60" s="4">
        <f t="shared" si="19"/>
        <v>0</v>
      </c>
      <c r="F60" s="4">
        <f t="shared" si="19"/>
        <v>0</v>
      </c>
      <c r="G60" s="4">
        <f t="shared" si="19"/>
        <v>7.0000000000000001E-3</v>
      </c>
      <c r="H60" s="4">
        <f t="shared" si="19"/>
        <v>0.215</v>
      </c>
      <c r="I60" s="4">
        <f t="shared" si="19"/>
        <v>0.73199772727272727</v>
      </c>
      <c r="J60" s="4">
        <f t="shared" si="19"/>
        <v>29.824999999999999</v>
      </c>
      <c r="K60" s="4">
        <f t="shared" si="19"/>
        <v>0.56799999999999995</v>
      </c>
      <c r="L60" s="4">
        <f t="shared" si="19"/>
        <v>3.3334999999999999</v>
      </c>
      <c r="M60" s="4">
        <f>AVERAGE(M56:M59)</f>
        <v>0.64769358419450729</v>
      </c>
    </row>
    <row r="61" spans="1:1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">
      <c r="A62" s="3"/>
      <c r="B62" s="3"/>
      <c r="C62" s="4" t="s">
        <v>73</v>
      </c>
      <c r="D62" s="4" t="s">
        <v>74</v>
      </c>
      <c r="E62" s="4" t="s">
        <v>75</v>
      </c>
      <c r="F62" s="4" t="s">
        <v>76</v>
      </c>
      <c r="G62" s="4" t="s">
        <v>77</v>
      </c>
      <c r="H62" s="4" t="s">
        <v>78</v>
      </c>
      <c r="I62" s="4" t="s">
        <v>79</v>
      </c>
      <c r="J62" s="4" t="s">
        <v>80</v>
      </c>
      <c r="K62" s="4" t="s">
        <v>81</v>
      </c>
      <c r="L62" s="4" t="s">
        <v>82</v>
      </c>
      <c r="M62" s="4" t="s">
        <v>83</v>
      </c>
    </row>
    <row r="63" spans="1:13" x14ac:dyDescent="0.2">
      <c r="A63" s="5" t="s">
        <v>43</v>
      </c>
      <c r="B63" s="4" t="s">
        <v>44</v>
      </c>
      <c r="C63" s="3">
        <v>5.0110000000000001</v>
      </c>
      <c r="D63" s="3">
        <v>7.0980000000000008</v>
      </c>
      <c r="E63" s="3">
        <v>0</v>
      </c>
      <c r="F63" s="3">
        <v>0</v>
      </c>
      <c r="G63" s="3">
        <v>3.5000000000000003E-2</v>
      </c>
      <c r="H63" s="3">
        <v>0.96499999999999997</v>
      </c>
      <c r="I63" s="3">
        <v>1.5351176470588235</v>
      </c>
      <c r="J63" s="3">
        <v>29.6</v>
      </c>
      <c r="K63" s="3">
        <f t="shared" ref="K63:L66" si="20">C63-(E63+G63)</f>
        <v>4.976</v>
      </c>
      <c r="L63" s="3">
        <f t="shared" si="20"/>
        <v>6.1330000000000009</v>
      </c>
      <c r="M63" s="3">
        <f>(K63*COS(RADIANS(J63)))/(1.06*(I63))</f>
        <v>2.658887093821436</v>
      </c>
    </row>
    <row r="64" spans="1:13" x14ac:dyDescent="0.2">
      <c r="A64" s="5" t="s">
        <v>43</v>
      </c>
      <c r="B64" s="4" t="s">
        <v>45</v>
      </c>
      <c r="C64" s="3">
        <v>6.79</v>
      </c>
      <c r="D64" s="3">
        <v>7.2939999999999996</v>
      </c>
      <c r="E64" s="3">
        <v>0</v>
      </c>
      <c r="F64" s="3">
        <v>0</v>
      </c>
      <c r="G64" s="3">
        <v>0.14299999999999999</v>
      </c>
      <c r="H64" s="3">
        <v>0</v>
      </c>
      <c r="I64" s="3">
        <v>1.4972727272727271</v>
      </c>
      <c r="J64" s="3">
        <v>39.5</v>
      </c>
      <c r="K64" s="3">
        <f t="shared" si="20"/>
        <v>6.6470000000000002</v>
      </c>
      <c r="L64" s="3">
        <f t="shared" si="20"/>
        <v>7.2939999999999996</v>
      </c>
      <c r="M64" s="3">
        <f t="shared" ref="M64:M66" si="21">(K64*COS(RADIANS(J64)))/(1.06*(I64))</f>
        <v>3.2316547332233521</v>
      </c>
    </row>
    <row r="65" spans="1:13" x14ac:dyDescent="0.2">
      <c r="A65" s="5" t="s">
        <v>43</v>
      </c>
      <c r="B65" s="4" t="s">
        <v>46</v>
      </c>
      <c r="C65" s="3">
        <v>7.66</v>
      </c>
      <c r="D65" s="3">
        <v>7.5680000000000005</v>
      </c>
      <c r="E65" s="3">
        <v>0</v>
      </c>
      <c r="F65" s="3">
        <v>0</v>
      </c>
      <c r="G65" s="3">
        <v>0</v>
      </c>
      <c r="H65" s="3">
        <v>0</v>
      </c>
      <c r="I65" s="3">
        <v>1.5593999999999999</v>
      </c>
      <c r="J65" s="3">
        <v>34.799999999999997</v>
      </c>
      <c r="K65" s="3">
        <f t="shared" si="20"/>
        <v>7.66</v>
      </c>
      <c r="L65" s="3">
        <f t="shared" si="20"/>
        <v>7.5680000000000005</v>
      </c>
      <c r="M65" s="3">
        <f t="shared" si="21"/>
        <v>3.8052873153705544</v>
      </c>
    </row>
    <row r="66" spans="1:13" x14ac:dyDescent="0.2">
      <c r="A66" s="5" t="s">
        <v>43</v>
      </c>
      <c r="B66" s="4" t="s">
        <v>47</v>
      </c>
      <c r="C66" s="3">
        <v>4.633</v>
      </c>
      <c r="D66" s="3">
        <v>6.327</v>
      </c>
      <c r="E66" s="3">
        <v>0</v>
      </c>
      <c r="F66" s="3">
        <v>0</v>
      </c>
      <c r="G66" s="3">
        <v>0</v>
      </c>
      <c r="H66" s="3">
        <v>0</v>
      </c>
      <c r="I66" s="3">
        <v>1.4109000000000003</v>
      </c>
      <c r="J66" s="3">
        <v>40.444444444444443</v>
      </c>
      <c r="K66" s="3">
        <f t="shared" si="20"/>
        <v>4.633</v>
      </c>
      <c r="L66" s="3">
        <f t="shared" si="20"/>
        <v>6.327</v>
      </c>
      <c r="M66" s="3">
        <f t="shared" si="21"/>
        <v>2.3575723022108743</v>
      </c>
    </row>
    <row r="67" spans="1:13" x14ac:dyDescent="0.2">
      <c r="A67" s="5" t="s">
        <v>43</v>
      </c>
      <c r="B67" s="4" t="s">
        <v>7</v>
      </c>
      <c r="C67" s="4">
        <f t="shared" ref="C67:M67" si="22">AVERAGE(C63:C66)</f>
        <v>6.0234999999999994</v>
      </c>
      <c r="D67" s="4">
        <f t="shared" si="22"/>
        <v>7.0717499999999998</v>
      </c>
      <c r="E67" s="4">
        <f t="shared" si="22"/>
        <v>0</v>
      </c>
      <c r="F67" s="4">
        <f t="shared" si="22"/>
        <v>0</v>
      </c>
      <c r="G67" s="4">
        <f t="shared" si="22"/>
        <v>4.4499999999999998E-2</v>
      </c>
      <c r="H67" s="4">
        <f t="shared" si="22"/>
        <v>0.24124999999999999</v>
      </c>
      <c r="I67" s="4">
        <f t="shared" si="22"/>
        <v>1.5006725935828875</v>
      </c>
      <c r="J67" s="4">
        <f t="shared" si="22"/>
        <v>36.086111111111109</v>
      </c>
      <c r="K67" s="4">
        <f t="shared" si="22"/>
        <v>5.9790000000000001</v>
      </c>
      <c r="L67" s="4">
        <f t="shared" si="22"/>
        <v>6.8305000000000007</v>
      </c>
      <c r="M67" s="4">
        <f t="shared" si="22"/>
        <v>3.013350361156554</v>
      </c>
    </row>
    <row r="68" spans="1:13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">
      <c r="A69" s="3"/>
      <c r="B69" s="3"/>
      <c r="C69" s="4" t="s">
        <v>73</v>
      </c>
      <c r="D69" s="4" t="s">
        <v>74</v>
      </c>
      <c r="E69" s="4" t="s">
        <v>75</v>
      </c>
      <c r="F69" s="4" t="s">
        <v>76</v>
      </c>
      <c r="G69" s="4" t="s">
        <v>77</v>
      </c>
      <c r="H69" s="4" t="s">
        <v>78</v>
      </c>
      <c r="I69" s="4" t="s">
        <v>79</v>
      </c>
      <c r="J69" s="4" t="s">
        <v>80</v>
      </c>
      <c r="K69" s="4" t="s">
        <v>81</v>
      </c>
      <c r="L69" s="4" t="s">
        <v>82</v>
      </c>
      <c r="M69" s="4" t="s">
        <v>83</v>
      </c>
    </row>
    <row r="70" spans="1:13" x14ac:dyDescent="0.2">
      <c r="A70" s="5" t="s">
        <v>48</v>
      </c>
      <c r="B70" s="4" t="s">
        <v>49</v>
      </c>
      <c r="C70" s="3">
        <v>4.4480000000000004</v>
      </c>
      <c r="D70" s="3">
        <v>10.815000000000001</v>
      </c>
      <c r="E70" s="3">
        <v>0</v>
      </c>
      <c r="F70" s="3">
        <v>0</v>
      </c>
      <c r="G70" s="3">
        <v>0.108</v>
      </c>
      <c r="H70" s="3">
        <v>3.3079999999999998</v>
      </c>
      <c r="I70" s="3">
        <v>1.1185</v>
      </c>
      <c r="J70" s="3">
        <v>37.5</v>
      </c>
      <c r="K70" s="3">
        <f t="shared" ref="K70:L72" si="23">C70-(E70+G70)</f>
        <v>4.3400000000000007</v>
      </c>
      <c r="L70" s="3">
        <f t="shared" si="23"/>
        <v>7.5070000000000014</v>
      </c>
      <c r="M70" s="3">
        <f>(K70*COS(RADIANS(J70)))/(1.06*(I70))</f>
        <v>2.9041198175318708</v>
      </c>
    </row>
    <row r="71" spans="1:13" x14ac:dyDescent="0.2">
      <c r="A71" s="5" t="s">
        <v>48</v>
      </c>
      <c r="B71" s="4" t="s">
        <v>50</v>
      </c>
      <c r="C71" s="3">
        <v>3.3140000000000001</v>
      </c>
      <c r="D71" s="3">
        <v>10.183</v>
      </c>
      <c r="E71" s="3">
        <v>0</v>
      </c>
      <c r="F71" s="3">
        <v>0</v>
      </c>
      <c r="G71" s="3">
        <v>6.7000000000000004E-2</v>
      </c>
      <c r="H71" s="3">
        <v>2.319</v>
      </c>
      <c r="I71" s="3">
        <v>1.1041000000000001</v>
      </c>
      <c r="J71" s="3">
        <v>34.200000000000003</v>
      </c>
      <c r="K71" s="3">
        <f t="shared" si="23"/>
        <v>3.2469999999999999</v>
      </c>
      <c r="L71" s="3">
        <f t="shared" si="23"/>
        <v>7.8639999999999999</v>
      </c>
      <c r="M71" s="3">
        <f t="shared" ref="M71:M72" si="24">(K71*COS(RADIANS(J71)))/(1.06*(I71))</f>
        <v>2.2946467323932427</v>
      </c>
    </row>
    <row r="72" spans="1:13" x14ac:dyDescent="0.2">
      <c r="A72" s="5" t="s">
        <v>48</v>
      </c>
      <c r="B72" s="4" t="s">
        <v>51</v>
      </c>
      <c r="C72" s="3">
        <v>3.31</v>
      </c>
      <c r="D72" s="3">
        <v>9.1879999999999988</v>
      </c>
      <c r="E72" s="3">
        <v>0</v>
      </c>
      <c r="F72" s="3">
        <v>0</v>
      </c>
      <c r="G72" s="3">
        <v>3.6999999999999998E-2</v>
      </c>
      <c r="H72" s="3">
        <v>1.9789999999999999</v>
      </c>
      <c r="I72" s="3">
        <v>0.95440000000000003</v>
      </c>
      <c r="J72" s="3">
        <v>32.299999999999997</v>
      </c>
      <c r="K72" s="3">
        <f t="shared" si="23"/>
        <v>3.2730000000000001</v>
      </c>
      <c r="L72" s="3">
        <f t="shared" si="23"/>
        <v>7.2089999999999987</v>
      </c>
      <c r="M72" s="3">
        <f t="shared" si="24"/>
        <v>2.7346450799229141</v>
      </c>
    </row>
    <row r="73" spans="1:13" x14ac:dyDescent="0.2">
      <c r="A73" s="5" t="s">
        <v>48</v>
      </c>
      <c r="B73" s="4" t="s">
        <v>7</v>
      </c>
      <c r="C73" s="4">
        <f t="shared" ref="C73:M73" si="25">AVERAGE(C70:C72)</f>
        <v>3.690666666666667</v>
      </c>
      <c r="D73" s="4">
        <f t="shared" si="25"/>
        <v>10.061999999999999</v>
      </c>
      <c r="E73" s="4">
        <f t="shared" si="25"/>
        <v>0</v>
      </c>
      <c r="F73" s="4">
        <f t="shared" si="25"/>
        <v>0</v>
      </c>
      <c r="G73" s="4">
        <f t="shared" si="25"/>
        <v>7.0666666666666669E-2</v>
      </c>
      <c r="H73" s="4">
        <f t="shared" si="25"/>
        <v>2.5353333333333334</v>
      </c>
      <c r="I73" s="4">
        <f t="shared" si="25"/>
        <v>1.0589999999999999</v>
      </c>
      <c r="J73" s="4">
        <f t="shared" si="25"/>
        <v>34.666666666666664</v>
      </c>
      <c r="K73" s="4">
        <f t="shared" si="25"/>
        <v>3.6200000000000006</v>
      </c>
      <c r="L73" s="4">
        <f t="shared" si="25"/>
        <v>7.5266666666666673</v>
      </c>
      <c r="M73" s="4">
        <f t="shared" si="25"/>
        <v>2.6444705432826758</v>
      </c>
    </row>
    <row r="74" spans="1:13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">
      <c r="A75" s="3"/>
      <c r="B75" s="3"/>
      <c r="C75" s="4" t="s">
        <v>73</v>
      </c>
      <c r="D75" s="4" t="s">
        <v>74</v>
      </c>
      <c r="E75" s="4" t="s">
        <v>75</v>
      </c>
      <c r="F75" s="4" t="s">
        <v>76</v>
      </c>
      <c r="G75" s="4" t="s">
        <v>77</v>
      </c>
      <c r="H75" s="4" t="s">
        <v>78</v>
      </c>
      <c r="I75" s="4" t="s">
        <v>79</v>
      </c>
      <c r="J75" s="4" t="s">
        <v>80</v>
      </c>
      <c r="K75" s="4" t="s">
        <v>81</v>
      </c>
      <c r="L75" s="4" t="s">
        <v>82</v>
      </c>
      <c r="M75" s="4" t="s">
        <v>83</v>
      </c>
    </row>
    <row r="76" spans="1:13" x14ac:dyDescent="0.2">
      <c r="A76" s="5" t="s">
        <v>52</v>
      </c>
      <c r="B76" s="4" t="s">
        <v>14</v>
      </c>
      <c r="C76" s="3">
        <v>1.9670000000000001</v>
      </c>
      <c r="D76" s="3">
        <v>6.9279999999999999</v>
      </c>
      <c r="E76" s="3">
        <v>0</v>
      </c>
      <c r="F76" s="3">
        <v>0</v>
      </c>
      <c r="G76" s="3">
        <v>6.0000000000000001E-3</v>
      </c>
      <c r="H76" s="3">
        <v>0.372</v>
      </c>
      <c r="I76" s="3">
        <v>1.1016999999999999</v>
      </c>
      <c r="J76" s="3">
        <v>29.8</v>
      </c>
      <c r="K76" s="3">
        <f>C76-(E76+G76)</f>
        <v>1.9610000000000001</v>
      </c>
      <c r="L76" s="3">
        <f>D76-(F76+H76)</f>
        <v>6.556</v>
      </c>
      <c r="M76" s="3">
        <f>(K76*COS(RADIANS(J76)))/(1.06*(I76))</f>
        <v>1.4571717243646343</v>
      </c>
    </row>
    <row r="77" spans="1:13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2">
      <c r="A78" s="3"/>
      <c r="B78" s="3"/>
      <c r="C78" s="4" t="s">
        <v>73</v>
      </c>
      <c r="D78" s="4" t="s">
        <v>74</v>
      </c>
      <c r="E78" s="4" t="s">
        <v>75</v>
      </c>
      <c r="F78" s="4" t="s">
        <v>76</v>
      </c>
      <c r="G78" s="4" t="s">
        <v>77</v>
      </c>
      <c r="H78" s="4" t="s">
        <v>78</v>
      </c>
      <c r="I78" s="4" t="s">
        <v>79</v>
      </c>
      <c r="J78" s="4" t="s">
        <v>80</v>
      </c>
      <c r="K78" s="4" t="s">
        <v>81</v>
      </c>
      <c r="L78" s="4" t="s">
        <v>82</v>
      </c>
      <c r="M78" s="4" t="s">
        <v>83</v>
      </c>
    </row>
    <row r="79" spans="1:13" x14ac:dyDescent="0.2">
      <c r="A79" s="5" t="s">
        <v>53</v>
      </c>
      <c r="B79" s="4" t="s">
        <v>54</v>
      </c>
      <c r="C79" s="3">
        <v>0.81599999999999995</v>
      </c>
      <c r="D79" s="3">
        <v>5.9189999999999996</v>
      </c>
      <c r="E79" s="3">
        <v>0</v>
      </c>
      <c r="F79" s="3">
        <v>0</v>
      </c>
      <c r="G79" s="3">
        <v>0</v>
      </c>
      <c r="H79" s="3">
        <v>0</v>
      </c>
      <c r="I79" s="3">
        <v>0.73109999999999997</v>
      </c>
      <c r="J79" s="3">
        <v>21.6</v>
      </c>
      <c r="K79" s="3">
        <f>C79-(E79+G79)</f>
        <v>0.81599999999999995</v>
      </c>
      <c r="L79" s="3">
        <f>D79-(F79+H79)</f>
        <v>5.9189999999999996</v>
      </c>
      <c r="M79" s="3">
        <f>(K79*COS(RADIANS(J79)))/(1.06*(I79))</f>
        <v>0.97900761128206015</v>
      </c>
    </row>
    <row r="80" spans="1:13" x14ac:dyDescent="0.2">
      <c r="A80" s="5" t="s">
        <v>53</v>
      </c>
      <c r="B80" s="4" t="s">
        <v>55</v>
      </c>
      <c r="C80" s="3">
        <v>0.85199999999999998</v>
      </c>
      <c r="D80" s="3">
        <v>6.101</v>
      </c>
      <c r="E80" s="3">
        <v>0</v>
      </c>
      <c r="F80" s="3">
        <v>0</v>
      </c>
      <c r="G80" s="3">
        <v>0</v>
      </c>
      <c r="H80" s="3">
        <v>0</v>
      </c>
      <c r="I80" s="3">
        <v>0.55016666666666658</v>
      </c>
      <c r="J80" s="3">
        <v>27.9</v>
      </c>
      <c r="K80" s="3">
        <f>C80-(E80+G80)</f>
        <v>0.85199999999999998</v>
      </c>
      <c r="L80" s="3">
        <f>D80-(F80+H80)</f>
        <v>6.101</v>
      </c>
      <c r="M80" s="3">
        <f>(K80*COS(RADIANS(J80)))/(1.06*(I80))</f>
        <v>1.2911495947521341</v>
      </c>
    </row>
    <row r="81" spans="1:13" x14ac:dyDescent="0.2">
      <c r="A81" s="5" t="s">
        <v>53</v>
      </c>
      <c r="B81" s="4" t="s">
        <v>7</v>
      </c>
      <c r="C81" s="4">
        <f t="shared" ref="C81:M81" si="26">AVERAGE(C79:C80)</f>
        <v>0.83399999999999996</v>
      </c>
      <c r="D81" s="4">
        <f t="shared" si="26"/>
        <v>6.01</v>
      </c>
      <c r="E81" s="4">
        <f t="shared" si="26"/>
        <v>0</v>
      </c>
      <c r="F81" s="4">
        <f t="shared" si="26"/>
        <v>0</v>
      </c>
      <c r="G81" s="4">
        <f t="shared" si="26"/>
        <v>0</v>
      </c>
      <c r="H81" s="4">
        <f t="shared" si="26"/>
        <v>0</v>
      </c>
      <c r="I81" s="4">
        <f t="shared" si="26"/>
        <v>0.64063333333333328</v>
      </c>
      <c r="J81" s="4">
        <f t="shared" si="26"/>
        <v>24.75</v>
      </c>
      <c r="K81" s="4">
        <f t="shared" si="26"/>
        <v>0.83399999999999996</v>
      </c>
      <c r="L81" s="4">
        <f t="shared" si="26"/>
        <v>6.01</v>
      </c>
      <c r="M81" s="4">
        <f t="shared" si="26"/>
        <v>1.1350786030170972</v>
      </c>
    </row>
    <row r="82" spans="1:13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2">
      <c r="A83" s="3"/>
      <c r="B83" s="3"/>
      <c r="C83" s="4" t="s">
        <v>73</v>
      </c>
      <c r="D83" s="4" t="s">
        <v>74</v>
      </c>
      <c r="E83" s="4" t="s">
        <v>75</v>
      </c>
      <c r="F83" s="4" t="s">
        <v>76</v>
      </c>
      <c r="G83" s="4" t="s">
        <v>77</v>
      </c>
      <c r="H83" s="4" t="s">
        <v>78</v>
      </c>
      <c r="I83" s="4" t="s">
        <v>79</v>
      </c>
      <c r="J83" s="4" t="s">
        <v>80</v>
      </c>
      <c r="K83" s="4" t="s">
        <v>81</v>
      </c>
      <c r="L83" s="4" t="s">
        <v>82</v>
      </c>
      <c r="M83" s="4" t="s">
        <v>83</v>
      </c>
    </row>
    <row r="84" spans="1:13" x14ac:dyDescent="0.2">
      <c r="A84" s="5" t="s">
        <v>56</v>
      </c>
      <c r="B84" s="4" t="s">
        <v>57</v>
      </c>
      <c r="C84" s="3">
        <v>1.6519999999999999</v>
      </c>
      <c r="D84" s="3">
        <v>8.5790000000000006</v>
      </c>
      <c r="E84" s="3">
        <v>0</v>
      </c>
      <c r="F84" s="3">
        <v>0</v>
      </c>
      <c r="G84" s="3">
        <v>2.5000000000000001E-2</v>
      </c>
      <c r="H84" s="3">
        <v>2.0670000000000002</v>
      </c>
      <c r="I84" s="3">
        <v>1.2934000000000001</v>
      </c>
      <c r="J84" s="3">
        <v>24.2</v>
      </c>
      <c r="K84" s="3">
        <f t="shared" ref="K84:L86" si="27">C84-(E84+G84)</f>
        <v>1.627</v>
      </c>
      <c r="L84" s="3">
        <f t="shared" si="27"/>
        <v>6.5120000000000005</v>
      </c>
      <c r="M84" s="3">
        <f>(K84*COS(RADIANS(J84)))/(1.06*(I84))</f>
        <v>1.0824326034149339</v>
      </c>
    </row>
    <row r="85" spans="1:13" x14ac:dyDescent="0.2">
      <c r="A85" s="5" t="s">
        <v>56</v>
      </c>
      <c r="B85" s="4" t="s">
        <v>58</v>
      </c>
      <c r="C85" s="3">
        <v>1.9670000000000001</v>
      </c>
      <c r="D85" s="3">
        <v>9.5830000000000002</v>
      </c>
      <c r="E85" s="3">
        <v>0</v>
      </c>
      <c r="F85" s="3">
        <v>0</v>
      </c>
      <c r="G85" s="3">
        <v>4.8000000000000001E-2</v>
      </c>
      <c r="H85" s="3">
        <v>1.641</v>
      </c>
      <c r="I85" s="3">
        <v>1.3920999999999997</v>
      </c>
      <c r="J85" s="3">
        <v>25.2</v>
      </c>
      <c r="K85" s="3">
        <f t="shared" si="27"/>
        <v>1.919</v>
      </c>
      <c r="L85" s="3">
        <f t="shared" si="27"/>
        <v>7.9420000000000002</v>
      </c>
      <c r="M85" s="3">
        <f t="shared" ref="M85:M86" si="28">(K85*COS(RADIANS(J85)))/(1.06*(I85))</f>
        <v>1.1766959335782183</v>
      </c>
    </row>
    <row r="86" spans="1:13" x14ac:dyDescent="0.2">
      <c r="A86" s="5" t="s">
        <v>56</v>
      </c>
      <c r="B86" s="4" t="s">
        <v>59</v>
      </c>
      <c r="C86" s="3">
        <v>3.782</v>
      </c>
      <c r="D86" s="3">
        <v>11.388999999999999</v>
      </c>
      <c r="E86" s="3">
        <v>0</v>
      </c>
      <c r="F86" s="3">
        <v>0</v>
      </c>
      <c r="G86" s="3">
        <v>2.8000000000000001E-2</v>
      </c>
      <c r="H86" s="3">
        <v>1.8969999999999998</v>
      </c>
      <c r="I86" s="3">
        <v>1.587</v>
      </c>
      <c r="J86" s="3">
        <v>25.4</v>
      </c>
      <c r="K86" s="3">
        <f t="shared" si="27"/>
        <v>3.754</v>
      </c>
      <c r="L86" s="3">
        <f t="shared" si="27"/>
        <v>9.4919999999999991</v>
      </c>
      <c r="M86" s="3">
        <f t="shared" si="28"/>
        <v>2.0158604043518871</v>
      </c>
    </row>
    <row r="87" spans="1:13" x14ac:dyDescent="0.2">
      <c r="A87" s="5" t="s">
        <v>56</v>
      </c>
      <c r="B87" s="4" t="s">
        <v>7</v>
      </c>
      <c r="C87" s="4">
        <f t="shared" ref="C87:M87" si="29">AVERAGE(C84:C86)</f>
        <v>2.4670000000000001</v>
      </c>
      <c r="D87" s="4">
        <f t="shared" si="29"/>
        <v>9.8503333333333334</v>
      </c>
      <c r="E87" s="4">
        <f t="shared" si="29"/>
        <v>0</v>
      </c>
      <c r="F87" s="4">
        <f t="shared" si="29"/>
        <v>0</v>
      </c>
      <c r="G87" s="4">
        <f t="shared" si="29"/>
        <v>3.3666666666666671E-2</v>
      </c>
      <c r="H87" s="4">
        <f t="shared" si="29"/>
        <v>1.8683333333333334</v>
      </c>
      <c r="I87" s="4">
        <f t="shared" si="29"/>
        <v>1.4241666666666666</v>
      </c>
      <c r="J87" s="4">
        <f t="shared" si="29"/>
        <v>24.933333333333334</v>
      </c>
      <c r="K87" s="4">
        <f t="shared" si="29"/>
        <v>2.4333333333333336</v>
      </c>
      <c r="L87" s="4">
        <f t="shared" si="29"/>
        <v>7.9819999999999993</v>
      </c>
      <c r="M87" s="4">
        <f t="shared" si="29"/>
        <v>1.4249963137816799</v>
      </c>
    </row>
    <row r="88" spans="1:13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2">
      <c r="A89" s="3"/>
      <c r="B89" s="3"/>
      <c r="C89" s="4" t="s">
        <v>73</v>
      </c>
      <c r="D89" s="4" t="s">
        <v>74</v>
      </c>
      <c r="E89" s="4" t="s">
        <v>75</v>
      </c>
      <c r="F89" s="4" t="s">
        <v>76</v>
      </c>
      <c r="G89" s="4" t="s">
        <v>77</v>
      </c>
      <c r="H89" s="4" t="s">
        <v>78</v>
      </c>
      <c r="I89" s="4" t="s">
        <v>79</v>
      </c>
      <c r="J89" s="4" t="s">
        <v>80</v>
      </c>
      <c r="K89" s="4" t="s">
        <v>81</v>
      </c>
      <c r="L89" s="4" t="s">
        <v>82</v>
      </c>
      <c r="M89" s="4" t="s">
        <v>83</v>
      </c>
    </row>
    <row r="90" spans="1:13" x14ac:dyDescent="0.2">
      <c r="A90" s="5" t="s">
        <v>60</v>
      </c>
      <c r="B90" s="4" t="s">
        <v>61</v>
      </c>
      <c r="C90" s="3">
        <v>0.54600000000000004</v>
      </c>
      <c r="D90" s="3">
        <v>4.7479999999999993</v>
      </c>
      <c r="E90" s="3">
        <v>0</v>
      </c>
      <c r="F90" s="3">
        <v>0</v>
      </c>
      <c r="G90" s="3">
        <v>0</v>
      </c>
      <c r="H90" s="3">
        <v>0</v>
      </c>
      <c r="I90" s="3">
        <v>0.90449999999999986</v>
      </c>
      <c r="J90" s="3">
        <v>27.8</v>
      </c>
      <c r="K90" s="3">
        <f>C90-(E90+G90)</f>
        <v>0.54600000000000004</v>
      </c>
      <c r="L90" s="3">
        <f>D90-(F90+H90)</f>
        <v>4.7479999999999993</v>
      </c>
      <c r="M90" s="3">
        <f>(K90*COS(RADIANS(J90)))/(1.06*(I90))</f>
        <v>0.50375086044352235</v>
      </c>
    </row>
    <row r="91" spans="1:13" x14ac:dyDescent="0.2">
      <c r="A91" s="5" t="s">
        <v>60</v>
      </c>
      <c r="B91" s="4" t="s">
        <v>62</v>
      </c>
      <c r="C91" s="3">
        <v>1.7689999999999999</v>
      </c>
      <c r="D91" s="3">
        <v>7.431</v>
      </c>
      <c r="E91" s="3">
        <v>0</v>
      </c>
      <c r="F91" s="3">
        <v>0</v>
      </c>
      <c r="G91" s="3">
        <v>1.2999999999999999E-2</v>
      </c>
      <c r="H91" s="3">
        <v>0</v>
      </c>
      <c r="I91" s="3">
        <v>1.0331111111111111</v>
      </c>
      <c r="J91" s="3">
        <v>29.1</v>
      </c>
      <c r="K91" s="3">
        <f>C91-(E91+G91)</f>
        <v>1.756</v>
      </c>
      <c r="L91" s="3">
        <f>D91-(F91+H91)</f>
        <v>7.431</v>
      </c>
      <c r="M91" s="3">
        <f>(K91*COS(RADIANS(J91)))/(1.06*(I91))</f>
        <v>1.4011023077444626</v>
      </c>
    </row>
    <row r="92" spans="1:13" x14ac:dyDescent="0.2">
      <c r="A92" s="5" t="s">
        <v>60</v>
      </c>
      <c r="B92" s="4" t="s">
        <v>7</v>
      </c>
      <c r="C92" s="4">
        <f t="shared" ref="C92:M92" si="30">AVERAGE(C90:C91)</f>
        <v>1.1575</v>
      </c>
      <c r="D92" s="4">
        <f t="shared" si="30"/>
        <v>6.0894999999999992</v>
      </c>
      <c r="E92" s="4">
        <f t="shared" si="30"/>
        <v>0</v>
      </c>
      <c r="F92" s="4">
        <f t="shared" si="30"/>
        <v>0</v>
      </c>
      <c r="G92" s="4">
        <f t="shared" si="30"/>
        <v>6.4999999999999997E-3</v>
      </c>
      <c r="H92" s="4">
        <f t="shared" si="30"/>
        <v>0</v>
      </c>
      <c r="I92" s="4">
        <f t="shared" si="30"/>
        <v>0.96880555555555548</v>
      </c>
      <c r="J92" s="4">
        <f t="shared" si="30"/>
        <v>28.450000000000003</v>
      </c>
      <c r="K92" s="4">
        <f t="shared" si="30"/>
        <v>1.151</v>
      </c>
      <c r="L92" s="4">
        <f t="shared" si="30"/>
        <v>6.0894999999999992</v>
      </c>
      <c r="M92" s="4">
        <f t="shared" si="30"/>
        <v>0.9524265840939925</v>
      </c>
    </row>
    <row r="93" spans="1:13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2">
      <c r="A94" s="3"/>
      <c r="B94" s="3"/>
      <c r="C94" s="4" t="s">
        <v>73</v>
      </c>
      <c r="D94" s="4" t="s">
        <v>74</v>
      </c>
      <c r="E94" s="4" t="s">
        <v>75</v>
      </c>
      <c r="F94" s="4" t="s">
        <v>76</v>
      </c>
      <c r="G94" s="4" t="s">
        <v>77</v>
      </c>
      <c r="H94" s="4" t="s">
        <v>78</v>
      </c>
      <c r="I94" s="4" t="s">
        <v>79</v>
      </c>
      <c r="J94" s="4" t="s">
        <v>80</v>
      </c>
      <c r="K94" s="4" t="s">
        <v>81</v>
      </c>
      <c r="L94" s="4" t="s">
        <v>82</v>
      </c>
      <c r="M94" s="4" t="s">
        <v>83</v>
      </c>
    </row>
    <row r="95" spans="1:13" x14ac:dyDescent="0.2">
      <c r="A95" s="5" t="s">
        <v>63</v>
      </c>
      <c r="B95" s="4" t="s">
        <v>64</v>
      </c>
      <c r="C95" s="3">
        <v>2.504</v>
      </c>
      <c r="D95" s="3">
        <v>7.62</v>
      </c>
      <c r="E95" s="3">
        <v>0</v>
      </c>
      <c r="F95" s="3">
        <v>0</v>
      </c>
      <c r="G95" s="3">
        <v>0</v>
      </c>
      <c r="H95" s="3">
        <v>0</v>
      </c>
      <c r="I95" s="3">
        <v>1.2605999999999997</v>
      </c>
      <c r="J95" s="3">
        <v>30.1</v>
      </c>
      <c r="K95" s="3">
        <f>C95-(E95+G95)</f>
        <v>2.504</v>
      </c>
      <c r="L95" s="3">
        <f>D95-(F95+H95)</f>
        <v>7.62</v>
      </c>
      <c r="M95" s="3">
        <f>(K95*COS(RADIANS(J95)))/(1.06*(I95))</f>
        <v>1.6212249610896132</v>
      </c>
    </row>
    <row r="96" spans="1:13" x14ac:dyDescent="0.2">
      <c r="A96" s="5" t="s">
        <v>63</v>
      </c>
      <c r="B96" s="4" t="s">
        <v>65</v>
      </c>
      <c r="C96" s="3">
        <v>2.0299999999999998</v>
      </c>
      <c r="D96" s="3">
        <v>7.5129999999999999</v>
      </c>
      <c r="E96" s="3">
        <v>0</v>
      </c>
      <c r="F96" s="3">
        <v>0</v>
      </c>
      <c r="G96" s="3">
        <v>0</v>
      </c>
      <c r="H96" s="3">
        <v>0</v>
      </c>
      <c r="I96" s="3">
        <v>1.25</v>
      </c>
      <c r="J96" s="3">
        <v>24.8</v>
      </c>
      <c r="K96" s="3">
        <f>C96-(E96+G96)</f>
        <v>2.0299999999999998</v>
      </c>
      <c r="L96" s="3">
        <f>D96-(F96+H96)</f>
        <v>7.5129999999999999</v>
      </c>
      <c r="M96" s="3">
        <f>(K96*COS(RADIANS(J96)))/(1.06*(I96))</f>
        <v>1.3907836086202296</v>
      </c>
    </row>
    <row r="97" spans="1:13" x14ac:dyDescent="0.2">
      <c r="A97" s="5" t="s">
        <v>63</v>
      </c>
      <c r="B97" s="4" t="s">
        <v>7</v>
      </c>
      <c r="C97" s="4">
        <f t="shared" ref="C97:M97" si="31">AVERAGE(C95:C96)</f>
        <v>2.2669999999999999</v>
      </c>
      <c r="D97" s="4">
        <f t="shared" si="31"/>
        <v>7.5664999999999996</v>
      </c>
      <c r="E97" s="4">
        <f t="shared" si="31"/>
        <v>0</v>
      </c>
      <c r="F97" s="4">
        <f t="shared" si="31"/>
        <v>0</v>
      </c>
      <c r="G97" s="4">
        <f t="shared" si="31"/>
        <v>0</v>
      </c>
      <c r="H97" s="4">
        <f t="shared" si="31"/>
        <v>0</v>
      </c>
      <c r="I97" s="4">
        <f t="shared" si="31"/>
        <v>1.2552999999999999</v>
      </c>
      <c r="J97" s="4">
        <f t="shared" si="31"/>
        <v>27.450000000000003</v>
      </c>
      <c r="K97" s="4">
        <f t="shared" si="31"/>
        <v>2.2669999999999999</v>
      </c>
      <c r="L97" s="4">
        <f t="shared" si="31"/>
        <v>7.5664999999999996</v>
      </c>
      <c r="M97" s="4">
        <f t="shared" si="31"/>
        <v>1.5060042848549213</v>
      </c>
    </row>
    <row r="98" spans="1:13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2">
      <c r="A99" s="3"/>
      <c r="B99" s="3"/>
      <c r="C99" s="4" t="s">
        <v>73</v>
      </c>
      <c r="D99" s="4" t="s">
        <v>74</v>
      </c>
      <c r="E99" s="4" t="s">
        <v>75</v>
      </c>
      <c r="F99" s="4" t="s">
        <v>76</v>
      </c>
      <c r="G99" s="4" t="s">
        <v>77</v>
      </c>
      <c r="H99" s="4" t="s">
        <v>78</v>
      </c>
      <c r="I99" s="4" t="s">
        <v>79</v>
      </c>
      <c r="J99" s="4" t="s">
        <v>80</v>
      </c>
      <c r="K99" s="4" t="s">
        <v>81</v>
      </c>
      <c r="L99" s="4" t="s">
        <v>82</v>
      </c>
      <c r="M99" s="4" t="s">
        <v>83</v>
      </c>
    </row>
    <row r="100" spans="1:13" x14ac:dyDescent="0.2">
      <c r="A100" s="5" t="s">
        <v>66</v>
      </c>
      <c r="B100" s="4" t="s">
        <v>67</v>
      </c>
      <c r="C100" s="3">
        <v>0.123</v>
      </c>
      <c r="D100" s="3">
        <v>2.2639999999999998</v>
      </c>
      <c r="E100" s="3">
        <v>0</v>
      </c>
      <c r="F100" s="3">
        <v>0</v>
      </c>
      <c r="G100" s="3">
        <v>0</v>
      </c>
      <c r="H100" s="3">
        <v>0</v>
      </c>
      <c r="I100" s="3">
        <v>0.36830000000000002</v>
      </c>
      <c r="J100" s="3">
        <v>24</v>
      </c>
      <c r="K100" s="3">
        <f>C100-(E100+G100)</f>
        <v>0.123</v>
      </c>
      <c r="L100" s="3">
        <f>D100-(F100+H100)</f>
        <v>2.2639999999999998</v>
      </c>
      <c r="M100" s="3">
        <f>(K100*COS(RADIANS(J100)))/(1.06*(I100))</f>
        <v>0.28782445424935554</v>
      </c>
    </row>
    <row r="101" spans="1:13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2">
      <c r="A102" s="3"/>
      <c r="B102" s="3"/>
      <c r="C102" s="4" t="s">
        <v>73</v>
      </c>
      <c r="D102" s="4" t="s">
        <v>74</v>
      </c>
      <c r="E102" s="4" t="s">
        <v>75</v>
      </c>
      <c r="F102" s="4" t="s">
        <v>76</v>
      </c>
      <c r="G102" s="4" t="s">
        <v>77</v>
      </c>
      <c r="H102" s="4" t="s">
        <v>78</v>
      </c>
      <c r="I102" s="4" t="s">
        <v>79</v>
      </c>
      <c r="J102" s="4" t="s">
        <v>80</v>
      </c>
      <c r="K102" s="4" t="s">
        <v>81</v>
      </c>
      <c r="L102" s="4" t="s">
        <v>82</v>
      </c>
      <c r="M102" s="4" t="s">
        <v>83</v>
      </c>
    </row>
    <row r="103" spans="1:13" x14ac:dyDescent="0.2">
      <c r="A103" s="5" t="s">
        <v>68</v>
      </c>
      <c r="B103" s="4" t="s">
        <v>69</v>
      </c>
      <c r="C103" s="3">
        <v>5.2629999999999999</v>
      </c>
      <c r="D103" s="3">
        <v>6.4139999999999997</v>
      </c>
      <c r="E103" s="3">
        <v>0</v>
      </c>
      <c r="F103" s="3">
        <v>0</v>
      </c>
      <c r="G103" s="3">
        <v>4.1000000000000002E-2</v>
      </c>
      <c r="H103" s="3">
        <v>0.45099999999999996</v>
      </c>
      <c r="I103" s="3">
        <v>1.5502</v>
      </c>
      <c r="J103" s="3">
        <v>28.357142857142858</v>
      </c>
      <c r="K103" s="3">
        <f>C103-(E103+G103)</f>
        <v>5.2219999999999995</v>
      </c>
      <c r="L103" s="3">
        <f>D103-(F103+H103)</f>
        <v>5.9630000000000001</v>
      </c>
      <c r="M103" s="3">
        <f>(K103*COS(RADIANS(J103)))/(1.06*(I103))</f>
        <v>2.7965845993978573</v>
      </c>
    </row>
    <row r="104" spans="1:13" x14ac:dyDescent="0.2">
      <c r="A104" s="5" t="s">
        <v>68</v>
      </c>
      <c r="B104" s="4" t="s">
        <v>70</v>
      </c>
      <c r="C104" s="3">
        <v>5.1180000000000003</v>
      </c>
      <c r="D104" s="3">
        <v>7.0780000000000003</v>
      </c>
      <c r="E104" s="3">
        <v>0</v>
      </c>
      <c r="F104" s="3">
        <v>0</v>
      </c>
      <c r="G104" s="3">
        <v>6.0999999999999999E-2</v>
      </c>
      <c r="H104" s="3">
        <v>0.56900000000000006</v>
      </c>
      <c r="I104" s="3">
        <v>1.8694999999999999</v>
      </c>
      <c r="J104" s="3">
        <v>20.7</v>
      </c>
      <c r="K104" s="3">
        <f>C104-(E104+G104)</f>
        <v>5.0570000000000004</v>
      </c>
      <c r="L104" s="3">
        <f>D104-(F104+H104)</f>
        <v>6.5090000000000003</v>
      </c>
      <c r="M104" s="3">
        <f>(K104*COS(RADIANS(J104)))/(1.06*(I104))</f>
        <v>2.3871484474744227</v>
      </c>
    </row>
    <row r="105" spans="1:13" x14ac:dyDescent="0.2">
      <c r="A105" s="5" t="s">
        <v>68</v>
      </c>
      <c r="B105" s="4" t="s">
        <v>7</v>
      </c>
      <c r="C105" s="4">
        <f t="shared" ref="C105:M105" si="32">AVERAGE(C103:C104)</f>
        <v>5.1905000000000001</v>
      </c>
      <c r="D105" s="4">
        <f t="shared" si="32"/>
        <v>6.7460000000000004</v>
      </c>
      <c r="E105" s="4">
        <f t="shared" si="32"/>
        <v>0</v>
      </c>
      <c r="F105" s="4">
        <f t="shared" si="32"/>
        <v>0</v>
      </c>
      <c r="G105" s="4">
        <f t="shared" si="32"/>
        <v>5.1000000000000004E-2</v>
      </c>
      <c r="H105" s="4">
        <f t="shared" si="32"/>
        <v>0.51</v>
      </c>
      <c r="I105" s="4">
        <f t="shared" si="32"/>
        <v>1.7098499999999999</v>
      </c>
      <c r="J105" s="4">
        <f t="shared" si="32"/>
        <v>24.528571428571428</v>
      </c>
      <c r="K105" s="4">
        <f t="shared" si="32"/>
        <v>5.1395</v>
      </c>
      <c r="L105" s="4">
        <f t="shared" si="32"/>
        <v>6.2360000000000007</v>
      </c>
      <c r="M105" s="4">
        <f t="shared" si="32"/>
        <v>2.5918665234361402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AA01F-5DAA-FB40-8300-5E482573DF30}">
  <sheetPr>
    <tabColor theme="9" tint="-0.499984740745262"/>
  </sheetPr>
  <dimension ref="A1:M104"/>
  <sheetViews>
    <sheetView topLeftCell="G58" workbookViewId="0">
      <selection activeCell="M74" sqref="M74:M104"/>
    </sheetView>
  </sheetViews>
  <sheetFormatPr baseColWidth="10" defaultRowHeight="16" x14ac:dyDescent="0.2"/>
  <cols>
    <col min="1" max="1" width="16.1640625" customWidth="1"/>
    <col min="2" max="2" width="17.5" customWidth="1"/>
    <col min="4" max="4" width="19.83203125" customWidth="1"/>
    <col min="5" max="5" width="14.5" customWidth="1"/>
    <col min="6" max="6" width="17" customWidth="1"/>
    <col min="7" max="7" width="18.33203125" customWidth="1"/>
    <col min="8" max="8" width="14.1640625" customWidth="1"/>
    <col min="9" max="12" width="15.33203125" customWidth="1"/>
  </cols>
  <sheetData>
    <row r="1" spans="1:13" x14ac:dyDescent="0.2">
      <c r="A1" s="1" t="s">
        <v>0</v>
      </c>
      <c r="B1" s="1" t="s">
        <v>1</v>
      </c>
      <c r="C1" s="1" t="s">
        <v>107</v>
      </c>
      <c r="D1" s="1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B2" s="3"/>
      <c r="C2" s="8"/>
      <c r="D2" s="8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A3" s="3"/>
      <c r="B3" s="3"/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78</v>
      </c>
      <c r="I3" s="4" t="s">
        <v>79</v>
      </c>
      <c r="J3" s="4" t="s">
        <v>80</v>
      </c>
      <c r="K3" s="4" t="s">
        <v>81</v>
      </c>
      <c r="L3" s="4" t="s">
        <v>82</v>
      </c>
      <c r="M3" s="4" t="s">
        <v>83</v>
      </c>
    </row>
    <row r="4" spans="1:13" x14ac:dyDescent="0.2">
      <c r="A4" s="5" t="s">
        <v>3</v>
      </c>
      <c r="B4" s="4" t="s">
        <v>4</v>
      </c>
      <c r="C4" s="3">
        <v>35.4</v>
      </c>
      <c r="D4" s="3">
        <v>21.027000000000001</v>
      </c>
      <c r="E4" s="3">
        <v>0</v>
      </c>
      <c r="F4" s="3">
        <v>0</v>
      </c>
      <c r="G4" s="3">
        <v>6.9000000000000006E-2</v>
      </c>
      <c r="H4" s="3">
        <v>1.2490000000000001</v>
      </c>
      <c r="I4" s="3">
        <v>14.624533333333332</v>
      </c>
      <c r="J4" s="3">
        <v>0</v>
      </c>
      <c r="K4" s="3">
        <f>C4-(E4+G4)</f>
        <v>35.330999999999996</v>
      </c>
      <c r="L4" s="3">
        <f>D4-(F4+H4)</f>
        <v>19.778000000000002</v>
      </c>
      <c r="M4" s="3">
        <f>(K4*COS(RADIANS(0)))/(1.06*(I4))</f>
        <v>2.2791244900444707</v>
      </c>
    </row>
    <row r="5" spans="1:13" x14ac:dyDescent="0.2">
      <c r="A5" s="5" t="s">
        <v>3</v>
      </c>
      <c r="B5" s="4" t="s">
        <v>5</v>
      </c>
      <c r="C5" s="3">
        <v>30.5</v>
      </c>
      <c r="D5" s="3">
        <v>19.347999999999999</v>
      </c>
      <c r="E5" s="3">
        <v>0</v>
      </c>
      <c r="F5" s="3">
        <v>0</v>
      </c>
      <c r="G5" s="3">
        <v>2.4E-2</v>
      </c>
      <c r="H5" s="3">
        <v>0</v>
      </c>
      <c r="I5" s="3">
        <v>15.376866666666668</v>
      </c>
      <c r="J5" s="3">
        <v>0</v>
      </c>
      <c r="K5" s="3">
        <f t="shared" ref="K5:L6" si="0">C5-(E5+G5)</f>
        <v>30.475999999999999</v>
      </c>
      <c r="L5" s="3">
        <f t="shared" si="0"/>
        <v>19.347999999999999</v>
      </c>
      <c r="M5" s="3">
        <f t="shared" ref="M5:M6" si="1">(K5*COS(RADIANS(0)))/(1.06*(I5))</f>
        <v>1.8697530530424324</v>
      </c>
    </row>
    <row r="6" spans="1:13" x14ac:dyDescent="0.2">
      <c r="A6" s="5" t="s">
        <v>3</v>
      </c>
      <c r="B6" s="4" t="s">
        <v>6</v>
      </c>
      <c r="C6" s="3">
        <v>21.4</v>
      </c>
      <c r="D6" s="3">
        <v>22.259999999999998</v>
      </c>
      <c r="E6" s="3">
        <v>4.7E-2</v>
      </c>
      <c r="F6" s="3">
        <v>0.41899999999999998</v>
      </c>
      <c r="G6" s="3">
        <v>0.161</v>
      </c>
      <c r="H6" s="3">
        <v>2.5270000000000001</v>
      </c>
      <c r="I6" s="3">
        <v>15.366800000000001</v>
      </c>
      <c r="J6" s="3">
        <v>0</v>
      </c>
      <c r="K6" s="3">
        <f t="shared" si="0"/>
        <v>21.192</v>
      </c>
      <c r="L6" s="3">
        <f>D6-(F6+H6)</f>
        <v>19.313999999999997</v>
      </c>
      <c r="M6" s="3">
        <f t="shared" si="1"/>
        <v>1.3010160105024258</v>
      </c>
    </row>
    <row r="7" spans="1:13" x14ac:dyDescent="0.2">
      <c r="A7" s="5" t="s">
        <v>3</v>
      </c>
      <c r="B7" s="4" t="s">
        <v>7</v>
      </c>
      <c r="C7" s="4">
        <f t="shared" ref="C7:M7" si="2">AVERAGE(C4:C6)</f>
        <v>29.100000000000005</v>
      </c>
      <c r="D7" s="4">
        <f>AVERAGE(D4:D6)</f>
        <v>20.878333333333334</v>
      </c>
      <c r="E7" s="4">
        <f t="shared" si="2"/>
        <v>1.5666666666666666E-2</v>
      </c>
      <c r="F7" s="4">
        <f t="shared" si="2"/>
        <v>0.13966666666666666</v>
      </c>
      <c r="G7" s="4">
        <f t="shared" si="2"/>
        <v>8.4666666666666668E-2</v>
      </c>
      <c r="H7" s="4">
        <f t="shared" si="2"/>
        <v>1.2586666666666668</v>
      </c>
      <c r="I7" s="4">
        <f t="shared" si="2"/>
        <v>15.122733333333334</v>
      </c>
      <c r="J7" s="4">
        <f t="shared" si="2"/>
        <v>0</v>
      </c>
      <c r="K7" s="4">
        <f t="shared" si="2"/>
        <v>28.999666666666666</v>
      </c>
      <c r="L7" s="4">
        <f t="shared" si="2"/>
        <v>19.48</v>
      </c>
      <c r="M7" s="4">
        <f t="shared" si="2"/>
        <v>1.8166311845297762</v>
      </c>
    </row>
    <row r="8" spans="1:13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">
      <c r="A9" s="3"/>
      <c r="B9" s="3"/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  <c r="K9" s="4" t="s">
        <v>81</v>
      </c>
      <c r="L9" s="4" t="s">
        <v>82</v>
      </c>
      <c r="M9" s="4" t="s">
        <v>83</v>
      </c>
    </row>
    <row r="10" spans="1:13" x14ac:dyDescent="0.2">
      <c r="A10" s="5" t="s">
        <v>8</v>
      </c>
      <c r="B10" s="4" t="s">
        <v>9</v>
      </c>
      <c r="C10" s="3">
        <v>53.2</v>
      </c>
      <c r="D10" s="3">
        <v>21.283000000000001</v>
      </c>
      <c r="E10" s="3">
        <v>0</v>
      </c>
      <c r="F10" s="3">
        <v>0</v>
      </c>
      <c r="G10" s="3">
        <v>6.6000000000000003E-2</v>
      </c>
      <c r="H10" s="3">
        <v>0</v>
      </c>
      <c r="I10" s="3">
        <v>14.239933333333331</v>
      </c>
      <c r="J10" s="3">
        <v>0</v>
      </c>
      <c r="K10" s="3">
        <f>C10-(E10+G10)</f>
        <v>53.134</v>
      </c>
      <c r="L10" s="3">
        <f t="shared" ref="L10:L11" si="3">D10-(F10+H10)</f>
        <v>21.283000000000001</v>
      </c>
      <c r="M10" s="3">
        <f>(K10*COS(RADIANS(0)))/(1.06*(I10))</f>
        <v>3.520129899555215</v>
      </c>
    </row>
    <row r="11" spans="1:13" x14ac:dyDescent="0.2">
      <c r="A11" s="5" t="s">
        <v>8</v>
      </c>
      <c r="B11" s="4" t="s">
        <v>10</v>
      </c>
      <c r="C11" s="3">
        <v>45.76</v>
      </c>
      <c r="D11" s="3">
        <v>22.224</v>
      </c>
      <c r="E11" s="3">
        <v>0.156</v>
      </c>
      <c r="F11" s="3">
        <v>1.2290000000000001</v>
      </c>
      <c r="G11" s="3">
        <v>0.502</v>
      </c>
      <c r="H11" s="3">
        <v>1.429</v>
      </c>
      <c r="I11" s="3">
        <v>13.564333333333334</v>
      </c>
      <c r="J11" s="3">
        <v>0</v>
      </c>
      <c r="K11" s="3">
        <f>C11-(E11+G11)</f>
        <v>45.101999999999997</v>
      </c>
      <c r="L11" s="3">
        <f t="shared" si="3"/>
        <v>19.565999999999999</v>
      </c>
      <c r="M11" s="3">
        <f>(K11*COS(RADIANS(0)))/(1.06*(I11))</f>
        <v>3.1368336031091526</v>
      </c>
    </row>
    <row r="12" spans="1:13" x14ac:dyDescent="0.2">
      <c r="A12" s="5" t="s">
        <v>8</v>
      </c>
      <c r="B12" s="4" t="s">
        <v>7</v>
      </c>
      <c r="C12" s="4">
        <f t="shared" ref="C12:M12" si="4">AVERAGE(C10:C11)</f>
        <v>49.480000000000004</v>
      </c>
      <c r="D12" s="4">
        <f t="shared" si="4"/>
        <v>21.753500000000003</v>
      </c>
      <c r="E12" s="4">
        <f t="shared" si="4"/>
        <v>7.8E-2</v>
      </c>
      <c r="F12" s="4">
        <f t="shared" si="4"/>
        <v>0.61450000000000005</v>
      </c>
      <c r="G12" s="4">
        <f t="shared" si="4"/>
        <v>0.28400000000000003</v>
      </c>
      <c r="H12" s="4">
        <f t="shared" si="4"/>
        <v>0.71450000000000002</v>
      </c>
      <c r="I12" s="4">
        <f t="shared" si="4"/>
        <v>13.902133333333332</v>
      </c>
      <c r="J12" s="4">
        <f t="shared" si="4"/>
        <v>0</v>
      </c>
      <c r="K12" s="4">
        <f t="shared" si="4"/>
        <v>49.117999999999995</v>
      </c>
      <c r="L12" s="4">
        <f t="shared" si="4"/>
        <v>20.424500000000002</v>
      </c>
      <c r="M12" s="4">
        <f t="shared" si="4"/>
        <v>3.328481751332184</v>
      </c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A14" s="3"/>
      <c r="B14" s="3"/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81</v>
      </c>
      <c r="L14" s="4" t="s">
        <v>82</v>
      </c>
      <c r="M14" s="4" t="s">
        <v>83</v>
      </c>
    </row>
    <row r="15" spans="1:13" x14ac:dyDescent="0.2">
      <c r="A15" s="5" t="s">
        <v>11</v>
      </c>
      <c r="B15" s="4" t="s">
        <v>12</v>
      </c>
      <c r="C15" s="3">
        <v>12.009</v>
      </c>
      <c r="D15" s="3">
        <v>16.945</v>
      </c>
      <c r="E15" s="3">
        <v>0</v>
      </c>
      <c r="F15" s="3">
        <v>0</v>
      </c>
      <c r="G15" s="3">
        <v>0</v>
      </c>
      <c r="H15" s="3">
        <v>0</v>
      </c>
      <c r="I15" s="3">
        <v>13.465399999999999</v>
      </c>
      <c r="J15" s="3">
        <v>0</v>
      </c>
      <c r="K15" s="3">
        <f t="shared" ref="K15:L18" si="5">C15-(E15+G15)</f>
        <v>12.009</v>
      </c>
      <c r="L15" s="3">
        <f t="shared" si="5"/>
        <v>16.945</v>
      </c>
      <c r="M15" s="3">
        <f>(K15*COS(RADIANS(0)))/(1.06*(I15))</f>
        <v>0.84135972811939264</v>
      </c>
    </row>
    <row r="16" spans="1:13" x14ac:dyDescent="0.2">
      <c r="A16" s="5" t="s">
        <v>11</v>
      </c>
      <c r="B16" s="4" t="s">
        <v>13</v>
      </c>
      <c r="C16" s="3">
        <v>12.223000000000001</v>
      </c>
      <c r="D16" s="3">
        <v>14.398</v>
      </c>
      <c r="E16" s="3">
        <v>0</v>
      </c>
      <c r="F16" s="3">
        <v>0</v>
      </c>
      <c r="G16" s="3">
        <v>0</v>
      </c>
      <c r="H16" s="3">
        <v>0</v>
      </c>
      <c r="I16" s="3">
        <v>10.942699999999999</v>
      </c>
      <c r="J16" s="3">
        <v>0</v>
      </c>
      <c r="K16" s="3">
        <f t="shared" si="5"/>
        <v>12.223000000000001</v>
      </c>
      <c r="L16" s="3">
        <f t="shared" si="5"/>
        <v>14.398</v>
      </c>
      <c r="M16" s="3">
        <f t="shared" ref="M16:M19" si="6">(K16*COS(RADIANS(0)))/(1.06*(I16))</f>
        <v>1.0537739383764244</v>
      </c>
    </row>
    <row r="17" spans="1:13" x14ac:dyDescent="0.2">
      <c r="A17" s="5" t="s">
        <v>11</v>
      </c>
      <c r="B17" s="4" t="s">
        <v>12</v>
      </c>
      <c r="C17" s="3">
        <v>12.59</v>
      </c>
      <c r="D17" s="3">
        <v>18.981000000000002</v>
      </c>
      <c r="E17" s="3">
        <v>6.7000000000000004E-2</v>
      </c>
      <c r="F17" s="3">
        <v>1.6</v>
      </c>
      <c r="G17" s="3">
        <v>2.8000000000000001E-2</v>
      </c>
      <c r="H17" s="3">
        <v>0</v>
      </c>
      <c r="I17" s="3">
        <v>13.131933333333333</v>
      </c>
      <c r="J17" s="3">
        <v>0</v>
      </c>
      <c r="K17" s="3">
        <f t="shared" si="5"/>
        <v>12.494999999999999</v>
      </c>
      <c r="L17" s="3">
        <f t="shared" si="5"/>
        <v>17.381</v>
      </c>
      <c r="M17" s="3">
        <f t="shared" si="6"/>
        <v>0.89763902616953606</v>
      </c>
    </row>
    <row r="18" spans="1:13" x14ac:dyDescent="0.2">
      <c r="A18" s="5" t="s">
        <v>11</v>
      </c>
      <c r="B18" s="4" t="s">
        <v>14</v>
      </c>
      <c r="C18" s="3">
        <v>15.91</v>
      </c>
      <c r="D18" s="3">
        <v>18.587</v>
      </c>
      <c r="E18" s="3">
        <v>0</v>
      </c>
      <c r="F18" s="3">
        <v>0</v>
      </c>
      <c r="G18" s="3">
        <v>0</v>
      </c>
      <c r="H18" s="3">
        <v>0</v>
      </c>
      <c r="I18" s="3">
        <v>14.329499999999996</v>
      </c>
      <c r="J18" s="3">
        <v>0</v>
      </c>
      <c r="K18" s="3">
        <f t="shared" si="5"/>
        <v>15.91</v>
      </c>
      <c r="L18" s="3">
        <f t="shared" si="5"/>
        <v>18.587</v>
      </c>
      <c r="M18" s="3">
        <f t="shared" si="6"/>
        <v>1.0474499432823305</v>
      </c>
    </row>
    <row r="19" spans="1:13" x14ac:dyDescent="0.2">
      <c r="A19" s="5" t="s">
        <v>11</v>
      </c>
      <c r="B19" s="4" t="s">
        <v>15</v>
      </c>
      <c r="C19" s="3">
        <v>9.56</v>
      </c>
      <c r="D19" s="3">
        <v>16.433</v>
      </c>
      <c r="E19" s="3">
        <v>0</v>
      </c>
      <c r="F19" s="3">
        <v>0</v>
      </c>
      <c r="G19" s="3">
        <v>0.126</v>
      </c>
      <c r="H19" s="3">
        <v>0.84699999999999998</v>
      </c>
      <c r="I19" s="3">
        <v>11.860066666666667</v>
      </c>
      <c r="J19" s="3">
        <v>0</v>
      </c>
      <c r="K19" s="3">
        <f>C19-(E19+G19)</f>
        <v>9.4340000000000011</v>
      </c>
      <c r="L19" s="3">
        <f>D19-(F19+H19)</f>
        <v>15.586</v>
      </c>
      <c r="M19" s="3">
        <f t="shared" si="6"/>
        <v>0.75041736696252415</v>
      </c>
    </row>
    <row r="20" spans="1:13" x14ac:dyDescent="0.2">
      <c r="A20" s="5" t="s">
        <v>11</v>
      </c>
      <c r="B20" s="4" t="s">
        <v>7</v>
      </c>
      <c r="C20" s="4">
        <f t="shared" ref="C20:M20" si="7">AVERAGE(C15:C19)</f>
        <v>12.458400000000001</v>
      </c>
      <c r="D20" s="4">
        <f t="shared" si="7"/>
        <v>17.0688</v>
      </c>
      <c r="E20" s="4">
        <f t="shared" si="7"/>
        <v>1.34E-2</v>
      </c>
      <c r="F20" s="4">
        <f>AVERAGE(F15:F19)</f>
        <v>0.32</v>
      </c>
      <c r="G20" s="4">
        <f t="shared" si="7"/>
        <v>3.0800000000000001E-2</v>
      </c>
      <c r="H20" s="4">
        <f t="shared" si="7"/>
        <v>0.1694</v>
      </c>
      <c r="I20" s="4">
        <f t="shared" si="7"/>
        <v>12.745919999999998</v>
      </c>
      <c r="J20" s="4">
        <f t="shared" si="7"/>
        <v>0</v>
      </c>
      <c r="K20" s="4">
        <f t="shared" si="7"/>
        <v>12.414199999999999</v>
      </c>
      <c r="L20" s="4">
        <f t="shared" si="7"/>
        <v>16.5794</v>
      </c>
      <c r="M20" s="4">
        <f t="shared" si="7"/>
        <v>0.91812800058204158</v>
      </c>
    </row>
    <row r="21" spans="1:13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A22" s="3"/>
      <c r="B22" s="3"/>
      <c r="C22" s="4" t="s">
        <v>73</v>
      </c>
      <c r="D22" s="4" t="s">
        <v>74</v>
      </c>
      <c r="E22" s="4" t="s">
        <v>75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80</v>
      </c>
      <c r="K22" s="4" t="s">
        <v>81</v>
      </c>
      <c r="L22" s="4" t="s">
        <v>82</v>
      </c>
      <c r="M22" s="4" t="s">
        <v>83</v>
      </c>
    </row>
    <row r="23" spans="1:13" x14ac:dyDescent="0.2">
      <c r="A23" s="5" t="s">
        <v>16</v>
      </c>
      <c r="B23" s="4" t="s">
        <v>17</v>
      </c>
      <c r="C23" s="3">
        <v>2.9689999999999999</v>
      </c>
      <c r="D23" s="3">
        <v>9.0920000000000005</v>
      </c>
      <c r="E23" s="3">
        <v>0</v>
      </c>
      <c r="F23" s="3">
        <v>0</v>
      </c>
      <c r="G23" s="3">
        <v>0</v>
      </c>
      <c r="H23" s="3">
        <v>0</v>
      </c>
      <c r="I23" s="3">
        <v>6.9905333333333344</v>
      </c>
      <c r="J23" s="3">
        <v>0</v>
      </c>
      <c r="K23" s="3">
        <f>C23-(E23+G23)</f>
        <v>2.9689999999999999</v>
      </c>
      <c r="L23" s="3">
        <f>D23-(F23+H23)</f>
        <v>9.0920000000000005</v>
      </c>
      <c r="M23" s="3">
        <f>(K23*COS(RADIANS(0)))/(1.06*(I23))</f>
        <v>0.40067663834324718</v>
      </c>
    </row>
    <row r="24" spans="1:13" x14ac:dyDescent="0.2">
      <c r="A24" s="5" t="s">
        <v>16</v>
      </c>
      <c r="B24" s="4" t="s">
        <v>18</v>
      </c>
      <c r="C24" s="3">
        <v>7.4420000000000002</v>
      </c>
      <c r="D24" s="3">
        <v>11.678000000000001</v>
      </c>
      <c r="E24" s="3">
        <v>0</v>
      </c>
      <c r="F24" s="3">
        <v>0</v>
      </c>
      <c r="G24" s="3">
        <v>1.2E-2</v>
      </c>
      <c r="H24" s="3">
        <v>0</v>
      </c>
      <c r="I24" s="3">
        <v>8.8489333333333313</v>
      </c>
      <c r="J24" s="3">
        <v>0</v>
      </c>
      <c r="K24" s="3">
        <f>C24-(E24+G24)</f>
        <v>7.4300000000000006</v>
      </c>
      <c r="L24" s="3">
        <f>D24-(F24+H24)</f>
        <v>11.678000000000001</v>
      </c>
      <c r="M24" s="3">
        <f>(K24*COS(RADIANS(0)))/(1.06*(I24))</f>
        <v>0.79212190873447863</v>
      </c>
    </row>
    <row r="25" spans="1:13" x14ac:dyDescent="0.2">
      <c r="A25" s="5" t="s">
        <v>16</v>
      </c>
      <c r="B25" s="4" t="s">
        <v>7</v>
      </c>
      <c r="C25" s="4">
        <f t="shared" ref="C25:M25" si="8">AVERAGE(C23:C24)</f>
        <v>5.2054999999999998</v>
      </c>
      <c r="D25" s="4">
        <f t="shared" si="8"/>
        <v>10.385000000000002</v>
      </c>
      <c r="E25" s="4">
        <f t="shared" si="8"/>
        <v>0</v>
      </c>
      <c r="F25" s="4">
        <f t="shared" si="8"/>
        <v>0</v>
      </c>
      <c r="G25" s="4">
        <f t="shared" si="8"/>
        <v>6.0000000000000001E-3</v>
      </c>
      <c r="H25" s="4">
        <f t="shared" si="8"/>
        <v>0</v>
      </c>
      <c r="I25" s="4">
        <f t="shared" si="8"/>
        <v>7.9197333333333333</v>
      </c>
      <c r="J25" s="4">
        <f t="shared" si="8"/>
        <v>0</v>
      </c>
      <c r="K25" s="4">
        <f t="shared" si="8"/>
        <v>5.1995000000000005</v>
      </c>
      <c r="L25" s="4">
        <f t="shared" si="8"/>
        <v>10.385000000000002</v>
      </c>
      <c r="M25" s="4">
        <f t="shared" si="8"/>
        <v>0.59639927353886291</v>
      </c>
    </row>
    <row r="26" spans="1:13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">
      <c r="A27" s="3"/>
      <c r="B27" s="3"/>
      <c r="C27" s="4" t="s">
        <v>73</v>
      </c>
      <c r="D27" s="4" t="s">
        <v>74</v>
      </c>
      <c r="E27" s="4" t="s">
        <v>75</v>
      </c>
      <c r="F27" s="4" t="s">
        <v>76</v>
      </c>
      <c r="G27" s="4" t="s">
        <v>77</v>
      </c>
      <c r="H27" s="4" t="s">
        <v>78</v>
      </c>
      <c r="I27" s="4" t="s">
        <v>79</v>
      </c>
      <c r="J27" s="4" t="s">
        <v>80</v>
      </c>
      <c r="K27" s="4" t="s">
        <v>81</v>
      </c>
      <c r="L27" s="4" t="s">
        <v>82</v>
      </c>
      <c r="M27" s="4" t="s">
        <v>83</v>
      </c>
    </row>
    <row r="28" spans="1:13" x14ac:dyDescent="0.2">
      <c r="A28" s="5" t="s">
        <v>19</v>
      </c>
      <c r="B28" s="4" t="s">
        <v>20</v>
      </c>
      <c r="C28" s="3">
        <v>21.38</v>
      </c>
      <c r="D28" s="3">
        <v>15.383000000000001</v>
      </c>
      <c r="E28" s="3">
        <v>0</v>
      </c>
      <c r="F28" s="3">
        <v>0</v>
      </c>
      <c r="G28" s="3">
        <v>2.4E-2</v>
      </c>
      <c r="H28" s="3">
        <v>0</v>
      </c>
      <c r="I28" s="3">
        <v>11.089299999999998</v>
      </c>
      <c r="J28" s="3">
        <v>0</v>
      </c>
      <c r="K28" s="3">
        <f t="shared" ref="K28:L30" si="9">C28-(E28+G28)</f>
        <v>21.355999999999998</v>
      </c>
      <c r="L28" s="3">
        <f t="shared" si="9"/>
        <v>15.383000000000001</v>
      </c>
      <c r="M28" s="3">
        <f>(K28*COS(RADIANS(0)))/(1.06*(I28))</f>
        <v>1.8168116843552573</v>
      </c>
    </row>
    <row r="29" spans="1:13" x14ac:dyDescent="0.2">
      <c r="A29" s="5" t="s">
        <v>19</v>
      </c>
      <c r="B29" s="4" t="s">
        <v>21</v>
      </c>
      <c r="C29" s="3">
        <v>20.67</v>
      </c>
      <c r="D29" s="3">
        <v>15.309000000000001</v>
      </c>
      <c r="E29" s="3">
        <v>0.05</v>
      </c>
      <c r="F29" s="3">
        <v>0.42899999999999999</v>
      </c>
      <c r="G29" s="3">
        <v>0</v>
      </c>
      <c r="H29" s="3">
        <v>0</v>
      </c>
      <c r="I29" s="3">
        <v>10.852799999999998</v>
      </c>
      <c r="J29" s="3">
        <v>0</v>
      </c>
      <c r="K29" s="3">
        <f t="shared" si="9"/>
        <v>20.62</v>
      </c>
      <c r="L29" s="3">
        <f t="shared" si="9"/>
        <v>14.88</v>
      </c>
      <c r="M29" s="3">
        <f t="shared" ref="M29:M30" si="10">(K29*COS(RADIANS(0)))/(1.06*(I29))</f>
        <v>1.7924250136996212</v>
      </c>
    </row>
    <row r="30" spans="1:13" x14ac:dyDescent="0.2">
      <c r="A30" s="5" t="s">
        <v>19</v>
      </c>
      <c r="B30" s="4" t="s">
        <v>22</v>
      </c>
      <c r="C30" s="3">
        <v>16.552</v>
      </c>
      <c r="D30" s="3">
        <v>15.952000000000002</v>
      </c>
      <c r="E30" s="3">
        <v>0</v>
      </c>
      <c r="F30" s="3">
        <v>0</v>
      </c>
      <c r="G30" s="3">
        <v>0</v>
      </c>
      <c r="H30" s="3">
        <v>0</v>
      </c>
      <c r="I30" s="3">
        <v>10.366333333333333</v>
      </c>
      <c r="J30" s="3">
        <v>0</v>
      </c>
      <c r="K30" s="3">
        <f t="shared" si="9"/>
        <v>16.552</v>
      </c>
      <c r="L30" s="3">
        <f t="shared" si="9"/>
        <v>15.952000000000002</v>
      </c>
      <c r="M30" s="3">
        <f t="shared" si="10"/>
        <v>1.5063276317202456</v>
      </c>
    </row>
    <row r="31" spans="1:13" x14ac:dyDescent="0.2">
      <c r="A31" s="5" t="s">
        <v>19</v>
      </c>
      <c r="B31" s="4" t="s">
        <v>7</v>
      </c>
      <c r="C31" s="4">
        <f t="shared" ref="C31:M31" si="11">AVERAGE(C28:C30)</f>
        <v>19.533999999999999</v>
      </c>
      <c r="D31" s="4">
        <f t="shared" si="11"/>
        <v>15.548000000000002</v>
      </c>
      <c r="E31" s="4">
        <f t="shared" si="11"/>
        <v>1.6666666666666666E-2</v>
      </c>
      <c r="F31" s="4">
        <f t="shared" si="11"/>
        <v>0.14299999999999999</v>
      </c>
      <c r="G31" s="4">
        <f t="shared" si="11"/>
        <v>8.0000000000000002E-3</v>
      </c>
      <c r="H31" s="4">
        <f t="shared" si="11"/>
        <v>0</v>
      </c>
      <c r="I31" s="4">
        <f t="shared" si="11"/>
        <v>10.769477777777775</v>
      </c>
      <c r="J31" s="4">
        <f t="shared" si="11"/>
        <v>0</v>
      </c>
      <c r="K31" s="4">
        <f t="shared" si="11"/>
        <v>19.509333333333334</v>
      </c>
      <c r="L31" s="4">
        <f t="shared" si="11"/>
        <v>15.405000000000001</v>
      </c>
      <c r="M31" s="4">
        <f t="shared" si="11"/>
        <v>1.7051881099250412</v>
      </c>
    </row>
    <row r="32" spans="1:13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">
      <c r="A33" s="3"/>
      <c r="B33" s="3"/>
      <c r="C33" s="4" t="s">
        <v>73</v>
      </c>
      <c r="D33" s="4" t="s">
        <v>74</v>
      </c>
      <c r="E33" s="4" t="s">
        <v>75</v>
      </c>
      <c r="F33" s="4" t="s">
        <v>76</v>
      </c>
      <c r="G33" s="4" t="s">
        <v>77</v>
      </c>
      <c r="H33" s="4" t="s">
        <v>78</v>
      </c>
      <c r="I33" s="4" t="s">
        <v>79</v>
      </c>
      <c r="J33" s="4" t="s">
        <v>80</v>
      </c>
      <c r="K33" s="4" t="s">
        <v>81</v>
      </c>
      <c r="L33" s="4" t="s">
        <v>82</v>
      </c>
      <c r="M33" s="4" t="s">
        <v>83</v>
      </c>
    </row>
    <row r="34" spans="1:13" x14ac:dyDescent="0.2">
      <c r="A34" s="5" t="s">
        <v>23</v>
      </c>
      <c r="B34" s="4" t="s">
        <v>24</v>
      </c>
      <c r="C34" s="3">
        <v>2.87</v>
      </c>
      <c r="D34" s="3">
        <v>8.520999999999999</v>
      </c>
      <c r="E34" s="3">
        <v>0</v>
      </c>
      <c r="F34" s="3">
        <v>0</v>
      </c>
      <c r="G34" s="3">
        <v>1.4999999999999999E-2</v>
      </c>
      <c r="H34" s="3">
        <v>0</v>
      </c>
      <c r="I34" s="3">
        <v>6.0371999999999995</v>
      </c>
      <c r="J34" s="3">
        <v>0</v>
      </c>
      <c r="K34" s="3">
        <f t="shared" ref="K34:L36" si="12">C34-(E34+G34)</f>
        <v>2.855</v>
      </c>
      <c r="L34" s="3">
        <f t="shared" si="12"/>
        <v>8.520999999999999</v>
      </c>
      <c r="M34" s="3">
        <f>(K34*COS(RADIANS(0)))/(1.06*(I34))</f>
        <v>0.44613334433430968</v>
      </c>
    </row>
    <row r="35" spans="1:13" x14ac:dyDescent="0.2">
      <c r="A35" s="5" t="s">
        <v>23</v>
      </c>
      <c r="B35" s="4" t="s">
        <v>25</v>
      </c>
      <c r="C35" s="3">
        <v>3.2250000000000001</v>
      </c>
      <c r="D35" s="3">
        <v>9.004999999999999</v>
      </c>
      <c r="E35" s="3">
        <v>0</v>
      </c>
      <c r="F35" s="3">
        <v>0</v>
      </c>
      <c r="G35" s="3">
        <v>0</v>
      </c>
      <c r="H35" s="3">
        <v>0</v>
      </c>
      <c r="I35" s="3">
        <v>6.8561999999999985</v>
      </c>
      <c r="J35" s="3">
        <v>0</v>
      </c>
      <c r="K35" s="3">
        <f t="shared" si="12"/>
        <v>3.2250000000000001</v>
      </c>
      <c r="L35" s="3">
        <f t="shared" si="12"/>
        <v>9.004999999999999</v>
      </c>
      <c r="M35" s="3">
        <f t="shared" ref="M35:M36" si="13">(K35*COS(RADIANS(0)))/(1.06*(I35))</f>
        <v>0.44375205364322512</v>
      </c>
    </row>
    <row r="36" spans="1:13" x14ac:dyDescent="0.2">
      <c r="A36" s="5" t="s">
        <v>23</v>
      </c>
      <c r="B36" s="4" t="s">
        <v>26</v>
      </c>
      <c r="C36" s="3">
        <v>3.02</v>
      </c>
      <c r="D36" s="3">
        <v>8.5560000000000009</v>
      </c>
      <c r="E36" s="3">
        <v>0</v>
      </c>
      <c r="F36" s="3">
        <v>0</v>
      </c>
      <c r="G36" s="3">
        <v>0</v>
      </c>
      <c r="H36" s="3">
        <v>0</v>
      </c>
      <c r="I36" s="3">
        <v>6.206266666666667</v>
      </c>
      <c r="J36" s="3">
        <v>0</v>
      </c>
      <c r="K36" s="3">
        <f t="shared" si="12"/>
        <v>3.02</v>
      </c>
      <c r="L36" s="3">
        <f t="shared" si="12"/>
        <v>8.5560000000000009</v>
      </c>
      <c r="M36" s="3">
        <f t="shared" si="13"/>
        <v>0.45906126126929525</v>
      </c>
    </row>
    <row r="37" spans="1:13" x14ac:dyDescent="0.2">
      <c r="A37" s="5" t="s">
        <v>23</v>
      </c>
      <c r="B37" s="4" t="s">
        <v>7</v>
      </c>
      <c r="C37" s="4">
        <f t="shared" ref="C37:M37" si="14">AVERAGE(C34:C36)</f>
        <v>3.0383333333333336</v>
      </c>
      <c r="D37" s="4">
        <f t="shared" si="14"/>
        <v>8.6939999999999991</v>
      </c>
      <c r="E37" s="4">
        <f t="shared" si="14"/>
        <v>0</v>
      </c>
      <c r="F37" s="4">
        <f t="shared" si="14"/>
        <v>0</v>
      </c>
      <c r="G37" s="4">
        <f t="shared" si="14"/>
        <v>5.0000000000000001E-3</v>
      </c>
      <c r="H37" s="4">
        <f t="shared" si="14"/>
        <v>0</v>
      </c>
      <c r="I37" s="4">
        <f t="shared" si="14"/>
        <v>6.3665555555555544</v>
      </c>
      <c r="J37" s="4">
        <f t="shared" si="14"/>
        <v>0</v>
      </c>
      <c r="K37" s="4">
        <f t="shared" si="14"/>
        <v>3.0333333333333332</v>
      </c>
      <c r="L37" s="4">
        <f t="shared" si="14"/>
        <v>8.6939999999999991</v>
      </c>
      <c r="M37" s="4">
        <f t="shared" si="14"/>
        <v>0.44964888641561002</v>
      </c>
    </row>
    <row r="38" spans="1:13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">
      <c r="A39" s="3"/>
      <c r="B39" s="3"/>
      <c r="C39" s="4" t="s">
        <v>73</v>
      </c>
      <c r="D39" s="4" t="s">
        <v>74</v>
      </c>
      <c r="E39" s="4" t="s">
        <v>75</v>
      </c>
      <c r="F39" s="4" t="s">
        <v>76</v>
      </c>
      <c r="G39" s="4" t="s">
        <v>77</v>
      </c>
      <c r="H39" s="4" t="s">
        <v>78</v>
      </c>
      <c r="I39" s="4" t="s">
        <v>79</v>
      </c>
      <c r="J39" s="4" t="s">
        <v>80</v>
      </c>
      <c r="K39" s="4" t="s">
        <v>81</v>
      </c>
      <c r="L39" s="4" t="s">
        <v>82</v>
      </c>
      <c r="M39" s="4" t="s">
        <v>83</v>
      </c>
    </row>
    <row r="40" spans="1:13" x14ac:dyDescent="0.2">
      <c r="A40" s="5" t="s">
        <v>27</v>
      </c>
      <c r="B40" s="4" t="s">
        <v>28</v>
      </c>
      <c r="C40" s="3">
        <v>4.2720000000000002</v>
      </c>
      <c r="D40" s="3">
        <v>9.1959999999999997</v>
      </c>
      <c r="E40" s="3">
        <v>0</v>
      </c>
      <c r="F40" s="3">
        <v>0</v>
      </c>
      <c r="G40" s="3">
        <v>0</v>
      </c>
      <c r="H40" s="3">
        <v>0</v>
      </c>
      <c r="I40" s="3">
        <v>7.4782000000000011</v>
      </c>
      <c r="J40" s="3">
        <v>0</v>
      </c>
      <c r="K40" s="3">
        <f t="shared" ref="K40:L43" si="15">C40-(E40+G40)</f>
        <v>4.2720000000000002</v>
      </c>
      <c r="L40" s="3">
        <f t="shared" si="15"/>
        <v>9.1959999999999997</v>
      </c>
      <c r="M40" s="3">
        <f>(K40*COS(RADIANS(0)))/(1.06*(I40))</f>
        <v>0.53892496579996285</v>
      </c>
    </row>
    <row r="41" spans="1:13" x14ac:dyDescent="0.2">
      <c r="A41" s="5" t="s">
        <v>29</v>
      </c>
      <c r="B41" s="4" t="s">
        <v>30</v>
      </c>
      <c r="C41" s="3">
        <v>4.6050000000000004</v>
      </c>
      <c r="D41" s="3">
        <v>11.540000000000001</v>
      </c>
      <c r="E41" s="3">
        <v>0</v>
      </c>
      <c r="F41" s="3">
        <v>0</v>
      </c>
      <c r="G41" s="3">
        <v>0</v>
      </c>
      <c r="H41" s="3">
        <v>0</v>
      </c>
      <c r="I41" s="3">
        <v>8.6232000000000006</v>
      </c>
      <c r="J41" s="3">
        <v>0</v>
      </c>
      <c r="K41" s="3">
        <f t="shared" si="15"/>
        <v>4.6050000000000004</v>
      </c>
      <c r="L41" s="3">
        <f t="shared" si="15"/>
        <v>11.540000000000001</v>
      </c>
      <c r="M41" s="3">
        <f t="shared" ref="M41:M43" si="16">(K41*COS(RADIANS(0)))/(1.06*(I41))</f>
        <v>0.50379669063010357</v>
      </c>
    </row>
    <row r="42" spans="1:13" x14ac:dyDescent="0.2">
      <c r="A42" s="5" t="s">
        <v>27</v>
      </c>
      <c r="B42" s="4" t="s">
        <v>31</v>
      </c>
      <c r="C42" s="3">
        <v>4.407</v>
      </c>
      <c r="D42" s="3">
        <v>11.91</v>
      </c>
      <c r="E42" s="3">
        <v>0</v>
      </c>
      <c r="F42" s="3">
        <v>0</v>
      </c>
      <c r="G42" s="3">
        <v>8.0000000000000002E-3</v>
      </c>
      <c r="H42" s="3">
        <v>0</v>
      </c>
      <c r="I42" s="3">
        <v>8.4122222222222227</v>
      </c>
      <c r="J42" s="3">
        <v>0</v>
      </c>
      <c r="K42" s="3">
        <f t="shared" si="15"/>
        <v>4.399</v>
      </c>
      <c r="L42" s="3">
        <f t="shared" si="15"/>
        <v>11.91</v>
      </c>
      <c r="M42" s="3">
        <f t="shared" si="16"/>
        <v>0.49332981112138419</v>
      </c>
    </row>
    <row r="43" spans="1:13" x14ac:dyDescent="0.2">
      <c r="A43" s="5" t="s">
        <v>27</v>
      </c>
      <c r="B43" s="4" t="s">
        <v>32</v>
      </c>
      <c r="C43" s="3">
        <v>2.5830000000000002</v>
      </c>
      <c r="D43" s="3">
        <v>10.038</v>
      </c>
      <c r="E43" s="3">
        <v>0</v>
      </c>
      <c r="F43" s="3">
        <v>0</v>
      </c>
      <c r="G43" s="3">
        <v>0</v>
      </c>
      <c r="H43" s="3">
        <v>0</v>
      </c>
      <c r="I43" s="3">
        <v>7.8120714285714286</v>
      </c>
      <c r="J43" s="3">
        <v>0</v>
      </c>
      <c r="K43" s="3">
        <f t="shared" si="15"/>
        <v>2.5830000000000002</v>
      </c>
      <c r="L43" s="3">
        <f t="shared" si="15"/>
        <v>10.038</v>
      </c>
      <c r="M43" s="3">
        <f t="shared" si="16"/>
        <v>0.31192654536132397</v>
      </c>
    </row>
    <row r="44" spans="1:13" x14ac:dyDescent="0.2">
      <c r="A44" s="5" t="s">
        <v>27</v>
      </c>
      <c r="B44" s="4" t="s">
        <v>7</v>
      </c>
      <c r="C44" s="4">
        <f t="shared" ref="C44:M44" si="17">AVERAGE(C40:C43)</f>
        <v>3.9667500000000002</v>
      </c>
      <c r="D44" s="4">
        <f t="shared" si="17"/>
        <v>10.670999999999999</v>
      </c>
      <c r="E44" s="4">
        <f t="shared" si="17"/>
        <v>0</v>
      </c>
      <c r="F44" s="4">
        <f t="shared" si="17"/>
        <v>0</v>
      </c>
      <c r="G44" s="4">
        <f t="shared" si="17"/>
        <v>2E-3</v>
      </c>
      <c r="H44" s="4">
        <f t="shared" si="17"/>
        <v>0</v>
      </c>
      <c r="I44" s="4">
        <f t="shared" si="17"/>
        <v>8.0814234126984132</v>
      </c>
      <c r="J44" s="4">
        <f t="shared" si="17"/>
        <v>0</v>
      </c>
      <c r="K44" s="4">
        <f t="shared" si="17"/>
        <v>3.96475</v>
      </c>
      <c r="L44" s="4">
        <f t="shared" si="17"/>
        <v>10.670999999999999</v>
      </c>
      <c r="M44" s="4">
        <f t="shared" si="17"/>
        <v>0.46199450322819369</v>
      </c>
    </row>
    <row r="45" spans="1:13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">
      <c r="A46" s="3"/>
      <c r="B46" s="3"/>
      <c r="C46" s="4" t="s">
        <v>73</v>
      </c>
      <c r="D46" s="4" t="s">
        <v>74</v>
      </c>
      <c r="E46" s="4" t="s">
        <v>75</v>
      </c>
      <c r="F46" s="4" t="s">
        <v>76</v>
      </c>
      <c r="G46" s="4" t="s">
        <v>77</v>
      </c>
      <c r="H46" s="4" t="s">
        <v>78</v>
      </c>
      <c r="I46" s="4" t="s">
        <v>79</v>
      </c>
      <c r="J46" s="4" t="s">
        <v>80</v>
      </c>
      <c r="K46" s="4" t="s">
        <v>81</v>
      </c>
      <c r="L46" s="4" t="s">
        <v>82</v>
      </c>
      <c r="M46" s="4" t="s">
        <v>83</v>
      </c>
    </row>
    <row r="47" spans="1:13" x14ac:dyDescent="0.2">
      <c r="A47" s="5" t="s">
        <v>33</v>
      </c>
      <c r="B47" s="4" t="s">
        <v>34</v>
      </c>
      <c r="C47" s="3">
        <v>1.6120000000000001</v>
      </c>
      <c r="D47" s="3">
        <v>8.2260000000000009</v>
      </c>
      <c r="E47" s="3">
        <v>0</v>
      </c>
      <c r="F47" s="3">
        <v>0</v>
      </c>
      <c r="G47" s="3">
        <v>0</v>
      </c>
      <c r="H47" s="3">
        <v>0</v>
      </c>
      <c r="I47" s="3">
        <v>6.2644666666666673</v>
      </c>
      <c r="J47" s="3">
        <v>0</v>
      </c>
      <c r="K47" s="3">
        <f>C47-(E47+G47)</f>
        <v>1.6120000000000001</v>
      </c>
      <c r="L47" s="3">
        <f>D47-(F47+H47)</f>
        <v>8.2260000000000009</v>
      </c>
      <c r="M47" s="3">
        <f>(K47*COS(RADIANS(0)))/(1.06*(I47))</f>
        <v>0.24275884890139068</v>
      </c>
    </row>
    <row r="48" spans="1:13" x14ac:dyDescent="0.2">
      <c r="A48" s="5" t="s">
        <v>33</v>
      </c>
      <c r="B48" s="4" t="s">
        <v>35</v>
      </c>
      <c r="C48" s="3">
        <v>1.7789999999999999</v>
      </c>
      <c r="D48" s="3">
        <v>8.64</v>
      </c>
      <c r="E48" s="3">
        <v>0</v>
      </c>
      <c r="F48" s="3">
        <v>0</v>
      </c>
      <c r="G48" s="3">
        <v>0</v>
      </c>
      <c r="H48" s="3">
        <v>0</v>
      </c>
      <c r="I48" s="3">
        <v>6.1410666666666662</v>
      </c>
      <c r="J48" s="3">
        <v>0</v>
      </c>
      <c r="K48" s="3">
        <f>C48-(E48+G48)</f>
        <v>1.7789999999999999</v>
      </c>
      <c r="L48" s="3">
        <f>D48-(F48+H48)</f>
        <v>8.64</v>
      </c>
      <c r="M48" s="3">
        <f>(K48*COS(RADIANS(0)))/(1.06*(I48))</f>
        <v>0.27329159214345816</v>
      </c>
    </row>
    <row r="49" spans="1:13" x14ac:dyDescent="0.2">
      <c r="A49" s="5" t="s">
        <v>33</v>
      </c>
      <c r="B49" s="4" t="s">
        <v>7</v>
      </c>
      <c r="C49" s="4">
        <f t="shared" ref="C49:M49" si="18">AVERAGE(C47:C48)</f>
        <v>1.6955</v>
      </c>
      <c r="D49" s="4">
        <f t="shared" si="18"/>
        <v>8.4329999999999998</v>
      </c>
      <c r="E49" s="4">
        <f t="shared" si="18"/>
        <v>0</v>
      </c>
      <c r="F49" s="4">
        <f t="shared" si="18"/>
        <v>0</v>
      </c>
      <c r="G49" s="4">
        <f t="shared" si="18"/>
        <v>0</v>
      </c>
      <c r="H49" s="4">
        <f t="shared" si="18"/>
        <v>0</v>
      </c>
      <c r="I49" s="4">
        <f t="shared" si="18"/>
        <v>6.2027666666666672</v>
      </c>
      <c r="J49" s="4">
        <f t="shared" si="18"/>
        <v>0</v>
      </c>
      <c r="K49" s="4">
        <f t="shared" si="18"/>
        <v>1.6955</v>
      </c>
      <c r="L49" s="4">
        <f t="shared" si="18"/>
        <v>8.4329999999999998</v>
      </c>
      <c r="M49" s="4">
        <f t="shared" si="18"/>
        <v>0.25802522052242444</v>
      </c>
    </row>
    <row r="50" spans="1:13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">
      <c r="A51" s="3"/>
      <c r="B51" s="3"/>
      <c r="C51" s="4" t="s">
        <v>73</v>
      </c>
      <c r="D51" s="4" t="s">
        <v>74</v>
      </c>
      <c r="E51" s="4" t="s">
        <v>75</v>
      </c>
      <c r="F51" s="4" t="s">
        <v>76</v>
      </c>
      <c r="G51" s="4" t="s">
        <v>77</v>
      </c>
      <c r="H51" s="4" t="s">
        <v>78</v>
      </c>
      <c r="I51" s="4" t="s">
        <v>79</v>
      </c>
      <c r="J51" s="4" t="s">
        <v>80</v>
      </c>
      <c r="K51" s="4" t="s">
        <v>81</v>
      </c>
      <c r="L51" s="4" t="s">
        <v>82</v>
      </c>
      <c r="M51" s="4" t="s">
        <v>83</v>
      </c>
    </row>
    <row r="52" spans="1:13" x14ac:dyDescent="0.2">
      <c r="A52" s="5" t="s">
        <v>36</v>
      </c>
      <c r="B52" s="4" t="s">
        <v>37</v>
      </c>
      <c r="C52" s="3">
        <v>0.314</v>
      </c>
      <c r="D52" s="3">
        <v>3.7149999999999999</v>
      </c>
      <c r="E52" s="3">
        <v>0</v>
      </c>
      <c r="F52" s="3">
        <v>0</v>
      </c>
      <c r="G52" s="3">
        <v>0</v>
      </c>
      <c r="H52" s="3">
        <v>0</v>
      </c>
      <c r="I52" s="3">
        <v>3.3758666666666701</v>
      </c>
      <c r="J52" s="3">
        <v>0</v>
      </c>
      <c r="K52" s="3">
        <f>C52-(E52+G52)</f>
        <v>0.314</v>
      </c>
      <c r="L52" s="3">
        <f>D52-(F52+H52)</f>
        <v>3.7149999999999999</v>
      </c>
      <c r="M52" s="3">
        <f>(K52*COS(RADIANS(0)))/(1.06*(I52))</f>
        <v>8.7748256771892449E-2</v>
      </c>
    </row>
    <row r="53" spans="1:13" x14ac:dyDescent="0.2">
      <c r="A53" s="5" t="s">
        <v>36</v>
      </c>
      <c r="B53" s="4" t="s">
        <v>7</v>
      </c>
      <c r="C53" s="4">
        <f t="shared" ref="C53:M53" si="19">AVERAGE(C52)</f>
        <v>0.314</v>
      </c>
      <c r="D53" s="4">
        <f>AVERAGE(D52)</f>
        <v>3.7149999999999999</v>
      </c>
      <c r="E53" s="4">
        <f t="shared" si="19"/>
        <v>0</v>
      </c>
      <c r="F53" s="4">
        <f t="shared" si="19"/>
        <v>0</v>
      </c>
      <c r="G53" s="4">
        <f t="shared" si="19"/>
        <v>0</v>
      </c>
      <c r="H53" s="4">
        <f t="shared" si="19"/>
        <v>0</v>
      </c>
      <c r="I53" s="4">
        <f t="shared" si="19"/>
        <v>3.3758666666666701</v>
      </c>
      <c r="J53" s="4">
        <f t="shared" si="19"/>
        <v>0</v>
      </c>
      <c r="K53" s="4">
        <f t="shared" si="19"/>
        <v>0.314</v>
      </c>
      <c r="L53" s="4">
        <f t="shared" si="19"/>
        <v>3.7149999999999999</v>
      </c>
      <c r="M53" s="4">
        <f t="shared" si="19"/>
        <v>8.7748256771892449E-2</v>
      </c>
    </row>
    <row r="54" spans="1:13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">
      <c r="A55" s="3"/>
      <c r="B55" s="3"/>
      <c r="C55" s="4" t="s">
        <v>73</v>
      </c>
      <c r="D55" s="4" t="s">
        <v>74</v>
      </c>
      <c r="E55" s="4" t="s">
        <v>75</v>
      </c>
      <c r="F55" s="4" t="s">
        <v>76</v>
      </c>
      <c r="G55" s="4" t="s">
        <v>77</v>
      </c>
      <c r="H55" s="4" t="s">
        <v>78</v>
      </c>
      <c r="I55" s="4" t="s">
        <v>79</v>
      </c>
      <c r="J55" s="4" t="s">
        <v>80</v>
      </c>
      <c r="K55" s="4" t="s">
        <v>81</v>
      </c>
      <c r="L55" s="4" t="s">
        <v>82</v>
      </c>
      <c r="M55" s="4" t="s">
        <v>83</v>
      </c>
    </row>
    <row r="56" spans="1:13" x14ac:dyDescent="0.2">
      <c r="A56" s="5" t="s">
        <v>38</v>
      </c>
      <c r="B56" s="4" t="s">
        <v>39</v>
      </c>
      <c r="C56" s="3">
        <v>1.55</v>
      </c>
      <c r="D56" s="3">
        <v>7.9709999999999992</v>
      </c>
      <c r="E56" s="3">
        <v>0</v>
      </c>
      <c r="F56" s="3">
        <v>0</v>
      </c>
      <c r="G56" s="3">
        <v>0</v>
      </c>
      <c r="H56" s="3">
        <v>0</v>
      </c>
      <c r="I56" s="3">
        <v>5.875571428571428</v>
      </c>
      <c r="J56" s="3">
        <v>0</v>
      </c>
      <c r="K56" s="3">
        <f t="shared" ref="K56:L59" si="20">C56-(E56+G56)</f>
        <v>1.55</v>
      </c>
      <c r="L56" s="3">
        <f t="shared" si="20"/>
        <v>7.9709999999999992</v>
      </c>
      <c r="M56" s="3">
        <f>(K56*COS(RADIANS(0)))/(1.06*(I56))</f>
        <v>0.24887181931493044</v>
      </c>
    </row>
    <row r="57" spans="1:13" x14ac:dyDescent="0.2">
      <c r="A57" s="5" t="s">
        <v>38</v>
      </c>
      <c r="B57" s="4" t="s">
        <v>40</v>
      </c>
      <c r="C57" s="3">
        <v>2.0329999999999999</v>
      </c>
      <c r="D57" s="3">
        <v>7.6099999999999994</v>
      </c>
      <c r="E57" s="3">
        <v>0</v>
      </c>
      <c r="F57" s="3">
        <v>0</v>
      </c>
      <c r="G57" s="3">
        <v>0</v>
      </c>
      <c r="H57" s="3">
        <v>0</v>
      </c>
      <c r="I57" s="3">
        <v>5.7798333333333325</v>
      </c>
      <c r="J57" s="3">
        <v>0</v>
      </c>
      <c r="K57" s="3">
        <f t="shared" si="20"/>
        <v>2.0329999999999999</v>
      </c>
      <c r="L57" s="3">
        <f t="shared" si="20"/>
        <v>7.6099999999999994</v>
      </c>
      <c r="M57" s="3">
        <f t="shared" ref="M57:M59" si="21">(K57*COS(RADIANS(0)))/(1.06*(I57))</f>
        <v>0.33183042099862514</v>
      </c>
    </row>
    <row r="58" spans="1:13" x14ac:dyDescent="0.2">
      <c r="A58" s="5" t="s">
        <v>38</v>
      </c>
      <c r="B58" s="4" t="s">
        <v>41</v>
      </c>
      <c r="C58" s="3">
        <v>1.712</v>
      </c>
      <c r="D58" s="3">
        <v>7.8890000000000002</v>
      </c>
      <c r="E58" s="3">
        <v>0</v>
      </c>
      <c r="F58" s="3">
        <v>0</v>
      </c>
      <c r="G58" s="3">
        <v>0</v>
      </c>
      <c r="H58" s="3">
        <v>0</v>
      </c>
      <c r="I58" s="3">
        <v>6.1822857142857135</v>
      </c>
      <c r="J58" s="3">
        <v>0</v>
      </c>
      <c r="K58" s="3">
        <f t="shared" si="20"/>
        <v>1.712</v>
      </c>
      <c r="L58" s="3">
        <f t="shared" si="20"/>
        <v>7.8890000000000002</v>
      </c>
      <c r="M58" s="3">
        <f t="shared" si="21"/>
        <v>0.26124550275807584</v>
      </c>
    </row>
    <row r="59" spans="1:13" x14ac:dyDescent="0.2">
      <c r="A59" s="5" t="s">
        <v>38</v>
      </c>
      <c r="B59" s="4" t="s">
        <v>42</v>
      </c>
      <c r="C59" s="3">
        <v>2.5099999999999998</v>
      </c>
      <c r="D59" s="3">
        <v>7.6150000000000002</v>
      </c>
      <c r="E59" s="3">
        <v>0</v>
      </c>
      <c r="F59" s="3">
        <v>0</v>
      </c>
      <c r="G59" s="3">
        <v>0</v>
      </c>
      <c r="H59" s="3">
        <v>0</v>
      </c>
      <c r="I59" s="3">
        <v>5.6306666666666665</v>
      </c>
      <c r="J59" s="3">
        <v>0</v>
      </c>
      <c r="K59" s="3">
        <f t="shared" si="20"/>
        <v>2.5099999999999998</v>
      </c>
      <c r="L59" s="3">
        <f t="shared" si="20"/>
        <v>7.6150000000000002</v>
      </c>
      <c r="M59" s="3">
        <f t="shared" si="21"/>
        <v>0.42054070476590455</v>
      </c>
    </row>
    <row r="60" spans="1:13" x14ac:dyDescent="0.2">
      <c r="A60" s="5" t="s">
        <v>38</v>
      </c>
      <c r="B60" s="4" t="s">
        <v>7</v>
      </c>
      <c r="C60" s="4">
        <f t="shared" ref="C60:M60" si="22">AVERAGE(C56:C59)</f>
        <v>1.9512499999999999</v>
      </c>
      <c r="D60" s="4">
        <f t="shared" si="22"/>
        <v>7.7712500000000002</v>
      </c>
      <c r="E60" s="4">
        <f t="shared" si="22"/>
        <v>0</v>
      </c>
      <c r="F60" s="4">
        <f t="shared" si="22"/>
        <v>0</v>
      </c>
      <c r="G60" s="4">
        <f t="shared" si="22"/>
        <v>0</v>
      </c>
      <c r="H60" s="4">
        <f t="shared" si="22"/>
        <v>0</v>
      </c>
      <c r="I60" s="4">
        <f t="shared" si="22"/>
        <v>5.8670892857142851</v>
      </c>
      <c r="J60" s="4">
        <f t="shared" si="22"/>
        <v>0</v>
      </c>
      <c r="K60" s="4">
        <f t="shared" si="22"/>
        <v>1.9512499999999999</v>
      </c>
      <c r="L60" s="4">
        <f t="shared" si="22"/>
        <v>7.7712500000000002</v>
      </c>
      <c r="M60" s="4">
        <f t="shared" si="22"/>
        <v>0.31562211195938394</v>
      </c>
    </row>
    <row r="61" spans="1:1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">
      <c r="A62" s="3"/>
      <c r="B62" s="3"/>
      <c r="C62" s="4" t="s">
        <v>73</v>
      </c>
      <c r="D62" s="4" t="s">
        <v>74</v>
      </c>
      <c r="E62" s="4" t="s">
        <v>75</v>
      </c>
      <c r="F62" s="4" t="s">
        <v>76</v>
      </c>
      <c r="G62" s="4" t="s">
        <v>77</v>
      </c>
      <c r="H62" s="4" t="s">
        <v>78</v>
      </c>
      <c r="I62" s="4" t="s">
        <v>79</v>
      </c>
      <c r="J62" s="4" t="s">
        <v>80</v>
      </c>
      <c r="K62" s="4" t="s">
        <v>81</v>
      </c>
      <c r="L62" s="4" t="s">
        <v>82</v>
      </c>
      <c r="M62" s="4" t="s">
        <v>83</v>
      </c>
    </row>
    <row r="63" spans="1:13" x14ac:dyDescent="0.2">
      <c r="A63" s="5" t="s">
        <v>43</v>
      </c>
      <c r="B63" s="4" t="s">
        <v>44</v>
      </c>
      <c r="C63" s="3">
        <v>7.6790000000000003</v>
      </c>
      <c r="D63" s="3">
        <v>11.157999999999999</v>
      </c>
      <c r="E63" s="3">
        <v>0</v>
      </c>
      <c r="F63" s="3">
        <v>0</v>
      </c>
      <c r="G63" s="3">
        <v>0</v>
      </c>
      <c r="H63" s="3">
        <v>0</v>
      </c>
      <c r="I63" s="3">
        <v>8.9526153846153846</v>
      </c>
      <c r="J63" s="3">
        <v>0</v>
      </c>
      <c r="K63" s="3">
        <f t="shared" ref="K63:L66" si="23">C63-(E63+G63)</f>
        <v>7.6790000000000003</v>
      </c>
      <c r="L63" s="3">
        <f t="shared" si="23"/>
        <v>11.157999999999999</v>
      </c>
      <c r="M63" s="3">
        <f>(K63*COS(RADIANS(0)))/(1.06*(I63))</f>
        <v>0.80918695949906883</v>
      </c>
    </row>
    <row r="64" spans="1:13" x14ac:dyDescent="0.2">
      <c r="A64" s="5" t="s">
        <v>43</v>
      </c>
      <c r="B64" s="4" t="s">
        <v>45</v>
      </c>
      <c r="C64" s="3">
        <v>12.79</v>
      </c>
      <c r="D64" s="3">
        <v>13.800999999999998</v>
      </c>
      <c r="E64" s="3">
        <v>0</v>
      </c>
      <c r="F64" s="3">
        <v>0</v>
      </c>
      <c r="G64" s="3">
        <v>0</v>
      </c>
      <c r="H64" s="3">
        <v>0</v>
      </c>
      <c r="I64" s="3">
        <v>10.271333333333335</v>
      </c>
      <c r="J64" s="3">
        <v>0</v>
      </c>
      <c r="K64" s="3">
        <f t="shared" si="23"/>
        <v>12.79</v>
      </c>
      <c r="L64" s="3">
        <f t="shared" si="23"/>
        <v>13.800999999999998</v>
      </c>
      <c r="M64" s="3">
        <f t="shared" ref="M64:M66" si="24">(K64*COS(RADIANS(0)))/(1.06*(I64))</f>
        <v>1.1747294478985901</v>
      </c>
    </row>
    <row r="65" spans="1:13" x14ac:dyDescent="0.2">
      <c r="A65" s="5" t="s">
        <v>43</v>
      </c>
      <c r="B65" s="4" t="s">
        <v>46</v>
      </c>
      <c r="C65" s="3">
        <v>15.56</v>
      </c>
      <c r="D65" s="3">
        <v>14.002000000000001</v>
      </c>
      <c r="E65" s="3">
        <v>0</v>
      </c>
      <c r="F65" s="3">
        <v>0</v>
      </c>
      <c r="G65" s="3">
        <v>0</v>
      </c>
      <c r="H65" s="3">
        <v>0</v>
      </c>
      <c r="I65" s="3">
        <v>10.468400000000001</v>
      </c>
      <c r="J65" s="3">
        <v>0</v>
      </c>
      <c r="K65" s="3">
        <f t="shared" si="23"/>
        <v>15.56</v>
      </c>
      <c r="L65" s="3">
        <f t="shared" si="23"/>
        <v>14.002000000000001</v>
      </c>
      <c r="M65" s="3">
        <f t="shared" si="24"/>
        <v>1.4022434453229593</v>
      </c>
    </row>
    <row r="66" spans="1:13" x14ac:dyDescent="0.2">
      <c r="A66" s="5" t="s">
        <v>43</v>
      </c>
      <c r="B66" s="4" t="s">
        <v>47</v>
      </c>
      <c r="C66" s="3">
        <v>8.0169999999999995</v>
      </c>
      <c r="D66" s="3">
        <v>10.178000000000001</v>
      </c>
      <c r="E66" s="3">
        <v>0</v>
      </c>
      <c r="F66" s="3">
        <v>0</v>
      </c>
      <c r="G66" s="3">
        <v>1.9E-2</v>
      </c>
      <c r="H66" s="3">
        <v>0</v>
      </c>
      <c r="I66" s="3">
        <v>9.0432666666666659</v>
      </c>
      <c r="J66" s="3">
        <v>0</v>
      </c>
      <c r="K66" s="3">
        <f t="shared" si="23"/>
        <v>7.9979999999999993</v>
      </c>
      <c r="L66" s="3">
        <f t="shared" si="23"/>
        <v>10.178000000000001</v>
      </c>
      <c r="M66" s="3">
        <f t="shared" si="24"/>
        <v>0.83435370170822398</v>
      </c>
    </row>
    <row r="67" spans="1:13" x14ac:dyDescent="0.2">
      <c r="A67" s="5" t="s">
        <v>43</v>
      </c>
      <c r="B67" s="4" t="s">
        <v>7</v>
      </c>
      <c r="C67" s="4">
        <f t="shared" ref="C67:M67" si="25">AVERAGE(C63:C66)</f>
        <v>11.011500000000002</v>
      </c>
      <c r="D67" s="4">
        <f t="shared" si="25"/>
        <v>12.284749999999999</v>
      </c>
      <c r="E67" s="4">
        <f t="shared" si="25"/>
        <v>0</v>
      </c>
      <c r="F67" s="4">
        <f t="shared" si="25"/>
        <v>0</v>
      </c>
      <c r="G67" s="4">
        <f t="shared" si="25"/>
        <v>4.7499999999999999E-3</v>
      </c>
      <c r="H67" s="4">
        <f t="shared" si="25"/>
        <v>0</v>
      </c>
      <c r="I67" s="4">
        <f t="shared" si="25"/>
        <v>9.6839038461538465</v>
      </c>
      <c r="J67" s="4">
        <f t="shared" si="25"/>
        <v>0</v>
      </c>
      <c r="K67" s="4">
        <f t="shared" si="25"/>
        <v>11.00675</v>
      </c>
      <c r="L67" s="4">
        <f t="shared" si="25"/>
        <v>12.284749999999999</v>
      </c>
      <c r="M67" s="4">
        <f t="shared" si="25"/>
        <v>1.0551283886072105</v>
      </c>
    </row>
    <row r="68" spans="1:13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">
      <c r="A69" s="3"/>
      <c r="B69" s="3"/>
      <c r="C69" s="4" t="s">
        <v>73</v>
      </c>
      <c r="D69" s="4" t="s">
        <v>74</v>
      </c>
      <c r="E69" s="4" t="s">
        <v>75</v>
      </c>
      <c r="F69" s="4" t="s">
        <v>76</v>
      </c>
      <c r="G69" s="4" t="s">
        <v>77</v>
      </c>
      <c r="H69" s="4" t="s">
        <v>78</v>
      </c>
      <c r="I69" s="4" t="s">
        <v>79</v>
      </c>
      <c r="J69" s="4" t="s">
        <v>80</v>
      </c>
      <c r="K69" s="4" t="s">
        <v>81</v>
      </c>
      <c r="L69" s="4" t="s">
        <v>82</v>
      </c>
      <c r="M69" s="4" t="s">
        <v>83</v>
      </c>
    </row>
    <row r="70" spans="1:13" x14ac:dyDescent="0.2">
      <c r="A70" s="5" t="s">
        <v>48</v>
      </c>
      <c r="B70" s="4" t="s">
        <v>49</v>
      </c>
      <c r="C70" s="3">
        <v>26.59</v>
      </c>
      <c r="D70" s="3">
        <v>18.158999999999999</v>
      </c>
      <c r="E70" s="3">
        <v>0</v>
      </c>
      <c r="F70" s="3">
        <v>0</v>
      </c>
      <c r="G70" s="3">
        <v>7.0000000000000001E-3</v>
      </c>
      <c r="H70" s="3">
        <v>0.309</v>
      </c>
      <c r="I70" s="3">
        <v>13.439666666666664</v>
      </c>
      <c r="J70" s="3">
        <v>0</v>
      </c>
      <c r="K70" s="3">
        <f>C70-(E70+G70)</f>
        <v>26.582999999999998</v>
      </c>
      <c r="L70" s="3">
        <f>D70-(F70+H70)</f>
        <v>17.849999999999998</v>
      </c>
      <c r="M70" s="3">
        <f>(K70*COS(RADIANS(0)))/(1.06*(I70))</f>
        <v>1.865991360410163</v>
      </c>
    </row>
    <row r="71" spans="1:13" x14ac:dyDescent="0.2">
      <c r="A71" s="5" t="s">
        <v>48</v>
      </c>
      <c r="B71" s="4" t="s">
        <v>50</v>
      </c>
      <c r="C71" s="3">
        <v>17.873000000000001</v>
      </c>
      <c r="D71" s="3">
        <v>17.744</v>
      </c>
      <c r="E71" s="3">
        <v>0</v>
      </c>
      <c r="F71" s="3">
        <v>0</v>
      </c>
      <c r="G71" s="3">
        <v>0</v>
      </c>
      <c r="H71" s="3">
        <v>0</v>
      </c>
      <c r="I71" s="3">
        <v>12.9064</v>
      </c>
      <c r="J71" s="3">
        <v>0</v>
      </c>
      <c r="K71" s="3">
        <f>C71-(E71+G71)</f>
        <v>17.873000000000001</v>
      </c>
      <c r="L71" s="3">
        <f>D71-(F71+H71)</f>
        <v>17.744</v>
      </c>
      <c r="M71" s="3">
        <f>(K71*COS(RADIANS(0)))/(1.06*(I71))</f>
        <v>1.3064309764703543</v>
      </c>
    </row>
    <row r="72" spans="1:13" x14ac:dyDescent="0.2">
      <c r="A72" s="5" t="s">
        <v>48</v>
      </c>
      <c r="B72" s="4" t="s">
        <v>7</v>
      </c>
      <c r="C72" s="4">
        <f t="shared" ref="C72:M72" si="26">AVERAGE(C70:C71)</f>
        <v>22.2315</v>
      </c>
      <c r="D72" s="4">
        <f t="shared" si="26"/>
        <v>17.951499999999999</v>
      </c>
      <c r="E72" s="4">
        <f t="shared" si="26"/>
        <v>0</v>
      </c>
      <c r="F72" s="4">
        <f t="shared" si="26"/>
        <v>0</v>
      </c>
      <c r="G72" s="4">
        <f t="shared" si="26"/>
        <v>3.5000000000000001E-3</v>
      </c>
      <c r="H72" s="4">
        <f t="shared" si="26"/>
        <v>0.1545</v>
      </c>
      <c r="I72" s="4">
        <f t="shared" si="26"/>
        <v>13.173033333333333</v>
      </c>
      <c r="J72" s="4">
        <f t="shared" si="26"/>
        <v>0</v>
      </c>
      <c r="K72" s="4">
        <f t="shared" si="26"/>
        <v>22.228000000000002</v>
      </c>
      <c r="L72" s="4">
        <f t="shared" si="26"/>
        <v>17.796999999999997</v>
      </c>
      <c r="M72" s="4">
        <f t="shared" si="26"/>
        <v>1.5862111684402587</v>
      </c>
    </row>
    <row r="73" spans="1:13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2">
      <c r="A74" s="3"/>
      <c r="B74" s="3"/>
      <c r="C74" s="4" t="s">
        <v>73</v>
      </c>
      <c r="D74" s="4" t="s">
        <v>74</v>
      </c>
      <c r="E74" s="4" t="s">
        <v>75</v>
      </c>
      <c r="F74" s="4" t="s">
        <v>76</v>
      </c>
      <c r="G74" s="4" t="s">
        <v>77</v>
      </c>
      <c r="H74" s="4" t="s">
        <v>78</v>
      </c>
      <c r="I74" s="4" t="s">
        <v>79</v>
      </c>
      <c r="J74" s="4" t="s">
        <v>80</v>
      </c>
      <c r="K74" s="4" t="s">
        <v>81</v>
      </c>
      <c r="L74" s="4" t="s">
        <v>82</v>
      </c>
      <c r="M74" s="4" t="s">
        <v>83</v>
      </c>
    </row>
    <row r="75" spans="1:13" x14ac:dyDescent="0.2">
      <c r="A75" s="5" t="s">
        <v>52</v>
      </c>
      <c r="B75" s="4" t="s">
        <v>14</v>
      </c>
      <c r="C75" s="3">
        <v>8.6869999999999994</v>
      </c>
      <c r="D75" s="3">
        <v>12.884</v>
      </c>
      <c r="E75" s="3">
        <v>0</v>
      </c>
      <c r="F75" s="3">
        <v>0</v>
      </c>
      <c r="G75" s="3">
        <v>0</v>
      </c>
      <c r="H75" s="3">
        <v>0</v>
      </c>
      <c r="I75" s="3">
        <v>9.9564666666666692</v>
      </c>
      <c r="J75" s="3">
        <v>0</v>
      </c>
      <c r="K75" s="3">
        <f>C75-(E75+G75)</f>
        <v>8.6869999999999994</v>
      </c>
      <c r="L75" s="3">
        <f>D75-(F75+H75)</f>
        <v>12.884</v>
      </c>
      <c r="M75" s="3">
        <f>(K75*COS(RADIANS(0)))/(1.06*(I75))</f>
        <v>0.82311158096927839</v>
      </c>
    </row>
    <row r="76" spans="1:13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2">
      <c r="A77" s="3"/>
      <c r="B77" s="3"/>
      <c r="C77" s="4" t="s">
        <v>73</v>
      </c>
      <c r="D77" s="4" t="s">
        <v>74</v>
      </c>
      <c r="E77" s="4" t="s">
        <v>75</v>
      </c>
      <c r="F77" s="4" t="s">
        <v>76</v>
      </c>
      <c r="G77" s="4" t="s">
        <v>77</v>
      </c>
      <c r="H77" s="4" t="s">
        <v>78</v>
      </c>
      <c r="I77" s="4" t="s">
        <v>79</v>
      </c>
      <c r="J77" s="4" t="s">
        <v>80</v>
      </c>
      <c r="K77" s="4" t="s">
        <v>81</v>
      </c>
      <c r="L77" s="4" t="s">
        <v>82</v>
      </c>
      <c r="M77" s="4" t="s">
        <v>83</v>
      </c>
    </row>
    <row r="78" spans="1:13" x14ac:dyDescent="0.2">
      <c r="A78" s="5" t="s">
        <v>53</v>
      </c>
      <c r="B78" s="4" t="s">
        <v>54</v>
      </c>
      <c r="C78" s="3">
        <v>3.2130000000000001</v>
      </c>
      <c r="D78" s="3">
        <v>12.009</v>
      </c>
      <c r="E78" s="3">
        <v>0</v>
      </c>
      <c r="F78" s="3">
        <v>0</v>
      </c>
      <c r="G78" s="3">
        <v>0</v>
      </c>
      <c r="H78" s="3">
        <v>0</v>
      </c>
      <c r="I78" s="3">
        <v>8.8360000000000003</v>
      </c>
      <c r="J78" s="3">
        <v>0</v>
      </c>
      <c r="K78" s="3">
        <f>C78-(E78+G78)</f>
        <v>3.2130000000000001</v>
      </c>
      <c r="L78" s="3">
        <f>D78-(F78+H78)</f>
        <v>12.009</v>
      </c>
      <c r="M78" s="3">
        <f>(K78*COS(RADIANS(0)))/(1.06*(I78))</f>
        <v>0.34304346711992961</v>
      </c>
    </row>
    <row r="79" spans="1:13" x14ac:dyDescent="0.2">
      <c r="A79" s="5" t="s">
        <v>53</v>
      </c>
      <c r="B79" s="4" t="s">
        <v>55</v>
      </c>
      <c r="C79" s="3">
        <v>3.968</v>
      </c>
      <c r="D79" s="3">
        <v>11.056999999999999</v>
      </c>
      <c r="E79" s="3">
        <v>0</v>
      </c>
      <c r="F79" s="3">
        <v>0</v>
      </c>
      <c r="G79" s="3">
        <v>0</v>
      </c>
      <c r="H79" s="3">
        <v>0</v>
      </c>
      <c r="I79" s="3">
        <v>8.3248666666666669</v>
      </c>
      <c r="J79" s="3">
        <v>0</v>
      </c>
      <c r="K79" s="3">
        <f>C79-(E79+G79)</f>
        <v>3.968</v>
      </c>
      <c r="L79" s="3">
        <f>D79-(F79+H79)</f>
        <v>11.056999999999999</v>
      </c>
      <c r="M79" s="3">
        <f>(K79*COS(RADIANS(0)))/(1.06*(I79))</f>
        <v>0.44966440620651715</v>
      </c>
    </row>
    <row r="80" spans="1:13" x14ac:dyDescent="0.2">
      <c r="A80" s="5" t="s">
        <v>53</v>
      </c>
      <c r="B80" s="4" t="s">
        <v>7</v>
      </c>
      <c r="C80" s="4">
        <f t="shared" ref="C80:L80" si="27">AVERAGE(C78:C79)</f>
        <v>3.5905</v>
      </c>
      <c r="D80" s="4">
        <f t="shared" si="27"/>
        <v>11.532999999999999</v>
      </c>
      <c r="E80" s="4">
        <f t="shared" si="27"/>
        <v>0</v>
      </c>
      <c r="F80" s="4">
        <f t="shared" si="27"/>
        <v>0</v>
      </c>
      <c r="G80" s="4">
        <f t="shared" si="27"/>
        <v>0</v>
      </c>
      <c r="H80" s="4">
        <f t="shared" si="27"/>
        <v>0</v>
      </c>
      <c r="I80" s="4">
        <f t="shared" si="27"/>
        <v>8.5804333333333336</v>
      </c>
      <c r="J80" s="4">
        <f t="shared" si="27"/>
        <v>0</v>
      </c>
      <c r="K80" s="4">
        <f t="shared" si="27"/>
        <v>3.5905</v>
      </c>
      <c r="L80" s="4">
        <f t="shared" si="27"/>
        <v>11.532999999999999</v>
      </c>
      <c r="M80" s="4">
        <f>AVERAGE(M78:M79)</f>
        <v>0.39635393666322338</v>
      </c>
    </row>
    <row r="81" spans="1:13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x14ac:dyDescent="0.2">
      <c r="A82" s="3"/>
      <c r="B82" s="3"/>
      <c r="C82" s="4" t="s">
        <v>73</v>
      </c>
      <c r="D82" s="4" t="s">
        <v>74</v>
      </c>
      <c r="E82" s="4" t="s">
        <v>75</v>
      </c>
      <c r="F82" s="4" t="s">
        <v>76</v>
      </c>
      <c r="G82" s="4" t="s">
        <v>77</v>
      </c>
      <c r="H82" s="4" t="s">
        <v>78</v>
      </c>
      <c r="I82" s="4" t="s">
        <v>79</v>
      </c>
      <c r="J82" s="4" t="s">
        <v>80</v>
      </c>
      <c r="K82" s="4" t="s">
        <v>81</v>
      </c>
      <c r="L82" s="4" t="s">
        <v>82</v>
      </c>
      <c r="M82" s="4" t="s">
        <v>83</v>
      </c>
    </row>
    <row r="83" spans="1:13" x14ac:dyDescent="0.2">
      <c r="A83" s="5" t="s">
        <v>56</v>
      </c>
      <c r="B83" s="4" t="s">
        <v>57</v>
      </c>
      <c r="C83" s="3">
        <v>16.184999999999999</v>
      </c>
      <c r="D83" s="3">
        <v>15.666</v>
      </c>
      <c r="E83" s="3">
        <v>0</v>
      </c>
      <c r="F83" s="3">
        <v>0</v>
      </c>
      <c r="G83" s="3">
        <v>2.1000000000000001E-2</v>
      </c>
      <c r="H83" s="3">
        <v>0</v>
      </c>
      <c r="I83" s="3">
        <v>11.063133333333333</v>
      </c>
      <c r="J83" s="3">
        <v>0</v>
      </c>
      <c r="K83" s="3">
        <f t="shared" ref="K83:L85" si="28">C83-(E83+G83)</f>
        <v>16.163999999999998</v>
      </c>
      <c r="L83" s="3">
        <f t="shared" si="28"/>
        <v>15.666</v>
      </c>
      <c r="M83" s="3">
        <f>(K83*COS(RADIANS(0)))/(1.06*(I83))</f>
        <v>1.3783668825384234</v>
      </c>
    </row>
    <row r="84" spans="1:13" x14ac:dyDescent="0.2">
      <c r="A84" s="5" t="s">
        <v>56</v>
      </c>
      <c r="B84" s="4" t="s">
        <v>58</v>
      </c>
      <c r="C84" s="3">
        <v>11.967000000000001</v>
      </c>
      <c r="D84" s="3">
        <v>16.405000000000001</v>
      </c>
      <c r="E84" s="3">
        <v>0</v>
      </c>
      <c r="F84" s="3">
        <v>0</v>
      </c>
      <c r="G84" s="3">
        <v>0</v>
      </c>
      <c r="H84" s="3">
        <v>0</v>
      </c>
      <c r="I84" s="3">
        <v>10.7806</v>
      </c>
      <c r="J84" s="3">
        <v>0</v>
      </c>
      <c r="K84" s="3">
        <f t="shared" si="28"/>
        <v>11.967000000000001</v>
      </c>
      <c r="L84" s="3">
        <f t="shared" si="28"/>
        <v>16.405000000000001</v>
      </c>
      <c r="M84" s="3">
        <f t="shared" ref="M84:M85" si="29">(K84*COS(RADIANS(0)))/(1.06*(I84))</f>
        <v>1.0472165409633447</v>
      </c>
    </row>
    <row r="85" spans="1:13" x14ac:dyDescent="0.2">
      <c r="A85" s="5" t="s">
        <v>56</v>
      </c>
      <c r="B85" s="4" t="s">
        <v>59</v>
      </c>
      <c r="C85" s="3">
        <v>26.873999999999999</v>
      </c>
      <c r="D85" s="3">
        <v>18.405999999999999</v>
      </c>
      <c r="E85" s="3">
        <v>2.5999999999999999E-2</v>
      </c>
      <c r="F85" s="3">
        <v>0.255</v>
      </c>
      <c r="G85" s="3">
        <v>0</v>
      </c>
      <c r="H85" s="3">
        <v>0</v>
      </c>
      <c r="I85" s="3">
        <v>13.365399999999998</v>
      </c>
      <c r="J85" s="3">
        <v>0</v>
      </c>
      <c r="K85" s="3">
        <f t="shared" si="28"/>
        <v>26.847999999999999</v>
      </c>
      <c r="L85" s="3">
        <f t="shared" si="28"/>
        <v>18.151</v>
      </c>
      <c r="M85" s="3">
        <f t="shared" si="29"/>
        <v>1.8950650101599993</v>
      </c>
    </row>
    <row r="86" spans="1:13" x14ac:dyDescent="0.2">
      <c r="A86" s="5" t="s">
        <v>56</v>
      </c>
      <c r="B86" s="4" t="s">
        <v>7</v>
      </c>
      <c r="C86" s="4">
        <f t="shared" ref="C86:M86" si="30">AVERAGE(C83:C85)</f>
        <v>18.341999999999999</v>
      </c>
      <c r="D86" s="4">
        <f t="shared" si="30"/>
        <v>16.825666666666667</v>
      </c>
      <c r="E86" s="4">
        <f t="shared" si="30"/>
        <v>8.6666666666666663E-3</v>
      </c>
      <c r="F86" s="4">
        <f t="shared" si="30"/>
        <v>8.5000000000000006E-2</v>
      </c>
      <c r="G86" s="4">
        <f t="shared" si="30"/>
        <v>7.0000000000000001E-3</v>
      </c>
      <c r="H86" s="4">
        <f t="shared" si="30"/>
        <v>0</v>
      </c>
      <c r="I86" s="4">
        <f t="shared" si="30"/>
        <v>11.736377777777776</v>
      </c>
      <c r="J86" s="4">
        <f t="shared" si="30"/>
        <v>0</v>
      </c>
      <c r="K86" s="4">
        <f t="shared" si="30"/>
        <v>18.326333333333334</v>
      </c>
      <c r="L86" s="4">
        <f t="shared" si="30"/>
        <v>16.740666666666666</v>
      </c>
      <c r="M86" s="4">
        <f t="shared" si="30"/>
        <v>1.4402161445539228</v>
      </c>
    </row>
    <row r="87" spans="1:13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x14ac:dyDescent="0.2">
      <c r="A88" s="3"/>
      <c r="B88" s="3"/>
      <c r="C88" s="4" t="s">
        <v>73</v>
      </c>
      <c r="D88" s="4" t="s">
        <v>74</v>
      </c>
      <c r="E88" s="4" t="s">
        <v>75</v>
      </c>
      <c r="F88" s="4" t="s">
        <v>76</v>
      </c>
      <c r="G88" s="4" t="s">
        <v>77</v>
      </c>
      <c r="H88" s="4" t="s">
        <v>78</v>
      </c>
      <c r="I88" s="4" t="s">
        <v>79</v>
      </c>
      <c r="J88" s="4" t="s">
        <v>80</v>
      </c>
      <c r="K88" s="4" t="s">
        <v>81</v>
      </c>
      <c r="L88" s="4" t="s">
        <v>82</v>
      </c>
      <c r="M88" s="4" t="s">
        <v>83</v>
      </c>
    </row>
    <row r="89" spans="1:13" x14ac:dyDescent="0.2">
      <c r="A89" s="5" t="s">
        <v>60</v>
      </c>
      <c r="B89" s="4" t="s">
        <v>61</v>
      </c>
      <c r="C89" s="3">
        <v>2.1419999999999999</v>
      </c>
      <c r="D89" s="3">
        <v>9.1269999999999989</v>
      </c>
      <c r="E89" s="3">
        <v>0</v>
      </c>
      <c r="F89" s="3">
        <v>0</v>
      </c>
      <c r="G89" s="3">
        <v>0</v>
      </c>
      <c r="H89" s="3">
        <v>0</v>
      </c>
      <c r="I89" s="3">
        <v>6.8605333333333336</v>
      </c>
      <c r="J89" s="3">
        <v>0</v>
      </c>
      <c r="K89" s="3">
        <f>C89-(E89+G89)</f>
        <v>2.1419999999999999</v>
      </c>
      <c r="L89" s="3">
        <f>D89-(F89+H89)</f>
        <v>9.1269999999999989</v>
      </c>
      <c r="M89" s="3">
        <f>(K89*COS(RADIANS(0)))/(1.06*(I89))</f>
        <v>0.2945477587234907</v>
      </c>
    </row>
    <row r="90" spans="1:13" x14ac:dyDescent="0.2">
      <c r="A90" s="5" t="s">
        <v>60</v>
      </c>
      <c r="B90" s="4" t="s">
        <v>62</v>
      </c>
      <c r="C90" s="3">
        <v>7.69</v>
      </c>
      <c r="D90" s="3">
        <v>11.718</v>
      </c>
      <c r="E90" s="3">
        <v>0</v>
      </c>
      <c r="F90" s="3">
        <v>0</v>
      </c>
      <c r="G90" s="3">
        <v>0</v>
      </c>
      <c r="H90" s="3">
        <v>0</v>
      </c>
      <c r="I90" s="3">
        <v>9.2741333333333351</v>
      </c>
      <c r="J90" s="3">
        <v>0</v>
      </c>
      <c r="K90" s="3">
        <f>C90-(E90+G90)</f>
        <v>7.69</v>
      </c>
      <c r="L90" s="3">
        <f>D90-(F90+H90)</f>
        <v>11.718</v>
      </c>
      <c r="M90" s="3">
        <f>(K90*COS(RADIANS(0)))/(1.06*(I90))</f>
        <v>0.78225282302735277</v>
      </c>
    </row>
    <row r="91" spans="1:13" x14ac:dyDescent="0.2">
      <c r="A91" s="5" t="s">
        <v>60</v>
      </c>
      <c r="B91" s="4" t="s">
        <v>7</v>
      </c>
      <c r="C91" s="4">
        <f t="shared" ref="C91:M91" si="31">AVERAGE(C89:C90)</f>
        <v>4.9160000000000004</v>
      </c>
      <c r="D91" s="4">
        <f t="shared" si="31"/>
        <v>10.422499999999999</v>
      </c>
      <c r="E91" s="4">
        <f t="shared" si="31"/>
        <v>0</v>
      </c>
      <c r="F91" s="4">
        <f t="shared" si="31"/>
        <v>0</v>
      </c>
      <c r="G91" s="4">
        <f t="shared" si="31"/>
        <v>0</v>
      </c>
      <c r="H91" s="4">
        <f t="shared" si="31"/>
        <v>0</v>
      </c>
      <c r="I91" s="4">
        <f t="shared" si="31"/>
        <v>8.0673333333333339</v>
      </c>
      <c r="J91" s="4">
        <f t="shared" si="31"/>
        <v>0</v>
      </c>
      <c r="K91" s="4">
        <f t="shared" si="31"/>
        <v>4.9160000000000004</v>
      </c>
      <c r="L91" s="4">
        <f t="shared" si="31"/>
        <v>10.422499999999999</v>
      </c>
      <c r="M91" s="4">
        <f t="shared" si="31"/>
        <v>0.53840029087542174</v>
      </c>
    </row>
    <row r="92" spans="1:13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x14ac:dyDescent="0.2">
      <c r="A93" s="3"/>
      <c r="B93" s="3"/>
      <c r="C93" s="4" t="s">
        <v>73</v>
      </c>
      <c r="D93" s="4" t="s">
        <v>74</v>
      </c>
      <c r="E93" s="4" t="s">
        <v>75</v>
      </c>
      <c r="F93" s="4" t="s">
        <v>76</v>
      </c>
      <c r="G93" s="4" t="s">
        <v>77</v>
      </c>
      <c r="H93" s="4" t="s">
        <v>78</v>
      </c>
      <c r="I93" s="4" t="s">
        <v>79</v>
      </c>
      <c r="J93" s="4" t="s">
        <v>80</v>
      </c>
      <c r="K93" s="4" t="s">
        <v>81</v>
      </c>
      <c r="L93" s="4" t="s">
        <v>82</v>
      </c>
      <c r="M93" s="4" t="s">
        <v>83</v>
      </c>
    </row>
    <row r="94" spans="1:13" x14ac:dyDescent="0.2">
      <c r="A94" s="5" t="s">
        <v>63</v>
      </c>
      <c r="B94" s="4" t="s">
        <v>64</v>
      </c>
      <c r="C94" s="3">
        <v>10.569000000000001</v>
      </c>
      <c r="D94" s="3">
        <v>14.77</v>
      </c>
      <c r="E94" s="3">
        <v>0</v>
      </c>
      <c r="F94" s="3">
        <v>0</v>
      </c>
      <c r="G94" s="3">
        <v>0</v>
      </c>
      <c r="H94" s="3">
        <v>0</v>
      </c>
      <c r="I94" s="3">
        <v>11.310599999999999</v>
      </c>
      <c r="J94" s="3">
        <v>0</v>
      </c>
      <c r="K94" s="3">
        <f>C94-(E94+G94)</f>
        <v>10.569000000000001</v>
      </c>
      <c r="L94" s="3">
        <f>D94-(F94+H94)</f>
        <v>14.77</v>
      </c>
      <c r="M94" s="3">
        <f>(K94*COS(RADIANS(0)))/(1.06*(I94))</f>
        <v>0.88154074204561494</v>
      </c>
    </row>
    <row r="95" spans="1:13" x14ac:dyDescent="0.2">
      <c r="A95" s="5" t="s">
        <v>63</v>
      </c>
      <c r="B95" s="4" t="s">
        <v>65</v>
      </c>
      <c r="C95" s="3">
        <v>7.782</v>
      </c>
      <c r="D95" s="3">
        <v>12.863</v>
      </c>
      <c r="E95" s="3">
        <v>0</v>
      </c>
      <c r="F95" s="3">
        <v>0</v>
      </c>
      <c r="G95" s="3">
        <v>0</v>
      </c>
      <c r="H95" s="3">
        <v>0</v>
      </c>
      <c r="I95" s="3">
        <v>10.194133333333335</v>
      </c>
      <c r="J95" s="3">
        <v>0</v>
      </c>
      <c r="K95" s="3">
        <f>C95-(E95+G95)</f>
        <v>7.782</v>
      </c>
      <c r="L95" s="3">
        <f>D95-(F95+H95)</f>
        <v>12.863</v>
      </c>
      <c r="M95" s="3">
        <f>(K95*COS(RADIANS(0)))/(1.06*(I95))</f>
        <v>0.72017004230821613</v>
      </c>
    </row>
    <row r="96" spans="1:13" x14ac:dyDescent="0.2">
      <c r="A96" s="5" t="s">
        <v>63</v>
      </c>
      <c r="B96" s="4" t="s">
        <v>7</v>
      </c>
      <c r="C96" s="4">
        <f t="shared" ref="C96:M96" si="32">AVERAGE(C94:C95)</f>
        <v>9.1754999999999995</v>
      </c>
      <c r="D96" s="4">
        <f t="shared" si="32"/>
        <v>13.8165</v>
      </c>
      <c r="E96" s="4">
        <f t="shared" si="32"/>
        <v>0</v>
      </c>
      <c r="F96" s="4">
        <f t="shared" si="32"/>
        <v>0</v>
      </c>
      <c r="G96" s="4">
        <f t="shared" si="32"/>
        <v>0</v>
      </c>
      <c r="H96" s="4">
        <f t="shared" si="32"/>
        <v>0</v>
      </c>
      <c r="I96" s="4">
        <f t="shared" si="32"/>
        <v>10.752366666666667</v>
      </c>
      <c r="J96" s="4">
        <f t="shared" si="32"/>
        <v>0</v>
      </c>
      <c r="K96" s="4">
        <f t="shared" si="32"/>
        <v>9.1754999999999995</v>
      </c>
      <c r="L96" s="4">
        <f t="shared" si="32"/>
        <v>13.8165</v>
      </c>
      <c r="M96" s="4">
        <f t="shared" si="32"/>
        <v>0.80085539217691548</v>
      </c>
    </row>
    <row r="97" spans="1:13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2">
      <c r="A98" s="3"/>
      <c r="B98" s="3"/>
      <c r="C98" s="4" t="s">
        <v>73</v>
      </c>
      <c r="D98" s="4" t="s">
        <v>74</v>
      </c>
      <c r="E98" s="4" t="s">
        <v>75</v>
      </c>
      <c r="F98" s="4" t="s">
        <v>76</v>
      </c>
      <c r="G98" s="4" t="s">
        <v>77</v>
      </c>
      <c r="H98" s="4" t="s">
        <v>78</v>
      </c>
      <c r="I98" s="4" t="s">
        <v>79</v>
      </c>
      <c r="J98" s="4" t="s">
        <v>80</v>
      </c>
      <c r="K98" s="4" t="s">
        <v>81</v>
      </c>
      <c r="L98" s="4" t="s">
        <v>82</v>
      </c>
      <c r="M98" s="4" t="s">
        <v>83</v>
      </c>
    </row>
    <row r="99" spans="1:13" x14ac:dyDescent="0.2">
      <c r="A99" s="5" t="s">
        <v>66</v>
      </c>
      <c r="B99" s="4" t="s">
        <v>67</v>
      </c>
      <c r="C99" s="3">
        <v>0.60499999999999998</v>
      </c>
      <c r="D99" s="3">
        <v>4.8150000000000004</v>
      </c>
      <c r="E99" s="3">
        <v>0</v>
      </c>
      <c r="F99" s="3">
        <v>0</v>
      </c>
      <c r="G99" s="3">
        <v>0</v>
      </c>
      <c r="H99" s="3">
        <v>0</v>
      </c>
      <c r="I99" s="3">
        <v>3.1725625000000002</v>
      </c>
      <c r="J99" s="3">
        <v>0</v>
      </c>
      <c r="K99" s="3">
        <f>C99-(E99+G99)</f>
        <v>0.60499999999999998</v>
      </c>
      <c r="L99" s="3">
        <f>D99-(F99+H99)</f>
        <v>4.8150000000000004</v>
      </c>
      <c r="M99" s="3">
        <f>(K99*COS(RADIANS(0)))/(1.06*(I99))</f>
        <v>0.17990337999050671</v>
      </c>
    </row>
    <row r="100" spans="1:13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x14ac:dyDescent="0.2">
      <c r="A101" s="3"/>
      <c r="B101" s="3"/>
      <c r="C101" s="4" t="s">
        <v>73</v>
      </c>
      <c r="D101" s="4" t="s">
        <v>74</v>
      </c>
      <c r="E101" s="4" t="s">
        <v>75</v>
      </c>
      <c r="F101" s="4" t="s">
        <v>76</v>
      </c>
      <c r="G101" s="4" t="s">
        <v>77</v>
      </c>
      <c r="H101" s="4" t="s">
        <v>78</v>
      </c>
      <c r="I101" s="4" t="s">
        <v>79</v>
      </c>
      <c r="J101" s="4" t="s">
        <v>80</v>
      </c>
      <c r="K101" s="4" t="s">
        <v>81</v>
      </c>
      <c r="L101" s="4" t="s">
        <v>82</v>
      </c>
      <c r="M101" s="4" t="s">
        <v>83</v>
      </c>
    </row>
    <row r="102" spans="1:13" x14ac:dyDescent="0.2">
      <c r="A102" s="5" t="s">
        <v>68</v>
      </c>
      <c r="B102" s="4" t="s">
        <v>69</v>
      </c>
      <c r="C102" s="3">
        <v>9.468</v>
      </c>
      <c r="D102" s="3">
        <v>13.1</v>
      </c>
      <c r="E102" s="3">
        <v>0</v>
      </c>
      <c r="F102" s="3">
        <v>0</v>
      </c>
      <c r="G102" s="3">
        <v>0</v>
      </c>
      <c r="H102" s="3">
        <v>0</v>
      </c>
      <c r="I102" s="3">
        <v>9.5382666666666687</v>
      </c>
      <c r="J102" s="3">
        <v>0</v>
      </c>
      <c r="K102" s="3">
        <f>C102-(E102+G102)</f>
        <v>9.468</v>
      </c>
      <c r="L102" s="3">
        <f>D102-(F102+H102)</f>
        <v>13.1</v>
      </c>
      <c r="M102" s="3">
        <f>(K102*COS(RADIANS(0)))/(1.06*(I102))</f>
        <v>0.93644639889477932</v>
      </c>
    </row>
    <row r="103" spans="1:13" x14ac:dyDescent="0.2">
      <c r="A103" s="5" t="s">
        <v>68</v>
      </c>
      <c r="B103" s="4" t="s">
        <v>70</v>
      </c>
      <c r="C103" s="3">
        <v>8.99</v>
      </c>
      <c r="D103" s="3">
        <v>13.218</v>
      </c>
      <c r="E103" s="3">
        <v>0</v>
      </c>
      <c r="F103" s="3">
        <v>0</v>
      </c>
      <c r="G103" s="3">
        <v>0</v>
      </c>
      <c r="H103" s="3">
        <v>0</v>
      </c>
      <c r="I103" s="3">
        <v>9.5507999999999988</v>
      </c>
      <c r="J103" s="3">
        <v>0</v>
      </c>
      <c r="K103" s="3">
        <f>C103-(E103+G103)</f>
        <v>8.99</v>
      </c>
      <c r="L103" s="3">
        <f t="shared" ref="L103" si="33">D103-(F103+H103)</f>
        <v>13.218</v>
      </c>
      <c r="M103" s="3">
        <f>(K103*COS(RADIANS(0)))/(1.06*(I103))</f>
        <v>0.88800226949278582</v>
      </c>
    </row>
    <row r="104" spans="1:13" x14ac:dyDescent="0.2">
      <c r="A104" s="5" t="s">
        <v>68</v>
      </c>
      <c r="B104" s="4" t="s">
        <v>7</v>
      </c>
      <c r="C104" s="4">
        <f t="shared" ref="C104:J104" si="34">AVERAGE(C102:C103)</f>
        <v>9.2289999999999992</v>
      </c>
      <c r="D104" s="4">
        <f t="shared" si="34"/>
        <v>13.158999999999999</v>
      </c>
      <c r="E104" s="4">
        <f t="shared" si="34"/>
        <v>0</v>
      </c>
      <c r="F104" s="4">
        <f t="shared" si="34"/>
        <v>0</v>
      </c>
      <c r="G104" s="4">
        <f t="shared" si="34"/>
        <v>0</v>
      </c>
      <c r="H104" s="4">
        <f t="shared" si="34"/>
        <v>0</v>
      </c>
      <c r="I104" s="4">
        <f>AVERAGE(I102:I103)</f>
        <v>9.5445333333333338</v>
      </c>
      <c r="J104" s="4">
        <f t="shared" si="34"/>
        <v>0</v>
      </c>
      <c r="K104" s="4">
        <f>AVERAGE(K102:K103)</f>
        <v>9.2289999999999992</v>
      </c>
      <c r="L104" s="4">
        <f>AVERAGE(L102:L103)</f>
        <v>13.158999999999999</v>
      </c>
      <c r="M104" s="4">
        <f>AVERAGE(M102:M103)</f>
        <v>0.91222433419378257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F1133-1E48-4242-8C70-25468DC1A986}">
  <sheetPr>
    <tabColor theme="9" tint="-0.499984740745262"/>
  </sheetPr>
  <dimension ref="A1:V104"/>
  <sheetViews>
    <sheetView topLeftCell="P73" workbookViewId="0">
      <selection activeCell="V74" sqref="V74:V104"/>
    </sheetView>
  </sheetViews>
  <sheetFormatPr baseColWidth="10" defaultRowHeight="16" x14ac:dyDescent="0.2"/>
  <cols>
    <col min="1" max="1" width="16.1640625" customWidth="1"/>
    <col min="2" max="2" width="17.5" customWidth="1"/>
    <col min="4" max="4" width="19.6640625" customWidth="1"/>
    <col min="5" max="5" width="21" customWidth="1"/>
    <col min="6" max="6" width="17.1640625" customWidth="1"/>
    <col min="7" max="7" width="18.33203125" customWidth="1"/>
    <col min="8" max="8" width="14.1640625" customWidth="1"/>
    <col min="9" max="9" width="15.33203125" customWidth="1"/>
    <col min="12" max="12" width="20" customWidth="1"/>
    <col min="13" max="13" width="21" customWidth="1"/>
    <col min="14" max="14" width="17.1640625" customWidth="1"/>
    <col min="15" max="15" width="18.33203125" customWidth="1"/>
    <col min="16" max="16" width="14.33203125" customWidth="1"/>
    <col min="17" max="19" width="15.5" customWidth="1"/>
    <col min="20" max="20" width="17.33203125" customWidth="1"/>
    <col min="21" max="21" width="15.5" customWidth="1"/>
  </cols>
  <sheetData>
    <row r="1" spans="1:22" x14ac:dyDescent="0.2">
      <c r="A1" s="1" t="s">
        <v>0</v>
      </c>
      <c r="B1" s="1" t="s">
        <v>1</v>
      </c>
      <c r="C1" s="1" t="s">
        <v>103</v>
      </c>
      <c r="D1" s="1"/>
      <c r="E1" s="6"/>
      <c r="F1" s="6"/>
      <c r="G1" s="6"/>
      <c r="H1" s="6"/>
      <c r="I1" s="6"/>
      <c r="J1" s="6"/>
      <c r="K1" s="6"/>
      <c r="L1" s="6"/>
      <c r="M1" s="6"/>
      <c r="N1" s="1"/>
      <c r="O1" s="1"/>
      <c r="P1" s="1"/>
      <c r="Q1" s="1"/>
      <c r="R1" s="6"/>
      <c r="S1" s="6"/>
      <c r="T1" s="6"/>
      <c r="U1" s="6"/>
      <c r="V1" s="6"/>
    </row>
    <row r="2" spans="1:22" x14ac:dyDescent="0.2">
      <c r="B2" s="3"/>
      <c r="C2" s="8" t="s">
        <v>96</v>
      </c>
      <c r="D2" s="8"/>
      <c r="E2" s="9"/>
      <c r="F2" s="9"/>
      <c r="G2" s="9"/>
      <c r="H2" s="9"/>
      <c r="I2" s="9"/>
      <c r="J2" s="9"/>
      <c r="K2" s="12" t="s">
        <v>97</v>
      </c>
      <c r="L2" s="10"/>
      <c r="M2" s="10"/>
      <c r="N2" s="11"/>
      <c r="O2" s="10"/>
      <c r="P2" s="12"/>
      <c r="Q2" s="12"/>
      <c r="R2" s="10"/>
      <c r="S2" s="10"/>
      <c r="T2" s="10"/>
      <c r="U2" s="10"/>
      <c r="V2" s="10"/>
    </row>
    <row r="3" spans="1:22" x14ac:dyDescent="0.2">
      <c r="A3" s="3"/>
      <c r="B3" s="3"/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78</v>
      </c>
      <c r="I3" s="4" t="s">
        <v>79</v>
      </c>
      <c r="J3" s="4" t="s">
        <v>80</v>
      </c>
      <c r="K3" s="4" t="s">
        <v>73</v>
      </c>
      <c r="L3" s="4" t="s">
        <v>74</v>
      </c>
      <c r="M3" s="4" t="s">
        <v>75</v>
      </c>
      <c r="N3" s="4" t="s">
        <v>76</v>
      </c>
      <c r="O3" s="4" t="s">
        <v>77</v>
      </c>
      <c r="P3" s="4" t="s">
        <v>78</v>
      </c>
      <c r="Q3" s="4" t="s">
        <v>79</v>
      </c>
      <c r="R3" s="4" t="s">
        <v>80</v>
      </c>
      <c r="S3" s="4" t="s">
        <v>81</v>
      </c>
      <c r="T3" s="4" t="s">
        <v>92</v>
      </c>
      <c r="U3" s="4" t="s">
        <v>93</v>
      </c>
      <c r="V3" s="4" t="s">
        <v>83</v>
      </c>
    </row>
    <row r="4" spans="1:22" x14ac:dyDescent="0.2">
      <c r="A4" s="5" t="s">
        <v>3</v>
      </c>
      <c r="B4" s="4" t="s">
        <v>4</v>
      </c>
      <c r="C4" s="3">
        <v>65</v>
      </c>
      <c r="D4" s="3">
        <v>13.991</v>
      </c>
      <c r="E4" s="3">
        <v>4.7E-2</v>
      </c>
      <c r="F4" s="3">
        <v>0.41500000000000004</v>
      </c>
      <c r="G4" s="3">
        <v>0</v>
      </c>
      <c r="H4" s="3">
        <v>0</v>
      </c>
      <c r="I4" s="3">
        <v>9.241200000000001</v>
      </c>
      <c r="J4" s="3">
        <v>0</v>
      </c>
      <c r="K4" s="3">
        <v>65</v>
      </c>
      <c r="L4" s="3">
        <v>21.395</v>
      </c>
      <c r="M4" s="3">
        <v>4.7E-2</v>
      </c>
      <c r="N4" s="3">
        <v>0.41500000000000004</v>
      </c>
      <c r="O4" s="3">
        <v>0</v>
      </c>
      <c r="P4" s="3">
        <v>0</v>
      </c>
      <c r="Q4" s="3">
        <v>15.897900000000002</v>
      </c>
      <c r="R4" s="3">
        <v>0</v>
      </c>
      <c r="S4" s="3">
        <f>C4-(E4+G4)</f>
        <v>64.953000000000003</v>
      </c>
      <c r="T4" s="3">
        <f>L4</f>
        <v>21.395</v>
      </c>
      <c r="U4" s="3">
        <f>AVERAGE(I4,Q4)</f>
        <v>12.569550000000001</v>
      </c>
      <c r="V4" s="3">
        <f>(S4*COS(RADIANS(0)))/(1.06*(U4))</f>
        <v>4.8749887700307184</v>
      </c>
    </row>
    <row r="5" spans="1:22" x14ac:dyDescent="0.2">
      <c r="A5" s="5" t="s">
        <v>3</v>
      </c>
      <c r="B5" s="4" t="s">
        <v>5</v>
      </c>
      <c r="C5" s="3">
        <v>54.1</v>
      </c>
      <c r="D5" s="3">
        <v>14.511000000000001</v>
      </c>
      <c r="E5" s="3">
        <v>0.186</v>
      </c>
      <c r="F5" s="3">
        <v>0.184</v>
      </c>
      <c r="G5" s="3">
        <v>0.42599999999999999</v>
      </c>
      <c r="H5" s="3">
        <v>2.133</v>
      </c>
      <c r="I5" s="3">
        <v>7.5688999999999993</v>
      </c>
      <c r="J5" s="3">
        <v>0</v>
      </c>
      <c r="K5" s="3">
        <v>54.1</v>
      </c>
      <c r="L5" s="3">
        <v>17.878999999999998</v>
      </c>
      <c r="M5" s="3">
        <v>0.186</v>
      </c>
      <c r="N5" s="3">
        <v>0.184</v>
      </c>
      <c r="O5" s="3">
        <v>0</v>
      </c>
      <c r="P5" s="3">
        <v>0</v>
      </c>
      <c r="Q5" s="3">
        <v>12.4879</v>
      </c>
      <c r="R5" s="3">
        <v>0</v>
      </c>
      <c r="S5" s="3">
        <f t="shared" ref="S5:S6" si="0">C5-(E5+G5)</f>
        <v>53.488</v>
      </c>
      <c r="T5" s="3">
        <f t="shared" ref="T5:T6" si="1">L5</f>
        <v>17.878999999999998</v>
      </c>
      <c r="U5" s="3">
        <f t="shared" ref="U5:U6" si="2">AVERAGE(I5,Q5)</f>
        <v>10.0284</v>
      </c>
      <c r="V5" s="3">
        <f t="shared" ref="V5:V6" si="3">(S5*COS(RADIANS(0)))/(1.06*(U5))</f>
        <v>5.0317475727424679</v>
      </c>
    </row>
    <row r="6" spans="1:22" x14ac:dyDescent="0.2">
      <c r="A6" s="5" t="s">
        <v>3</v>
      </c>
      <c r="B6" s="4" t="s">
        <v>6</v>
      </c>
      <c r="C6" s="3">
        <v>50.6</v>
      </c>
      <c r="D6" s="3">
        <v>15.908000000000001</v>
      </c>
      <c r="E6" s="3">
        <v>0</v>
      </c>
      <c r="F6" s="3">
        <v>0</v>
      </c>
      <c r="G6" s="3">
        <v>0.67600000000000005</v>
      </c>
      <c r="H6" s="3">
        <v>2.31</v>
      </c>
      <c r="I6" s="3">
        <v>10.159526315789474</v>
      </c>
      <c r="J6" s="3">
        <v>0</v>
      </c>
      <c r="K6" s="3">
        <v>50.6</v>
      </c>
      <c r="L6" s="3">
        <v>17.558</v>
      </c>
      <c r="M6" s="3">
        <v>0</v>
      </c>
      <c r="N6" s="3">
        <v>0</v>
      </c>
      <c r="O6" s="3">
        <v>0.17199999999999999</v>
      </c>
      <c r="P6" s="3">
        <v>0</v>
      </c>
      <c r="Q6" s="3">
        <v>14.3375</v>
      </c>
      <c r="R6" s="3">
        <v>0</v>
      </c>
      <c r="S6" s="3">
        <f t="shared" si="0"/>
        <v>49.923999999999999</v>
      </c>
      <c r="T6" s="3">
        <f t="shared" si="1"/>
        <v>17.558</v>
      </c>
      <c r="U6" s="3">
        <f t="shared" si="2"/>
        <v>12.248513157894738</v>
      </c>
      <c r="V6" s="3">
        <f t="shared" si="3"/>
        <v>3.8452106472360064</v>
      </c>
    </row>
    <row r="7" spans="1:22" x14ac:dyDescent="0.2">
      <c r="A7" s="5" t="s">
        <v>3</v>
      </c>
      <c r="B7" s="4" t="s">
        <v>7</v>
      </c>
      <c r="C7" s="4">
        <f t="shared" ref="C7:V7" si="4">AVERAGE(C4:C6)</f>
        <v>56.566666666666663</v>
      </c>
      <c r="D7" s="4">
        <f t="shared" si="4"/>
        <v>14.803333333333335</v>
      </c>
      <c r="E7" s="4">
        <f t="shared" si="4"/>
        <v>7.7666666666666662E-2</v>
      </c>
      <c r="F7" s="4">
        <f t="shared" si="4"/>
        <v>0.19966666666666666</v>
      </c>
      <c r="G7" s="4">
        <f t="shared" si="4"/>
        <v>0.36733333333333335</v>
      </c>
      <c r="H7" s="4">
        <f t="shared" si="4"/>
        <v>1.4809999999999999</v>
      </c>
      <c r="I7" s="4">
        <f t="shared" si="4"/>
        <v>8.9898754385964903</v>
      </c>
      <c r="J7" s="4">
        <f t="shared" si="4"/>
        <v>0</v>
      </c>
      <c r="K7" s="4">
        <f t="shared" si="4"/>
        <v>56.566666666666663</v>
      </c>
      <c r="L7" s="4">
        <f t="shared" si="4"/>
        <v>18.943999999999999</v>
      </c>
      <c r="M7" s="4">
        <f t="shared" si="4"/>
        <v>7.7666666666666662E-2</v>
      </c>
      <c r="N7" s="4">
        <f t="shared" si="4"/>
        <v>0.19966666666666666</v>
      </c>
      <c r="O7" s="4">
        <f t="shared" si="4"/>
        <v>5.7333333333333326E-2</v>
      </c>
      <c r="P7" s="4">
        <f t="shared" si="4"/>
        <v>0</v>
      </c>
      <c r="Q7" s="4">
        <f t="shared" si="4"/>
        <v>14.241100000000001</v>
      </c>
      <c r="R7" s="4">
        <f t="shared" si="4"/>
        <v>0</v>
      </c>
      <c r="S7" s="4">
        <f t="shared" si="4"/>
        <v>56.12166666666667</v>
      </c>
      <c r="T7" s="4">
        <f t="shared" si="4"/>
        <v>18.943999999999999</v>
      </c>
      <c r="U7" s="4">
        <f t="shared" si="4"/>
        <v>11.615487719298246</v>
      </c>
      <c r="V7" s="4">
        <f t="shared" si="4"/>
        <v>4.5839823300030647</v>
      </c>
    </row>
    <row r="8" spans="1:2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x14ac:dyDescent="0.2">
      <c r="A9" s="3"/>
      <c r="B9" s="3"/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  <c r="K9" s="4" t="s">
        <v>73</v>
      </c>
      <c r="L9" s="4" t="s">
        <v>74</v>
      </c>
      <c r="M9" s="4" t="s">
        <v>75</v>
      </c>
      <c r="N9" s="4" t="s">
        <v>76</v>
      </c>
      <c r="O9" s="4" t="s">
        <v>77</v>
      </c>
      <c r="P9" s="4" t="s">
        <v>78</v>
      </c>
      <c r="Q9" s="4" t="s">
        <v>79</v>
      </c>
      <c r="R9" s="4" t="s">
        <v>80</v>
      </c>
      <c r="S9" s="4" t="s">
        <v>81</v>
      </c>
      <c r="T9" s="4" t="s">
        <v>92</v>
      </c>
      <c r="U9" s="4" t="s">
        <v>93</v>
      </c>
      <c r="V9" s="4" t="s">
        <v>83</v>
      </c>
    </row>
    <row r="10" spans="1:22" x14ac:dyDescent="0.2">
      <c r="A10" s="5" t="s">
        <v>8</v>
      </c>
      <c r="B10" s="4" t="s">
        <v>9</v>
      </c>
      <c r="C10" s="3">
        <v>98.7</v>
      </c>
      <c r="D10" s="3">
        <v>16.286999999999999</v>
      </c>
      <c r="E10" s="3">
        <v>0</v>
      </c>
      <c r="F10" s="3">
        <v>0</v>
      </c>
      <c r="G10" s="3">
        <v>0</v>
      </c>
      <c r="H10" s="3">
        <v>0</v>
      </c>
      <c r="I10" s="3">
        <v>13.907200000000003</v>
      </c>
      <c r="J10" s="3">
        <v>0</v>
      </c>
      <c r="K10" s="3">
        <v>98.7</v>
      </c>
      <c r="L10" s="3">
        <v>18.335000000000001</v>
      </c>
      <c r="M10" s="3">
        <v>0</v>
      </c>
      <c r="N10" s="3">
        <v>0</v>
      </c>
      <c r="O10" s="3">
        <v>0</v>
      </c>
      <c r="P10" s="3">
        <v>0</v>
      </c>
      <c r="Q10" s="3">
        <v>18.8568</v>
      </c>
      <c r="R10" s="3">
        <v>0</v>
      </c>
      <c r="S10" s="3">
        <f>C10-(E10+G10)</f>
        <v>98.7</v>
      </c>
      <c r="T10" s="3">
        <f>L10</f>
        <v>18.335000000000001</v>
      </c>
      <c r="U10" s="3">
        <f>AVERAGE(I10,Q10)</f>
        <v>16.382000000000001</v>
      </c>
      <c r="V10" s="3">
        <f>(S10*COS(RADIANS(0)))/(1.06*(U10))</f>
        <v>5.6838730037339644</v>
      </c>
    </row>
    <row r="11" spans="1:22" x14ac:dyDescent="0.2">
      <c r="A11" s="5" t="s">
        <v>8</v>
      </c>
      <c r="B11" s="4" t="s">
        <v>10</v>
      </c>
      <c r="C11" s="3">
        <v>80.8</v>
      </c>
      <c r="D11" s="3">
        <v>17.849</v>
      </c>
      <c r="E11" s="3">
        <v>0</v>
      </c>
      <c r="F11" s="3">
        <v>0</v>
      </c>
      <c r="G11" s="3">
        <v>0</v>
      </c>
      <c r="H11" s="3">
        <v>0</v>
      </c>
      <c r="I11" s="3">
        <v>14.115000000000004</v>
      </c>
      <c r="J11" s="3">
        <v>0</v>
      </c>
      <c r="K11" s="3">
        <v>80.8</v>
      </c>
      <c r="L11" s="3">
        <v>19.402000000000001</v>
      </c>
      <c r="M11" s="3">
        <v>0</v>
      </c>
      <c r="N11" s="3">
        <v>0</v>
      </c>
      <c r="O11" s="3">
        <v>0</v>
      </c>
      <c r="P11" s="3">
        <v>0</v>
      </c>
      <c r="Q11" s="3">
        <v>16.157900000000001</v>
      </c>
      <c r="R11" s="3">
        <v>0</v>
      </c>
      <c r="S11" s="3">
        <f>C11-(E11+G11)</f>
        <v>80.8</v>
      </c>
      <c r="T11" s="3">
        <f>L11</f>
        <v>19.402000000000001</v>
      </c>
      <c r="U11" s="3">
        <f>AVERAGE(I11,Q11)</f>
        <v>15.136450000000004</v>
      </c>
      <c r="V11" s="3">
        <f>(S11*COS(RADIANS(0)))/(1.06*(U11))</f>
        <v>5.0359506419497038</v>
      </c>
    </row>
    <row r="12" spans="1:22" x14ac:dyDescent="0.2">
      <c r="A12" s="5" t="s">
        <v>8</v>
      </c>
      <c r="B12" s="4" t="s">
        <v>7</v>
      </c>
      <c r="C12" s="4">
        <f t="shared" ref="C12:V12" si="5">AVERAGE(C10:C11)</f>
        <v>89.75</v>
      </c>
      <c r="D12" s="4">
        <f t="shared" si="5"/>
        <v>17.067999999999998</v>
      </c>
      <c r="E12" s="4">
        <f t="shared" si="5"/>
        <v>0</v>
      </c>
      <c r="F12" s="4">
        <f t="shared" si="5"/>
        <v>0</v>
      </c>
      <c r="G12" s="4">
        <f t="shared" si="5"/>
        <v>0</v>
      </c>
      <c r="H12" s="4">
        <f t="shared" si="5"/>
        <v>0</v>
      </c>
      <c r="I12" s="4">
        <f t="shared" si="5"/>
        <v>14.011100000000003</v>
      </c>
      <c r="J12" s="4">
        <f t="shared" si="5"/>
        <v>0</v>
      </c>
      <c r="K12" s="4">
        <f t="shared" si="5"/>
        <v>89.75</v>
      </c>
      <c r="L12" s="4">
        <f t="shared" si="5"/>
        <v>18.868500000000001</v>
      </c>
      <c r="M12" s="4">
        <f t="shared" si="5"/>
        <v>0</v>
      </c>
      <c r="N12" s="4">
        <f t="shared" si="5"/>
        <v>0</v>
      </c>
      <c r="O12" s="4">
        <f t="shared" si="5"/>
        <v>0</v>
      </c>
      <c r="P12" s="4">
        <f t="shared" si="5"/>
        <v>0</v>
      </c>
      <c r="Q12" s="4">
        <f t="shared" si="5"/>
        <v>17.507350000000002</v>
      </c>
      <c r="R12" s="4">
        <f t="shared" si="5"/>
        <v>0</v>
      </c>
      <c r="S12" s="4">
        <f t="shared" si="5"/>
        <v>89.75</v>
      </c>
      <c r="T12" s="4">
        <f t="shared" si="5"/>
        <v>18.868500000000001</v>
      </c>
      <c r="U12" s="4">
        <f t="shared" si="5"/>
        <v>15.759225000000002</v>
      </c>
      <c r="V12" s="4">
        <f t="shared" si="5"/>
        <v>5.3599118228418341</v>
      </c>
    </row>
    <row r="13" spans="1:2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x14ac:dyDescent="0.2">
      <c r="A14" s="3"/>
      <c r="B14" s="3"/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73</v>
      </c>
      <c r="L14" s="4" t="s">
        <v>74</v>
      </c>
      <c r="M14" s="4" t="s">
        <v>75</v>
      </c>
      <c r="N14" s="4" t="s">
        <v>76</v>
      </c>
      <c r="O14" s="4" t="s">
        <v>77</v>
      </c>
      <c r="P14" s="4" t="s">
        <v>78</v>
      </c>
      <c r="Q14" s="4" t="s">
        <v>79</v>
      </c>
      <c r="R14" s="4" t="s">
        <v>80</v>
      </c>
      <c r="S14" s="4" t="s">
        <v>81</v>
      </c>
      <c r="T14" s="4" t="s">
        <v>92</v>
      </c>
      <c r="U14" s="4" t="s">
        <v>93</v>
      </c>
      <c r="V14" s="4" t="s">
        <v>83</v>
      </c>
    </row>
    <row r="15" spans="1:22" x14ac:dyDescent="0.2">
      <c r="A15" s="5" t="s">
        <v>11</v>
      </c>
      <c r="B15" s="4" t="s">
        <v>12</v>
      </c>
      <c r="C15" s="3">
        <v>21.03</v>
      </c>
      <c r="D15" s="3">
        <v>11.946</v>
      </c>
      <c r="E15" s="3">
        <v>0</v>
      </c>
      <c r="F15" s="3">
        <v>0</v>
      </c>
      <c r="G15" s="3">
        <v>0.16600000000000001</v>
      </c>
      <c r="H15" s="3">
        <v>0</v>
      </c>
      <c r="I15" s="3">
        <v>10.154300000000001</v>
      </c>
      <c r="J15" s="3">
        <v>0</v>
      </c>
      <c r="K15" s="3">
        <v>21.03</v>
      </c>
      <c r="L15" s="3">
        <v>13.337</v>
      </c>
      <c r="M15" s="3">
        <v>0</v>
      </c>
      <c r="N15" s="3">
        <v>0</v>
      </c>
      <c r="O15" s="3">
        <v>0.16600000000000001</v>
      </c>
      <c r="P15" s="3">
        <v>0</v>
      </c>
      <c r="Q15" s="3">
        <v>9.6277777777777764</v>
      </c>
      <c r="R15" s="3">
        <v>0</v>
      </c>
      <c r="S15" s="3">
        <f>C15-(E15+G15)</f>
        <v>20.864000000000001</v>
      </c>
      <c r="T15" s="3">
        <f>L15</f>
        <v>13.337</v>
      </c>
      <c r="U15" s="3">
        <f>AVERAGE(I15,Q15)</f>
        <v>9.8910388888888896</v>
      </c>
      <c r="V15" s="3">
        <f>(S15*COS(RADIANS(0)))/(1.06*(U15))</f>
        <v>1.9899849842907273</v>
      </c>
    </row>
    <row r="16" spans="1:22" x14ac:dyDescent="0.2">
      <c r="A16" s="5" t="s">
        <v>11</v>
      </c>
      <c r="B16" s="4" t="s">
        <v>13</v>
      </c>
      <c r="C16" s="3">
        <v>20.3</v>
      </c>
      <c r="D16" s="3">
        <v>10.676</v>
      </c>
      <c r="E16" s="3">
        <v>0</v>
      </c>
      <c r="F16" s="3">
        <v>0</v>
      </c>
      <c r="G16" s="3">
        <v>0.157</v>
      </c>
      <c r="H16" s="3">
        <v>0</v>
      </c>
      <c r="I16" s="3">
        <v>7.4005999999999998</v>
      </c>
      <c r="J16" s="3">
        <v>0</v>
      </c>
      <c r="K16" s="3">
        <v>20.3</v>
      </c>
      <c r="L16" s="3">
        <v>10.623999999999999</v>
      </c>
      <c r="M16" s="3">
        <v>0</v>
      </c>
      <c r="N16" s="3">
        <v>0</v>
      </c>
      <c r="O16" s="3">
        <v>0.157</v>
      </c>
      <c r="P16" s="3">
        <v>0</v>
      </c>
      <c r="Q16" s="3">
        <v>7.2705714285714276</v>
      </c>
      <c r="R16" s="3">
        <v>0</v>
      </c>
      <c r="S16" s="3">
        <f>C16-(E16+G16)</f>
        <v>20.143000000000001</v>
      </c>
      <c r="T16" s="3">
        <f>L16</f>
        <v>10.623999999999999</v>
      </c>
      <c r="U16" s="3">
        <f>AVERAGE(I16,Q16)</f>
        <v>7.3355857142857133</v>
      </c>
      <c r="V16" s="3">
        <f t="shared" ref="V16:V19" si="6">(S16*COS(RADIANS(0)))/(1.06*(U16))</f>
        <v>2.5904993723503376</v>
      </c>
    </row>
    <row r="17" spans="1:22" x14ac:dyDescent="0.2">
      <c r="A17" s="5" t="s">
        <v>11</v>
      </c>
      <c r="B17" s="4" t="s">
        <v>12</v>
      </c>
      <c r="C17" s="3">
        <v>21.19</v>
      </c>
      <c r="D17" s="3">
        <v>12.198</v>
      </c>
      <c r="E17" s="3">
        <v>0</v>
      </c>
      <c r="F17" s="3">
        <v>0</v>
      </c>
      <c r="G17" s="3">
        <v>0</v>
      </c>
      <c r="H17" s="3">
        <v>0</v>
      </c>
      <c r="I17" s="3">
        <v>10.321333333333335</v>
      </c>
      <c r="J17" s="3">
        <v>0</v>
      </c>
      <c r="K17" s="3">
        <v>21.19</v>
      </c>
      <c r="L17" s="3">
        <v>15.254</v>
      </c>
      <c r="M17" s="3">
        <v>0</v>
      </c>
      <c r="N17" s="3">
        <v>0</v>
      </c>
      <c r="O17" s="3">
        <v>0</v>
      </c>
      <c r="P17" s="3">
        <v>0</v>
      </c>
      <c r="Q17" s="3">
        <v>10.704000000000001</v>
      </c>
      <c r="R17" s="3">
        <v>0</v>
      </c>
      <c r="S17" s="3">
        <f>C17-(E17+G17)</f>
        <v>21.19</v>
      </c>
      <c r="T17" s="3">
        <f>L17</f>
        <v>15.254</v>
      </c>
      <c r="U17" s="3">
        <f>AVERAGE(I17,Q17)</f>
        <v>10.512666666666668</v>
      </c>
      <c r="V17" s="3">
        <f t="shared" si="6"/>
        <v>1.9015694753379271</v>
      </c>
    </row>
    <row r="18" spans="1:22" x14ac:dyDescent="0.2">
      <c r="A18" s="5" t="s">
        <v>11</v>
      </c>
      <c r="B18" s="4" t="s">
        <v>14</v>
      </c>
      <c r="C18" s="3">
        <v>25.79</v>
      </c>
      <c r="D18" s="3">
        <v>13.368</v>
      </c>
      <c r="E18" s="3">
        <v>0</v>
      </c>
      <c r="F18" s="3">
        <v>0</v>
      </c>
      <c r="G18" s="3">
        <v>0</v>
      </c>
      <c r="H18" s="3">
        <v>0</v>
      </c>
      <c r="I18" s="3">
        <v>11.063799999999999</v>
      </c>
      <c r="J18" s="3">
        <v>0</v>
      </c>
      <c r="K18" s="3">
        <v>25.79</v>
      </c>
      <c r="L18" s="3">
        <v>17.896999999999998</v>
      </c>
      <c r="M18" s="3">
        <v>0</v>
      </c>
      <c r="N18" s="3">
        <v>0</v>
      </c>
      <c r="O18" s="3">
        <v>0</v>
      </c>
      <c r="P18" s="3">
        <v>0</v>
      </c>
      <c r="Q18" s="3">
        <v>15.024700000000001</v>
      </c>
      <c r="R18" s="3">
        <v>0</v>
      </c>
      <c r="S18" s="3">
        <f>C18-(E18+G18)</f>
        <v>25.79</v>
      </c>
      <c r="T18" s="3">
        <f>L18</f>
        <v>17.896999999999998</v>
      </c>
      <c r="U18" s="3">
        <f>AVERAGE(I18,Q18)</f>
        <v>13.04425</v>
      </c>
      <c r="V18" s="3">
        <f t="shared" si="6"/>
        <v>1.8652041074991113</v>
      </c>
    </row>
    <row r="19" spans="1:22" x14ac:dyDescent="0.2">
      <c r="A19" s="5" t="s">
        <v>11</v>
      </c>
      <c r="B19" s="4" t="s">
        <v>15</v>
      </c>
      <c r="C19" s="3">
        <v>17.225999999999999</v>
      </c>
      <c r="D19" s="3">
        <v>9.870000000000001</v>
      </c>
      <c r="E19" s="3">
        <v>0</v>
      </c>
      <c r="F19" s="3">
        <v>0</v>
      </c>
      <c r="G19" s="3">
        <v>0.123</v>
      </c>
      <c r="H19" s="3">
        <v>0.97599999999999998</v>
      </c>
      <c r="I19" s="3">
        <v>7.4512</v>
      </c>
      <c r="J19" s="3">
        <v>0</v>
      </c>
      <c r="K19" s="3">
        <v>17.225999999999999</v>
      </c>
      <c r="L19" s="3">
        <v>13.387</v>
      </c>
      <c r="M19" s="3">
        <v>0</v>
      </c>
      <c r="N19" s="3">
        <v>0</v>
      </c>
      <c r="O19" s="3">
        <v>0</v>
      </c>
      <c r="P19" s="3">
        <v>0</v>
      </c>
      <c r="Q19" s="3">
        <v>12.559400000000002</v>
      </c>
      <c r="R19" s="3">
        <v>0</v>
      </c>
      <c r="S19" s="3">
        <f>C19-(E19+G19)</f>
        <v>17.102999999999998</v>
      </c>
      <c r="T19" s="3">
        <f>L19</f>
        <v>13.387</v>
      </c>
      <c r="U19" s="3">
        <f>AVERAGE(I19,Q19)</f>
        <v>10.005300000000002</v>
      </c>
      <c r="V19" s="3">
        <f t="shared" si="6"/>
        <v>1.6126358690271507</v>
      </c>
    </row>
    <row r="20" spans="1:22" x14ac:dyDescent="0.2">
      <c r="A20" s="5" t="s">
        <v>11</v>
      </c>
      <c r="B20" s="4" t="s">
        <v>7</v>
      </c>
      <c r="C20" s="4">
        <f t="shared" ref="C20:V20" si="7">AVERAGE(C15:C19)</f>
        <v>21.107199999999999</v>
      </c>
      <c r="D20" s="4">
        <f t="shared" si="7"/>
        <v>11.611600000000001</v>
      </c>
      <c r="E20" s="4">
        <f t="shared" si="7"/>
        <v>0</v>
      </c>
      <c r="F20" s="4">
        <f t="shared" si="7"/>
        <v>0</v>
      </c>
      <c r="G20" s="4">
        <f t="shared" si="7"/>
        <v>8.9200000000000002E-2</v>
      </c>
      <c r="H20" s="4">
        <f t="shared" si="7"/>
        <v>0.19519999999999998</v>
      </c>
      <c r="I20" s="4">
        <f t="shared" si="7"/>
        <v>9.2782466666666661</v>
      </c>
      <c r="J20" s="4">
        <f t="shared" si="7"/>
        <v>0</v>
      </c>
      <c r="K20" s="4">
        <f t="shared" si="7"/>
        <v>21.107199999999999</v>
      </c>
      <c r="L20" s="4">
        <f t="shared" si="7"/>
        <v>14.099799999999998</v>
      </c>
      <c r="M20" s="4">
        <f t="shared" si="7"/>
        <v>0</v>
      </c>
      <c r="N20" s="4">
        <f t="shared" si="7"/>
        <v>0</v>
      </c>
      <c r="O20" s="4">
        <f t="shared" si="7"/>
        <v>6.4600000000000005E-2</v>
      </c>
      <c r="P20" s="4">
        <f t="shared" si="7"/>
        <v>0</v>
      </c>
      <c r="Q20" s="4">
        <f t="shared" si="7"/>
        <v>11.037289841269843</v>
      </c>
      <c r="R20" s="4">
        <f t="shared" si="7"/>
        <v>0</v>
      </c>
      <c r="S20" s="4">
        <f t="shared" si="7"/>
        <v>21.017999999999997</v>
      </c>
      <c r="T20" s="4">
        <f t="shared" si="7"/>
        <v>14.099799999999998</v>
      </c>
      <c r="U20" s="4">
        <f t="shared" si="7"/>
        <v>10.157768253968253</v>
      </c>
      <c r="V20" s="4">
        <f t="shared" si="7"/>
        <v>1.9919787617010514</v>
      </c>
    </row>
    <row r="21" spans="1:2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x14ac:dyDescent="0.2">
      <c r="A22" s="3"/>
      <c r="B22" s="3"/>
      <c r="C22" s="4" t="s">
        <v>73</v>
      </c>
      <c r="D22" s="4" t="s">
        <v>74</v>
      </c>
      <c r="E22" s="4" t="s">
        <v>75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80</v>
      </c>
      <c r="K22" s="4" t="s">
        <v>73</v>
      </c>
      <c r="L22" s="4" t="s">
        <v>74</v>
      </c>
      <c r="M22" s="4" t="s">
        <v>75</v>
      </c>
      <c r="N22" s="4" t="s">
        <v>76</v>
      </c>
      <c r="O22" s="4" t="s">
        <v>77</v>
      </c>
      <c r="P22" s="4" t="s">
        <v>78</v>
      </c>
      <c r="Q22" s="4" t="s">
        <v>79</v>
      </c>
      <c r="R22" s="4" t="s">
        <v>80</v>
      </c>
      <c r="S22" s="4" t="s">
        <v>81</v>
      </c>
      <c r="T22" s="4" t="s">
        <v>92</v>
      </c>
      <c r="U22" s="4" t="s">
        <v>93</v>
      </c>
      <c r="V22" s="4" t="s">
        <v>83</v>
      </c>
    </row>
    <row r="23" spans="1:22" x14ac:dyDescent="0.2">
      <c r="A23" s="5" t="s">
        <v>16</v>
      </c>
      <c r="B23" s="4" t="s">
        <v>17</v>
      </c>
      <c r="C23" s="3">
        <v>6.6040000000000001</v>
      </c>
      <c r="D23" s="3">
        <v>6.7480000000000002</v>
      </c>
      <c r="E23" s="3">
        <v>0</v>
      </c>
      <c r="F23" s="3">
        <v>0</v>
      </c>
      <c r="G23" s="3">
        <v>0.159</v>
      </c>
      <c r="H23" s="3">
        <v>0</v>
      </c>
      <c r="I23" s="3">
        <v>5.6917999999999989</v>
      </c>
      <c r="J23" s="3">
        <v>0</v>
      </c>
      <c r="K23" s="3">
        <v>6.6040000000000001</v>
      </c>
      <c r="L23" s="3">
        <v>8.8239999999999998</v>
      </c>
      <c r="M23" s="3">
        <v>0</v>
      </c>
      <c r="N23" s="3">
        <v>0</v>
      </c>
      <c r="O23" s="3">
        <v>0.159</v>
      </c>
      <c r="P23" s="3">
        <v>0</v>
      </c>
      <c r="Q23" s="3">
        <v>4.8568333333333324</v>
      </c>
      <c r="R23" s="3">
        <v>0</v>
      </c>
      <c r="S23" s="3">
        <f>C23-(E23+G23)</f>
        <v>6.4450000000000003</v>
      </c>
      <c r="T23" s="3">
        <f>L23</f>
        <v>8.8239999999999998</v>
      </c>
      <c r="U23" s="3">
        <f>AVERAGE(I23,Q23)</f>
        <v>5.2743166666666657</v>
      </c>
      <c r="V23" s="3">
        <f>(S23*COS(RADIANS(0)))/(1.06*(U23))</f>
        <v>1.1527917384391566</v>
      </c>
    </row>
    <row r="24" spans="1:22" x14ac:dyDescent="0.2">
      <c r="A24" s="5" t="s">
        <v>16</v>
      </c>
      <c r="B24" s="4" t="s">
        <v>18</v>
      </c>
      <c r="C24" s="3">
        <v>12.286</v>
      </c>
      <c r="D24" s="3">
        <v>7.9939999999999998</v>
      </c>
      <c r="E24" s="3">
        <v>0</v>
      </c>
      <c r="F24" s="3">
        <v>0</v>
      </c>
      <c r="G24" s="3">
        <v>0.13</v>
      </c>
      <c r="H24" s="3">
        <v>0</v>
      </c>
      <c r="I24" s="3">
        <v>7.4561999999999999</v>
      </c>
      <c r="J24" s="3">
        <v>0</v>
      </c>
      <c r="K24" s="3">
        <v>12.286</v>
      </c>
      <c r="L24" s="3">
        <v>9.7309999999999999</v>
      </c>
      <c r="M24" s="3">
        <v>0</v>
      </c>
      <c r="N24" s="3">
        <v>0</v>
      </c>
      <c r="O24" s="3">
        <v>0.13</v>
      </c>
      <c r="P24" s="3">
        <v>0</v>
      </c>
      <c r="Q24" s="3">
        <v>7.0823000000000009</v>
      </c>
      <c r="R24" s="3">
        <v>0</v>
      </c>
      <c r="S24" s="3">
        <f>C24-(E24+G24)</f>
        <v>12.155999999999999</v>
      </c>
      <c r="T24" s="3">
        <f>L24</f>
        <v>9.7309999999999999</v>
      </c>
      <c r="U24" s="3">
        <f>AVERAGE(I24,Q24)</f>
        <v>7.2692500000000004</v>
      </c>
      <c r="V24" s="3">
        <f>(S24*COS(RADIANS(0)))/(1.06*(U24))</f>
        <v>1.5775939097295986</v>
      </c>
    </row>
    <row r="25" spans="1:22" x14ac:dyDescent="0.2">
      <c r="A25" s="5" t="s">
        <v>16</v>
      </c>
      <c r="B25" s="4" t="s">
        <v>7</v>
      </c>
      <c r="C25" s="4">
        <f t="shared" ref="C25:V25" si="8">AVERAGE(C23:C24)</f>
        <v>9.4450000000000003</v>
      </c>
      <c r="D25" s="4">
        <f t="shared" si="8"/>
        <v>7.3710000000000004</v>
      </c>
      <c r="E25" s="4">
        <f t="shared" si="8"/>
        <v>0</v>
      </c>
      <c r="F25" s="4">
        <f t="shared" si="8"/>
        <v>0</v>
      </c>
      <c r="G25" s="4">
        <f t="shared" si="8"/>
        <v>0.14450000000000002</v>
      </c>
      <c r="H25" s="4">
        <f t="shared" si="8"/>
        <v>0</v>
      </c>
      <c r="I25" s="4">
        <f t="shared" si="8"/>
        <v>6.5739999999999998</v>
      </c>
      <c r="J25" s="4">
        <f t="shared" si="8"/>
        <v>0</v>
      </c>
      <c r="K25" s="4">
        <f t="shared" si="8"/>
        <v>9.4450000000000003</v>
      </c>
      <c r="L25" s="4">
        <f t="shared" si="8"/>
        <v>9.2774999999999999</v>
      </c>
      <c r="M25" s="4">
        <f t="shared" si="8"/>
        <v>0</v>
      </c>
      <c r="N25" s="4">
        <f t="shared" si="8"/>
        <v>0</v>
      </c>
      <c r="O25" s="4">
        <f t="shared" si="8"/>
        <v>0.14450000000000002</v>
      </c>
      <c r="P25" s="4">
        <f t="shared" si="8"/>
        <v>0</v>
      </c>
      <c r="Q25" s="4">
        <f t="shared" si="8"/>
        <v>5.9695666666666671</v>
      </c>
      <c r="R25" s="4">
        <f t="shared" si="8"/>
        <v>0</v>
      </c>
      <c r="S25" s="4">
        <f t="shared" si="8"/>
        <v>9.3004999999999995</v>
      </c>
      <c r="T25" s="4">
        <f t="shared" si="8"/>
        <v>9.2774999999999999</v>
      </c>
      <c r="U25" s="4">
        <f t="shared" si="8"/>
        <v>6.2717833333333335</v>
      </c>
      <c r="V25" s="4">
        <f t="shared" si="8"/>
        <v>1.3651928240843776</v>
      </c>
    </row>
    <row r="26" spans="1:22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x14ac:dyDescent="0.2">
      <c r="A27" s="3"/>
      <c r="B27" s="3"/>
      <c r="C27" s="4" t="s">
        <v>73</v>
      </c>
      <c r="D27" s="4" t="s">
        <v>74</v>
      </c>
      <c r="E27" s="4" t="s">
        <v>75</v>
      </c>
      <c r="F27" s="4" t="s">
        <v>76</v>
      </c>
      <c r="G27" s="4" t="s">
        <v>77</v>
      </c>
      <c r="H27" s="4" t="s">
        <v>78</v>
      </c>
      <c r="I27" s="4" t="s">
        <v>79</v>
      </c>
      <c r="J27" s="4" t="s">
        <v>80</v>
      </c>
      <c r="K27" s="4" t="s">
        <v>73</v>
      </c>
      <c r="L27" s="4" t="s">
        <v>74</v>
      </c>
      <c r="M27" s="4" t="s">
        <v>75</v>
      </c>
      <c r="N27" s="4" t="s">
        <v>76</v>
      </c>
      <c r="O27" s="4" t="s">
        <v>77</v>
      </c>
      <c r="P27" s="4" t="s">
        <v>78</v>
      </c>
      <c r="Q27" s="4" t="s">
        <v>79</v>
      </c>
      <c r="R27" s="4" t="s">
        <v>80</v>
      </c>
      <c r="S27" s="4" t="s">
        <v>81</v>
      </c>
      <c r="T27" s="4" t="s">
        <v>92</v>
      </c>
      <c r="U27" s="4" t="s">
        <v>93</v>
      </c>
      <c r="V27" s="4" t="s">
        <v>83</v>
      </c>
    </row>
    <row r="28" spans="1:22" x14ac:dyDescent="0.2">
      <c r="A28" s="5" t="s">
        <v>19</v>
      </c>
      <c r="B28" s="4" t="s">
        <v>20</v>
      </c>
      <c r="C28" s="3">
        <v>35.979999999999997</v>
      </c>
      <c r="D28" s="3">
        <v>11.679</v>
      </c>
      <c r="E28" s="3">
        <v>0</v>
      </c>
      <c r="F28" s="3">
        <v>0</v>
      </c>
      <c r="G28" s="3">
        <v>0.19600000000000001</v>
      </c>
      <c r="H28" s="3">
        <v>0.89900000000000002</v>
      </c>
      <c r="I28" s="3">
        <v>9.8660999999999994</v>
      </c>
      <c r="J28" s="3">
        <v>0</v>
      </c>
      <c r="K28" s="3">
        <v>35.979999999999997</v>
      </c>
      <c r="L28" s="3">
        <v>14.184000000000001</v>
      </c>
      <c r="M28" s="3">
        <v>0</v>
      </c>
      <c r="N28" s="3">
        <v>0</v>
      </c>
      <c r="O28" s="3">
        <v>0</v>
      </c>
      <c r="P28" s="3">
        <v>0</v>
      </c>
      <c r="Q28" s="3">
        <v>8.6897777777777776</v>
      </c>
      <c r="R28" s="3">
        <v>0</v>
      </c>
      <c r="S28" s="3">
        <f>C28-(E28+G28)</f>
        <v>35.783999999999999</v>
      </c>
      <c r="T28" s="3">
        <f>L28</f>
        <v>14.184000000000001</v>
      </c>
      <c r="U28" s="3">
        <f>AVERAGE(I28,Q28)</f>
        <v>9.2779388888888885</v>
      </c>
      <c r="V28" s="3">
        <f>(S28*COS(RADIANS(0)))/(1.06*(U28))</f>
        <v>3.6385765168669479</v>
      </c>
    </row>
    <row r="29" spans="1:22" x14ac:dyDescent="0.2">
      <c r="A29" s="5" t="s">
        <v>19</v>
      </c>
      <c r="B29" s="4" t="s">
        <v>21</v>
      </c>
      <c r="C29" s="3">
        <v>29.24</v>
      </c>
      <c r="D29" s="3">
        <v>10.995000000000001</v>
      </c>
      <c r="E29" s="3">
        <v>0</v>
      </c>
      <c r="F29" s="3">
        <v>0</v>
      </c>
      <c r="G29" s="3">
        <v>0</v>
      </c>
      <c r="H29" s="3">
        <v>0</v>
      </c>
      <c r="I29" s="3">
        <v>9.9708000000000006</v>
      </c>
      <c r="J29" s="3">
        <v>0</v>
      </c>
      <c r="K29" s="3">
        <v>29.24</v>
      </c>
      <c r="L29" s="3">
        <v>13.315999999999999</v>
      </c>
      <c r="M29" s="3">
        <v>0</v>
      </c>
      <c r="N29" s="3">
        <v>0</v>
      </c>
      <c r="O29" s="3">
        <v>0</v>
      </c>
      <c r="P29" s="3">
        <v>0</v>
      </c>
      <c r="Q29" s="3">
        <v>8.5914999999999999</v>
      </c>
      <c r="R29" s="3">
        <v>0</v>
      </c>
      <c r="S29" s="3">
        <f>C29-(E29+G29)</f>
        <v>29.24</v>
      </c>
      <c r="T29" s="3">
        <f>L29</f>
        <v>13.315999999999999</v>
      </c>
      <c r="U29" s="3">
        <f>AVERAGE(I29,Q29)</f>
        <v>9.2811500000000002</v>
      </c>
      <c r="V29" s="3">
        <f t="shared" ref="V29:V30" si="9">(S29*COS(RADIANS(0)))/(1.06*(U29))</f>
        <v>2.9721430706730692</v>
      </c>
    </row>
    <row r="30" spans="1:22" x14ac:dyDescent="0.2">
      <c r="A30" s="5" t="s">
        <v>19</v>
      </c>
      <c r="B30" s="4" t="s">
        <v>22</v>
      </c>
      <c r="C30" s="3">
        <v>22.707000000000001</v>
      </c>
      <c r="D30" s="3">
        <v>10.545</v>
      </c>
      <c r="E30" s="3">
        <v>0</v>
      </c>
      <c r="F30" s="3">
        <v>0</v>
      </c>
      <c r="G30" s="3">
        <v>0</v>
      </c>
      <c r="H30" s="3">
        <v>0</v>
      </c>
      <c r="I30" s="3">
        <v>9.196299999999999</v>
      </c>
      <c r="J30" s="3">
        <v>0</v>
      </c>
      <c r="K30" s="3">
        <v>22.707000000000001</v>
      </c>
      <c r="L30" s="3">
        <v>11.233000000000001</v>
      </c>
      <c r="M30" s="3">
        <v>0</v>
      </c>
      <c r="N30" s="3">
        <v>0</v>
      </c>
      <c r="O30" s="3">
        <v>0</v>
      </c>
      <c r="P30" s="3">
        <v>0</v>
      </c>
      <c r="Q30" s="3">
        <v>10.613454545454543</v>
      </c>
      <c r="R30" s="3">
        <v>0</v>
      </c>
      <c r="S30" s="3">
        <f>C30-(E30+G30)</f>
        <v>22.707000000000001</v>
      </c>
      <c r="T30" s="3">
        <f>L30</f>
        <v>11.233000000000001</v>
      </c>
      <c r="U30" s="3">
        <f>AVERAGE(I30,Q30)</f>
        <v>9.9048772727272709</v>
      </c>
      <c r="V30" s="3">
        <f t="shared" si="9"/>
        <v>2.162742406934353</v>
      </c>
    </row>
    <row r="31" spans="1:22" x14ac:dyDescent="0.2">
      <c r="A31" s="5" t="s">
        <v>19</v>
      </c>
      <c r="B31" s="4" t="s">
        <v>7</v>
      </c>
      <c r="C31" s="4">
        <f t="shared" ref="C31:V31" si="10">AVERAGE(C28:C30)</f>
        <v>29.308999999999997</v>
      </c>
      <c r="D31" s="4">
        <f t="shared" si="10"/>
        <v>11.073</v>
      </c>
      <c r="E31" s="4">
        <f t="shared" si="10"/>
        <v>0</v>
      </c>
      <c r="F31" s="4">
        <f t="shared" si="10"/>
        <v>0</v>
      </c>
      <c r="G31" s="4">
        <f t="shared" si="10"/>
        <v>6.533333333333334E-2</v>
      </c>
      <c r="H31" s="4">
        <f t="shared" si="10"/>
        <v>0.29966666666666669</v>
      </c>
      <c r="I31" s="4">
        <f t="shared" si="10"/>
        <v>9.6777333333333342</v>
      </c>
      <c r="J31" s="4">
        <f t="shared" si="10"/>
        <v>0</v>
      </c>
      <c r="K31" s="4">
        <f t="shared" si="10"/>
        <v>29.308999999999997</v>
      </c>
      <c r="L31" s="4">
        <f t="shared" si="10"/>
        <v>12.911000000000001</v>
      </c>
      <c r="M31" s="4">
        <f t="shared" si="10"/>
        <v>0</v>
      </c>
      <c r="N31" s="4">
        <f t="shared" si="10"/>
        <v>0</v>
      </c>
      <c r="O31" s="4">
        <f t="shared" si="10"/>
        <v>0</v>
      </c>
      <c r="P31" s="4">
        <f t="shared" si="10"/>
        <v>0</v>
      </c>
      <c r="Q31" s="4">
        <f t="shared" si="10"/>
        <v>9.2982441077441056</v>
      </c>
      <c r="R31" s="4">
        <f t="shared" si="10"/>
        <v>0</v>
      </c>
      <c r="S31" s="4">
        <f t="shared" si="10"/>
        <v>29.243666666666666</v>
      </c>
      <c r="T31" s="4">
        <f t="shared" si="10"/>
        <v>12.911000000000001</v>
      </c>
      <c r="U31" s="4">
        <f t="shared" si="10"/>
        <v>9.4879887205387181</v>
      </c>
      <c r="V31" s="4">
        <f t="shared" si="10"/>
        <v>2.924487331491457</v>
      </c>
    </row>
    <row r="32" spans="1:22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x14ac:dyDescent="0.2">
      <c r="A33" s="3"/>
      <c r="B33" s="3"/>
      <c r="C33" s="4" t="s">
        <v>73</v>
      </c>
      <c r="D33" s="4" t="s">
        <v>74</v>
      </c>
      <c r="E33" s="4" t="s">
        <v>75</v>
      </c>
      <c r="F33" s="4" t="s">
        <v>76</v>
      </c>
      <c r="G33" s="4" t="s">
        <v>77</v>
      </c>
      <c r="H33" s="4" t="s">
        <v>78</v>
      </c>
      <c r="I33" s="4" t="s">
        <v>79</v>
      </c>
      <c r="J33" s="4" t="s">
        <v>80</v>
      </c>
      <c r="K33" s="4" t="s">
        <v>73</v>
      </c>
      <c r="L33" s="4" t="s">
        <v>74</v>
      </c>
      <c r="M33" s="4" t="s">
        <v>75</v>
      </c>
      <c r="N33" s="4" t="s">
        <v>76</v>
      </c>
      <c r="O33" s="4" t="s">
        <v>77</v>
      </c>
      <c r="P33" s="4" t="s">
        <v>78</v>
      </c>
      <c r="Q33" s="4" t="s">
        <v>79</v>
      </c>
      <c r="R33" s="4" t="s">
        <v>80</v>
      </c>
      <c r="S33" s="4" t="s">
        <v>81</v>
      </c>
      <c r="T33" s="4" t="s">
        <v>92</v>
      </c>
      <c r="U33" s="4" t="s">
        <v>93</v>
      </c>
      <c r="V33" s="4" t="s">
        <v>83</v>
      </c>
    </row>
    <row r="34" spans="1:22" x14ac:dyDescent="0.2">
      <c r="A34" s="5" t="s">
        <v>23</v>
      </c>
      <c r="B34" s="4" t="s">
        <v>24</v>
      </c>
      <c r="C34" s="3">
        <v>5.9880000000000004</v>
      </c>
      <c r="D34" s="3">
        <v>6.1429999999999998</v>
      </c>
      <c r="E34" s="3">
        <v>0</v>
      </c>
      <c r="F34" s="3">
        <v>0</v>
      </c>
      <c r="G34" s="3">
        <v>2.1000000000000001E-2</v>
      </c>
      <c r="H34" s="3">
        <v>1.2849999999999999</v>
      </c>
      <c r="I34" s="3">
        <v>5.0184999999999986</v>
      </c>
      <c r="J34" s="3">
        <v>0</v>
      </c>
      <c r="K34" s="3">
        <v>5.9880000000000004</v>
      </c>
      <c r="L34" s="3">
        <v>6.6109999999999998</v>
      </c>
      <c r="M34" s="3">
        <v>0</v>
      </c>
      <c r="N34" s="3">
        <v>0</v>
      </c>
      <c r="O34" s="3">
        <v>0</v>
      </c>
      <c r="P34" s="3">
        <v>2.1000000000000003E-3</v>
      </c>
      <c r="Q34" s="3">
        <v>5.0591249999999999</v>
      </c>
      <c r="R34" s="3">
        <v>0</v>
      </c>
      <c r="S34" s="3">
        <f>C34-(E34+G34)</f>
        <v>5.9670000000000005</v>
      </c>
      <c r="T34" s="3">
        <f>L34</f>
        <v>6.6109999999999998</v>
      </c>
      <c r="U34" s="3">
        <f>AVERAGE(I34,Q34)</f>
        <v>5.0388124999999988</v>
      </c>
      <c r="V34" s="3">
        <f>(S34*COS(RADIANS(0)))/(1.06*(U34))</f>
        <v>1.1171769703712671</v>
      </c>
    </row>
    <row r="35" spans="1:22" x14ac:dyDescent="0.2">
      <c r="A35" s="5" t="s">
        <v>23</v>
      </c>
      <c r="B35" s="4" t="s">
        <v>25</v>
      </c>
      <c r="C35" s="3">
        <v>7.6219999999999999</v>
      </c>
      <c r="D35" s="3">
        <v>6.633</v>
      </c>
      <c r="E35" s="3">
        <v>0</v>
      </c>
      <c r="F35" s="3">
        <v>0</v>
      </c>
      <c r="G35" s="3">
        <v>0</v>
      </c>
      <c r="H35" s="3">
        <v>0</v>
      </c>
      <c r="I35" s="3">
        <v>5.8318999999999992</v>
      </c>
      <c r="J35" s="3">
        <v>0</v>
      </c>
      <c r="K35" s="3">
        <v>7.6219999999999999</v>
      </c>
      <c r="L35" s="3">
        <v>7.6540000000000008</v>
      </c>
      <c r="M35" s="3">
        <v>0</v>
      </c>
      <c r="N35" s="3">
        <v>0</v>
      </c>
      <c r="O35" s="3">
        <v>0</v>
      </c>
      <c r="P35" s="3">
        <v>0</v>
      </c>
      <c r="Q35" s="3">
        <v>6.1797777777777778</v>
      </c>
      <c r="R35" s="3">
        <v>0</v>
      </c>
      <c r="S35" s="3">
        <f>C35-(E35+G35)</f>
        <v>7.6219999999999999</v>
      </c>
      <c r="T35" s="3">
        <f>L35</f>
        <v>7.6540000000000008</v>
      </c>
      <c r="U35" s="3">
        <f>AVERAGE(I35,Q35)</f>
        <v>6.0058388888888885</v>
      </c>
      <c r="V35" s="3">
        <f t="shared" ref="V35:V36" si="11">(S35*COS(RADIANS(0)))/(1.06*(U35))</f>
        <v>1.1972625591137263</v>
      </c>
    </row>
    <row r="36" spans="1:22" x14ac:dyDescent="0.2">
      <c r="A36" s="5" t="s">
        <v>23</v>
      </c>
      <c r="B36" s="4" t="s">
        <v>26</v>
      </c>
      <c r="C36" s="3">
        <v>7.0140000000000002</v>
      </c>
      <c r="D36" s="3">
        <v>6.2909999999999995</v>
      </c>
      <c r="E36" s="3">
        <v>0</v>
      </c>
      <c r="F36" s="3">
        <v>0</v>
      </c>
      <c r="G36" s="3">
        <v>0</v>
      </c>
      <c r="H36" s="3">
        <v>0</v>
      </c>
      <c r="I36" s="3">
        <v>8.3475619047619034</v>
      </c>
      <c r="J36" s="3">
        <v>0</v>
      </c>
      <c r="K36" s="3">
        <v>7.0140000000000002</v>
      </c>
      <c r="L36" s="3">
        <v>6.7810000000000006</v>
      </c>
      <c r="M36" s="3">
        <v>0</v>
      </c>
      <c r="N36" s="3">
        <v>0</v>
      </c>
      <c r="O36" s="3">
        <v>0</v>
      </c>
      <c r="P36" s="3">
        <v>0</v>
      </c>
      <c r="Q36" s="3">
        <v>5.655666666666666</v>
      </c>
      <c r="R36" s="3">
        <v>0</v>
      </c>
      <c r="S36" s="3">
        <f>C36-(E36+G36)</f>
        <v>7.0140000000000002</v>
      </c>
      <c r="T36" s="3">
        <f>L36</f>
        <v>6.7810000000000006</v>
      </c>
      <c r="U36" s="3">
        <f>AVERAGE(I36,Q36)</f>
        <v>7.0016142857142842</v>
      </c>
      <c r="V36" s="3">
        <f t="shared" si="11"/>
        <v>0.94506507528933759</v>
      </c>
    </row>
    <row r="37" spans="1:22" x14ac:dyDescent="0.2">
      <c r="A37" s="5" t="s">
        <v>23</v>
      </c>
      <c r="B37" s="4" t="s">
        <v>7</v>
      </c>
      <c r="C37" s="4">
        <f t="shared" ref="C37:V37" si="12">AVERAGE(C34:C36)</f>
        <v>6.8746666666666663</v>
      </c>
      <c r="D37" s="4">
        <f t="shared" si="12"/>
        <v>6.355666666666667</v>
      </c>
      <c r="E37" s="4">
        <f t="shared" si="12"/>
        <v>0</v>
      </c>
      <c r="F37" s="4">
        <f t="shared" si="12"/>
        <v>0</v>
      </c>
      <c r="G37" s="4">
        <f t="shared" si="12"/>
        <v>7.0000000000000001E-3</v>
      </c>
      <c r="H37" s="4">
        <f t="shared" si="12"/>
        <v>0.42833333333333329</v>
      </c>
      <c r="I37" s="4">
        <f t="shared" si="12"/>
        <v>6.3993206349206337</v>
      </c>
      <c r="J37" s="4">
        <f t="shared" si="12"/>
        <v>0</v>
      </c>
      <c r="K37" s="4">
        <f t="shared" si="12"/>
        <v>6.8746666666666663</v>
      </c>
      <c r="L37" s="4">
        <f t="shared" si="12"/>
        <v>7.0153333333333334</v>
      </c>
      <c r="M37" s="4">
        <f t="shared" si="12"/>
        <v>0</v>
      </c>
      <c r="N37" s="4">
        <f t="shared" si="12"/>
        <v>0</v>
      </c>
      <c r="O37" s="4">
        <f t="shared" si="12"/>
        <v>0</v>
      </c>
      <c r="P37" s="4">
        <f t="shared" si="12"/>
        <v>7.000000000000001E-4</v>
      </c>
      <c r="Q37" s="4">
        <f t="shared" si="12"/>
        <v>5.6315231481481476</v>
      </c>
      <c r="R37" s="4">
        <f t="shared" si="12"/>
        <v>0</v>
      </c>
      <c r="S37" s="4">
        <f t="shared" si="12"/>
        <v>6.8676666666666675</v>
      </c>
      <c r="T37" s="4">
        <f t="shared" si="12"/>
        <v>7.0153333333333334</v>
      </c>
      <c r="U37" s="4">
        <f t="shared" si="12"/>
        <v>6.0154218915343902</v>
      </c>
      <c r="V37" s="4">
        <f t="shared" si="12"/>
        <v>1.0865015349247769</v>
      </c>
    </row>
    <row r="38" spans="1:22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2">
      <c r="A39" s="3"/>
      <c r="B39" s="3"/>
      <c r="C39" s="4" t="s">
        <v>73</v>
      </c>
      <c r="D39" s="4" t="s">
        <v>74</v>
      </c>
      <c r="E39" s="4" t="s">
        <v>75</v>
      </c>
      <c r="F39" s="4" t="s">
        <v>76</v>
      </c>
      <c r="G39" s="4" t="s">
        <v>77</v>
      </c>
      <c r="H39" s="4" t="s">
        <v>78</v>
      </c>
      <c r="I39" s="4" t="s">
        <v>79</v>
      </c>
      <c r="J39" s="4" t="s">
        <v>80</v>
      </c>
      <c r="K39" s="4" t="s">
        <v>73</v>
      </c>
      <c r="L39" s="4" t="s">
        <v>74</v>
      </c>
      <c r="M39" s="4" t="s">
        <v>75</v>
      </c>
      <c r="N39" s="4" t="s">
        <v>76</v>
      </c>
      <c r="O39" s="4" t="s">
        <v>77</v>
      </c>
      <c r="P39" s="4" t="s">
        <v>78</v>
      </c>
      <c r="Q39" s="4" t="s">
        <v>79</v>
      </c>
      <c r="R39" s="4" t="s">
        <v>80</v>
      </c>
      <c r="S39" s="4" t="s">
        <v>81</v>
      </c>
      <c r="T39" s="4" t="s">
        <v>92</v>
      </c>
      <c r="U39" s="4" t="s">
        <v>93</v>
      </c>
      <c r="V39" s="4" t="s">
        <v>83</v>
      </c>
    </row>
    <row r="40" spans="1:22" x14ac:dyDescent="0.2">
      <c r="A40" s="5" t="s">
        <v>27</v>
      </c>
      <c r="B40" s="4" t="s">
        <v>28</v>
      </c>
      <c r="C40" s="3">
        <v>6.8849999999999998</v>
      </c>
      <c r="D40" s="3">
        <v>7.7820000000000009</v>
      </c>
      <c r="E40" s="3">
        <v>0</v>
      </c>
      <c r="F40" s="3">
        <v>0</v>
      </c>
      <c r="G40" s="3">
        <v>1.7999999999999999E-2</v>
      </c>
      <c r="H40" s="3">
        <v>0.78</v>
      </c>
      <c r="I40" s="3">
        <v>6.0132222222222227</v>
      </c>
      <c r="J40" s="3">
        <v>0</v>
      </c>
      <c r="K40" s="3">
        <v>6.8849999999999998</v>
      </c>
      <c r="L40" s="3">
        <v>7.9430000000000005</v>
      </c>
      <c r="M40" s="3">
        <v>0</v>
      </c>
      <c r="N40" s="3">
        <v>0</v>
      </c>
      <c r="O40" s="3">
        <v>1.7999999999999999E-2</v>
      </c>
      <c r="P40" s="3">
        <v>0.78</v>
      </c>
      <c r="Q40" s="3"/>
      <c r="R40" s="3"/>
      <c r="S40" s="3">
        <f>C40-(E40+G40)</f>
        <v>6.867</v>
      </c>
      <c r="T40" s="3">
        <f>L40</f>
        <v>7.9430000000000005</v>
      </c>
      <c r="U40" s="3">
        <f>AVERAGE(I40,Q40)</f>
        <v>6.0132222222222227</v>
      </c>
      <c r="V40" s="3">
        <f>(S40*COS(RADIANS(0)))/(1.06*(U40))</f>
        <v>1.077342836732609</v>
      </c>
    </row>
    <row r="41" spans="1:22" x14ac:dyDescent="0.2">
      <c r="A41" s="5" t="s">
        <v>29</v>
      </c>
      <c r="B41" s="4" t="s">
        <v>30</v>
      </c>
      <c r="C41" s="3">
        <v>9</v>
      </c>
      <c r="D41" s="3">
        <v>8.0939999999999994</v>
      </c>
      <c r="E41" s="3">
        <v>0</v>
      </c>
      <c r="F41" s="3">
        <v>0.25600000000000001</v>
      </c>
      <c r="G41" s="3">
        <v>0</v>
      </c>
      <c r="H41" s="3">
        <v>0</v>
      </c>
      <c r="I41" s="3">
        <v>5.7641249999999999</v>
      </c>
      <c r="J41" s="3">
        <v>0</v>
      </c>
      <c r="K41" s="3">
        <v>9</v>
      </c>
      <c r="L41" s="3">
        <v>9.3360000000000003</v>
      </c>
      <c r="M41" s="3">
        <v>0</v>
      </c>
      <c r="N41" s="3">
        <v>0.25600000000000001</v>
      </c>
      <c r="O41" s="3">
        <v>0</v>
      </c>
      <c r="P41" s="3">
        <v>0</v>
      </c>
      <c r="Q41" s="3">
        <v>4.6288571428571439</v>
      </c>
      <c r="R41" s="3">
        <v>0</v>
      </c>
      <c r="S41" s="3">
        <f>C41-(E41+G41)</f>
        <v>9</v>
      </c>
      <c r="T41" s="3">
        <f>L41</f>
        <v>9.3360000000000003</v>
      </c>
      <c r="U41" s="3">
        <f>AVERAGE(I41,Q41)</f>
        <v>5.1964910714285715</v>
      </c>
      <c r="V41" s="3">
        <f t="shared" ref="V41:V43" si="13">(S41*COS(RADIANS(0)))/(1.06*(U41))</f>
        <v>1.633903709450943</v>
      </c>
    </row>
    <row r="42" spans="1:22" x14ac:dyDescent="0.2">
      <c r="A42" s="5" t="s">
        <v>27</v>
      </c>
      <c r="B42" s="4" t="s">
        <v>31</v>
      </c>
      <c r="C42" s="3">
        <v>7.7350000000000003</v>
      </c>
      <c r="D42" s="3">
        <v>8.1909999999999989</v>
      </c>
      <c r="E42" s="3">
        <v>0</v>
      </c>
      <c r="F42" s="3">
        <v>0</v>
      </c>
      <c r="G42" s="3">
        <v>6.2E-2</v>
      </c>
      <c r="H42" s="3">
        <v>0</v>
      </c>
      <c r="I42" s="3">
        <v>7.1882222222222225</v>
      </c>
      <c r="J42" s="3">
        <v>0</v>
      </c>
      <c r="K42" s="3">
        <v>7.7350000000000003</v>
      </c>
      <c r="L42" s="3">
        <v>10.373999999999999</v>
      </c>
      <c r="M42" s="3">
        <v>0</v>
      </c>
      <c r="N42" s="3">
        <v>0</v>
      </c>
      <c r="O42" s="3">
        <v>6.2E-2</v>
      </c>
      <c r="P42" s="3">
        <v>0</v>
      </c>
      <c r="Q42" s="3">
        <v>3.9059999999999997</v>
      </c>
      <c r="R42" s="3">
        <v>0</v>
      </c>
      <c r="S42" s="3">
        <f>C42-(E42+G42)</f>
        <v>7.673</v>
      </c>
      <c r="T42" s="3">
        <f>L42</f>
        <v>10.373999999999999</v>
      </c>
      <c r="U42" s="3">
        <f>AVERAGE(I42,Q42)</f>
        <v>5.5471111111111107</v>
      </c>
      <c r="V42" s="3">
        <f t="shared" si="13"/>
        <v>1.3049457817391872</v>
      </c>
    </row>
    <row r="43" spans="1:22" x14ac:dyDescent="0.2">
      <c r="A43" s="5" t="s">
        <v>27</v>
      </c>
      <c r="B43" s="4" t="s">
        <v>32</v>
      </c>
      <c r="C43" s="3">
        <v>4.7409999999999997</v>
      </c>
      <c r="D43" s="3">
        <v>6.7469999999999999</v>
      </c>
      <c r="E43" s="3">
        <v>0</v>
      </c>
      <c r="F43" s="3">
        <v>0</v>
      </c>
      <c r="G43" s="3">
        <v>4.5999999999999999E-2</v>
      </c>
      <c r="H43" s="3">
        <v>0</v>
      </c>
      <c r="I43" s="3">
        <v>4.2938000000000001</v>
      </c>
      <c r="J43" s="3">
        <v>0</v>
      </c>
      <c r="K43" s="3">
        <v>4.7409999999999997</v>
      </c>
      <c r="L43" s="3">
        <v>7.6950000000000003</v>
      </c>
      <c r="M43" s="3">
        <v>0</v>
      </c>
      <c r="N43" s="3">
        <v>0</v>
      </c>
      <c r="O43" s="3">
        <v>0.04</v>
      </c>
      <c r="P43" s="3">
        <v>0</v>
      </c>
      <c r="Q43" s="3">
        <v>6.3132999999999999</v>
      </c>
      <c r="R43" s="3">
        <v>0</v>
      </c>
      <c r="S43" s="3">
        <f>C43-(E43+G43)</f>
        <v>4.6949999999999994</v>
      </c>
      <c r="T43" s="3">
        <f>L43</f>
        <v>7.6950000000000003</v>
      </c>
      <c r="U43" s="3">
        <f>AVERAGE(I43,Q43)</f>
        <v>5.3035499999999995</v>
      </c>
      <c r="V43" s="3">
        <f t="shared" si="13"/>
        <v>0.83514726608005352</v>
      </c>
    </row>
    <row r="44" spans="1:22" x14ac:dyDescent="0.2">
      <c r="A44" s="5" t="s">
        <v>27</v>
      </c>
      <c r="B44" s="4" t="s">
        <v>7</v>
      </c>
      <c r="C44" s="4">
        <f t="shared" ref="C44:V44" si="14">AVERAGE(C40:C43)</f>
        <v>7.0902500000000002</v>
      </c>
      <c r="D44" s="4">
        <f t="shared" si="14"/>
        <v>7.7035</v>
      </c>
      <c r="E44" s="4">
        <f t="shared" si="14"/>
        <v>0</v>
      </c>
      <c r="F44" s="4">
        <f t="shared" si="14"/>
        <v>6.4000000000000001E-2</v>
      </c>
      <c r="G44" s="4">
        <f t="shared" si="14"/>
        <v>3.15E-2</v>
      </c>
      <c r="H44" s="4">
        <f t="shared" si="14"/>
        <v>0.19500000000000001</v>
      </c>
      <c r="I44" s="4">
        <f t="shared" si="14"/>
        <v>5.8148423611111113</v>
      </c>
      <c r="J44" s="4">
        <f t="shared" si="14"/>
        <v>0</v>
      </c>
      <c r="K44" s="4">
        <f t="shared" si="14"/>
        <v>7.0902500000000002</v>
      </c>
      <c r="L44" s="4">
        <f t="shared" si="14"/>
        <v>8.8369999999999997</v>
      </c>
      <c r="M44" s="4">
        <f t="shared" si="14"/>
        <v>0</v>
      </c>
      <c r="N44" s="4">
        <f t="shared" si="14"/>
        <v>6.4000000000000001E-2</v>
      </c>
      <c r="O44" s="4">
        <f t="shared" si="14"/>
        <v>0.03</v>
      </c>
      <c r="P44" s="4">
        <f t="shared" si="14"/>
        <v>0.19500000000000001</v>
      </c>
      <c r="Q44" s="4">
        <f t="shared" si="14"/>
        <v>4.9493857142857145</v>
      </c>
      <c r="R44" s="4">
        <f t="shared" si="14"/>
        <v>0</v>
      </c>
      <c r="S44" s="4">
        <f t="shared" si="14"/>
        <v>7.0587499999999999</v>
      </c>
      <c r="T44" s="4">
        <f t="shared" si="14"/>
        <v>8.8369999999999997</v>
      </c>
      <c r="U44" s="4">
        <f t="shared" si="14"/>
        <v>5.5150936011904754</v>
      </c>
      <c r="V44" s="4">
        <f t="shared" si="14"/>
        <v>1.212834898500698</v>
      </c>
    </row>
    <row r="45" spans="1:22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2">
      <c r="A46" s="3"/>
      <c r="B46" s="3"/>
      <c r="C46" s="4" t="s">
        <v>73</v>
      </c>
      <c r="D46" s="4" t="s">
        <v>74</v>
      </c>
      <c r="E46" s="4" t="s">
        <v>75</v>
      </c>
      <c r="F46" s="4" t="s">
        <v>76</v>
      </c>
      <c r="G46" s="4" t="s">
        <v>77</v>
      </c>
      <c r="H46" s="4" t="s">
        <v>78</v>
      </c>
      <c r="I46" s="4" t="s">
        <v>79</v>
      </c>
      <c r="J46" s="4" t="s">
        <v>80</v>
      </c>
      <c r="K46" s="4" t="s">
        <v>73</v>
      </c>
      <c r="L46" s="4" t="s">
        <v>74</v>
      </c>
      <c r="M46" s="4" t="s">
        <v>75</v>
      </c>
      <c r="N46" s="4" t="s">
        <v>76</v>
      </c>
      <c r="O46" s="4" t="s">
        <v>77</v>
      </c>
      <c r="P46" s="4" t="s">
        <v>78</v>
      </c>
      <c r="Q46" s="4" t="s">
        <v>79</v>
      </c>
      <c r="R46" s="4" t="s">
        <v>80</v>
      </c>
      <c r="S46" s="4" t="s">
        <v>81</v>
      </c>
      <c r="T46" s="4" t="s">
        <v>92</v>
      </c>
      <c r="U46" s="4" t="s">
        <v>93</v>
      </c>
      <c r="V46" s="4" t="s">
        <v>83</v>
      </c>
    </row>
    <row r="47" spans="1:22" x14ac:dyDescent="0.2">
      <c r="A47" s="5" t="s">
        <v>33</v>
      </c>
      <c r="B47" s="4" t="s">
        <v>34</v>
      </c>
      <c r="C47" s="3">
        <v>3.097</v>
      </c>
      <c r="D47" s="3">
        <v>6.0810000000000004</v>
      </c>
      <c r="E47" s="3">
        <v>0</v>
      </c>
      <c r="F47" s="3">
        <v>0</v>
      </c>
      <c r="G47" s="3">
        <v>0</v>
      </c>
      <c r="H47" s="3">
        <v>0</v>
      </c>
      <c r="I47" s="3">
        <v>4.3583999999999996</v>
      </c>
      <c r="J47" s="3">
        <v>0</v>
      </c>
      <c r="K47" s="3">
        <v>3.097</v>
      </c>
      <c r="L47" s="3">
        <v>7.2010000000000005</v>
      </c>
      <c r="M47" s="3">
        <v>0</v>
      </c>
      <c r="N47" s="3">
        <v>0</v>
      </c>
      <c r="O47" s="3">
        <v>0</v>
      </c>
      <c r="P47" s="3">
        <v>0</v>
      </c>
      <c r="Q47" s="3">
        <v>7.1856999999999998</v>
      </c>
      <c r="R47" s="3">
        <v>0</v>
      </c>
      <c r="S47" s="3">
        <f>C47-(E47+G47)</f>
        <v>3.097</v>
      </c>
      <c r="T47" s="3">
        <f>L47</f>
        <v>7.2010000000000005</v>
      </c>
      <c r="U47" s="3">
        <f>AVERAGE(I47,Q47)</f>
        <v>5.7720500000000001</v>
      </c>
      <c r="V47" s="3">
        <f>(S47*COS(RADIANS(0)))/(1.06*(U47))</f>
        <v>0.50618031950650932</v>
      </c>
    </row>
    <row r="48" spans="1:22" x14ac:dyDescent="0.2">
      <c r="A48" s="5" t="s">
        <v>33</v>
      </c>
      <c r="B48" s="4" t="s">
        <v>35</v>
      </c>
      <c r="C48" s="3">
        <v>4.4640000000000004</v>
      </c>
      <c r="D48" s="3">
        <v>6.0709999999999997</v>
      </c>
      <c r="E48" s="3">
        <v>0</v>
      </c>
      <c r="F48" s="3">
        <v>0</v>
      </c>
      <c r="G48" s="3">
        <v>0</v>
      </c>
      <c r="H48" s="3">
        <v>0</v>
      </c>
      <c r="I48" s="3">
        <v>3.8176999999999999</v>
      </c>
      <c r="J48" s="3">
        <v>0</v>
      </c>
      <c r="K48" s="3">
        <v>4.4640000000000004</v>
      </c>
      <c r="L48" s="3">
        <v>7.8890000000000002</v>
      </c>
      <c r="M48" s="3">
        <v>0</v>
      </c>
      <c r="N48" s="3">
        <v>0</v>
      </c>
      <c r="O48" s="3">
        <v>0</v>
      </c>
      <c r="P48" s="3">
        <v>0</v>
      </c>
      <c r="Q48" s="3">
        <v>7.6679999999999993</v>
      </c>
      <c r="R48" s="3">
        <v>0</v>
      </c>
      <c r="S48" s="3">
        <f>C48-(E48+G48)</f>
        <v>4.4640000000000004</v>
      </c>
      <c r="T48" s="3">
        <f>L48</f>
        <v>7.8890000000000002</v>
      </c>
      <c r="U48" s="3">
        <f>AVERAGE(I48,Q48)</f>
        <v>5.7428499999999998</v>
      </c>
      <c r="V48" s="3">
        <f>(S48*COS(RADIANS(0)))/(1.06*(U48))</f>
        <v>0.73331547136299602</v>
      </c>
    </row>
    <row r="49" spans="1:22" x14ac:dyDescent="0.2">
      <c r="A49" s="5" t="s">
        <v>33</v>
      </c>
      <c r="B49" s="4" t="s">
        <v>7</v>
      </c>
      <c r="C49" s="4">
        <f t="shared" ref="C49:V49" si="15">AVERAGE(C47:C48)</f>
        <v>3.7805</v>
      </c>
      <c r="D49" s="4">
        <f t="shared" si="15"/>
        <v>6.0760000000000005</v>
      </c>
      <c r="E49" s="4">
        <f t="shared" si="15"/>
        <v>0</v>
      </c>
      <c r="F49" s="4">
        <f t="shared" si="15"/>
        <v>0</v>
      </c>
      <c r="G49" s="4">
        <f t="shared" si="15"/>
        <v>0</v>
      </c>
      <c r="H49" s="4">
        <f t="shared" si="15"/>
        <v>0</v>
      </c>
      <c r="I49" s="4">
        <f t="shared" si="15"/>
        <v>4.08805</v>
      </c>
      <c r="J49" s="4">
        <f t="shared" si="15"/>
        <v>0</v>
      </c>
      <c r="K49" s="4">
        <f t="shared" si="15"/>
        <v>3.7805</v>
      </c>
      <c r="L49" s="4">
        <f t="shared" si="15"/>
        <v>7.5449999999999999</v>
      </c>
      <c r="M49" s="4">
        <f t="shared" si="15"/>
        <v>0</v>
      </c>
      <c r="N49" s="4">
        <f t="shared" si="15"/>
        <v>0</v>
      </c>
      <c r="O49" s="4">
        <f t="shared" si="15"/>
        <v>0</v>
      </c>
      <c r="P49" s="4">
        <f t="shared" si="15"/>
        <v>0</v>
      </c>
      <c r="Q49" s="4">
        <f t="shared" si="15"/>
        <v>7.42685</v>
      </c>
      <c r="R49" s="4">
        <f t="shared" si="15"/>
        <v>0</v>
      </c>
      <c r="S49" s="4">
        <f t="shared" si="15"/>
        <v>3.7805</v>
      </c>
      <c r="T49" s="4">
        <f t="shared" si="15"/>
        <v>7.5449999999999999</v>
      </c>
      <c r="U49" s="4">
        <f t="shared" si="15"/>
        <v>5.7574500000000004</v>
      </c>
      <c r="V49" s="4">
        <f t="shared" si="15"/>
        <v>0.61974789543475262</v>
      </c>
    </row>
    <row r="50" spans="1:22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2">
      <c r="A51" s="3"/>
      <c r="B51" s="3"/>
      <c r="C51" s="4" t="s">
        <v>73</v>
      </c>
      <c r="D51" s="4" t="s">
        <v>74</v>
      </c>
      <c r="E51" s="4" t="s">
        <v>75</v>
      </c>
      <c r="F51" s="4" t="s">
        <v>76</v>
      </c>
      <c r="G51" s="4" t="s">
        <v>77</v>
      </c>
      <c r="H51" s="4" t="s">
        <v>78</v>
      </c>
      <c r="I51" s="4" t="s">
        <v>79</v>
      </c>
      <c r="J51" s="4" t="s">
        <v>80</v>
      </c>
      <c r="K51" s="4" t="s">
        <v>73</v>
      </c>
      <c r="L51" s="4" t="s">
        <v>74</v>
      </c>
      <c r="M51" s="4" t="s">
        <v>75</v>
      </c>
      <c r="N51" s="4" t="s">
        <v>76</v>
      </c>
      <c r="O51" s="4" t="s">
        <v>77</v>
      </c>
      <c r="P51" s="4" t="s">
        <v>78</v>
      </c>
      <c r="Q51" s="4" t="s">
        <v>79</v>
      </c>
      <c r="R51" s="4" t="s">
        <v>80</v>
      </c>
      <c r="S51" s="4" t="s">
        <v>81</v>
      </c>
      <c r="T51" s="4" t="s">
        <v>92</v>
      </c>
      <c r="U51" s="4" t="s">
        <v>93</v>
      </c>
      <c r="V51" s="4" t="s">
        <v>83</v>
      </c>
    </row>
    <row r="52" spans="1:22" x14ac:dyDescent="0.2">
      <c r="A52" s="5" t="s">
        <v>36</v>
      </c>
      <c r="B52" s="4" t="s">
        <v>37</v>
      </c>
      <c r="C52" s="3">
        <v>0.69199999999999995</v>
      </c>
      <c r="D52" s="3">
        <v>3.3879999999999999</v>
      </c>
      <c r="E52" s="3">
        <v>0</v>
      </c>
      <c r="F52" s="3">
        <v>0</v>
      </c>
      <c r="G52" s="3">
        <v>0</v>
      </c>
      <c r="H52" s="3">
        <v>0</v>
      </c>
      <c r="I52" s="3">
        <v>2.6859999999999999</v>
      </c>
      <c r="J52" s="3">
        <v>0</v>
      </c>
      <c r="K52" s="3">
        <v>0.69199999999999995</v>
      </c>
      <c r="L52" s="3">
        <v>3.1840000000000002</v>
      </c>
      <c r="M52" s="3">
        <v>0</v>
      </c>
      <c r="N52" s="3">
        <v>0</v>
      </c>
      <c r="O52" s="3">
        <v>0</v>
      </c>
      <c r="P52" s="3">
        <v>0</v>
      </c>
      <c r="Q52" s="3">
        <v>3.0114000000000001</v>
      </c>
      <c r="R52" s="3">
        <v>0</v>
      </c>
      <c r="S52" s="3">
        <f>C52-(E52+G52)</f>
        <v>0.69199999999999995</v>
      </c>
      <c r="T52" s="3">
        <f>L52</f>
        <v>3.1840000000000002</v>
      </c>
      <c r="U52" s="3">
        <f>AVERAGE(I52,Q52)</f>
        <v>2.8487</v>
      </c>
      <c r="V52" s="3">
        <f>(S52*COS(RADIANS(0)))/(1.06*(U52))</f>
        <v>0.22916775675895856</v>
      </c>
    </row>
    <row r="53" spans="1:22" x14ac:dyDescent="0.2">
      <c r="A53" s="5" t="s">
        <v>36</v>
      </c>
      <c r="B53" s="4" t="s">
        <v>7</v>
      </c>
      <c r="C53" s="4">
        <f t="shared" ref="C53:V53" si="16">AVERAGE(C52)</f>
        <v>0.69199999999999995</v>
      </c>
      <c r="D53" s="4">
        <f t="shared" si="16"/>
        <v>3.3879999999999999</v>
      </c>
      <c r="E53" s="4">
        <f t="shared" si="16"/>
        <v>0</v>
      </c>
      <c r="F53" s="4">
        <f t="shared" si="16"/>
        <v>0</v>
      </c>
      <c r="G53" s="4">
        <f t="shared" si="16"/>
        <v>0</v>
      </c>
      <c r="H53" s="4">
        <f t="shared" si="16"/>
        <v>0</v>
      </c>
      <c r="I53" s="4">
        <f t="shared" si="16"/>
        <v>2.6859999999999999</v>
      </c>
      <c r="J53" s="4">
        <v>0</v>
      </c>
      <c r="K53" s="4">
        <f t="shared" si="16"/>
        <v>0.69199999999999995</v>
      </c>
      <c r="L53" s="4">
        <f t="shared" si="16"/>
        <v>3.1840000000000002</v>
      </c>
      <c r="M53" s="4">
        <f t="shared" si="16"/>
        <v>0</v>
      </c>
      <c r="N53" s="4">
        <f t="shared" si="16"/>
        <v>0</v>
      </c>
      <c r="O53" s="4">
        <f t="shared" si="16"/>
        <v>0</v>
      </c>
      <c r="P53" s="4">
        <f t="shared" si="16"/>
        <v>0</v>
      </c>
      <c r="Q53" s="4">
        <f t="shared" si="16"/>
        <v>3.0114000000000001</v>
      </c>
      <c r="R53" s="4">
        <f t="shared" si="16"/>
        <v>0</v>
      </c>
      <c r="S53" s="4">
        <f t="shared" si="16"/>
        <v>0.69199999999999995</v>
      </c>
      <c r="T53" s="4">
        <f t="shared" si="16"/>
        <v>3.1840000000000002</v>
      </c>
      <c r="U53" s="4">
        <f t="shared" si="16"/>
        <v>2.8487</v>
      </c>
      <c r="V53" s="4">
        <f t="shared" si="16"/>
        <v>0.22916775675895856</v>
      </c>
    </row>
    <row r="54" spans="1:22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2">
      <c r="A55" s="3"/>
      <c r="B55" s="3"/>
      <c r="C55" s="4" t="s">
        <v>73</v>
      </c>
      <c r="D55" s="4" t="s">
        <v>74</v>
      </c>
      <c r="E55" s="4" t="s">
        <v>75</v>
      </c>
      <c r="F55" s="4" t="s">
        <v>76</v>
      </c>
      <c r="G55" s="4" t="s">
        <v>77</v>
      </c>
      <c r="H55" s="4" t="s">
        <v>78</v>
      </c>
      <c r="I55" s="4" t="s">
        <v>79</v>
      </c>
      <c r="J55" s="4" t="s">
        <v>80</v>
      </c>
      <c r="K55" s="4" t="s">
        <v>73</v>
      </c>
      <c r="L55" s="4" t="s">
        <v>74</v>
      </c>
      <c r="M55" s="4" t="s">
        <v>75</v>
      </c>
      <c r="N55" s="4" t="s">
        <v>76</v>
      </c>
      <c r="O55" s="4" t="s">
        <v>77</v>
      </c>
      <c r="P55" s="4" t="s">
        <v>78</v>
      </c>
      <c r="Q55" s="4" t="s">
        <v>79</v>
      </c>
      <c r="R55" s="4" t="s">
        <v>80</v>
      </c>
      <c r="S55" s="4" t="s">
        <v>81</v>
      </c>
      <c r="T55" s="4" t="s">
        <v>92</v>
      </c>
      <c r="U55" s="4" t="s">
        <v>93</v>
      </c>
      <c r="V55" s="4" t="s">
        <v>83</v>
      </c>
    </row>
    <row r="56" spans="1:22" x14ac:dyDescent="0.2">
      <c r="A56" s="5" t="s">
        <v>38</v>
      </c>
      <c r="B56" s="4" t="s">
        <v>39</v>
      </c>
      <c r="C56" s="3">
        <v>2.9889999999999999</v>
      </c>
      <c r="D56" s="3">
        <v>5.2649999999999997</v>
      </c>
      <c r="E56" s="3">
        <v>0</v>
      </c>
      <c r="F56" s="3">
        <v>0</v>
      </c>
      <c r="G56" s="3">
        <v>0</v>
      </c>
      <c r="H56" s="3">
        <v>0</v>
      </c>
      <c r="I56" s="3">
        <v>4.2192500000000006</v>
      </c>
      <c r="J56" s="3">
        <v>0</v>
      </c>
      <c r="K56" s="3">
        <v>2.9889999999999999</v>
      </c>
      <c r="L56" s="3">
        <v>5.3920000000000003</v>
      </c>
      <c r="M56" s="3">
        <v>0</v>
      </c>
      <c r="N56" s="3">
        <v>0</v>
      </c>
      <c r="O56" s="3">
        <v>0</v>
      </c>
      <c r="P56" s="3">
        <v>0</v>
      </c>
      <c r="Q56" s="3">
        <v>3.5888</v>
      </c>
      <c r="R56" s="3">
        <v>0</v>
      </c>
      <c r="S56" s="3">
        <f>C56-(E56+G56)</f>
        <v>2.9889999999999999</v>
      </c>
      <c r="T56" s="3">
        <f>L56</f>
        <v>5.3920000000000003</v>
      </c>
      <c r="U56" s="3">
        <f>AVERAGE(I56,Q56)</f>
        <v>3.9040250000000003</v>
      </c>
      <c r="V56" s="3">
        <f>(S56*COS(RADIANS(0)))/(1.06*(U56))</f>
        <v>0.72228311057298988</v>
      </c>
    </row>
    <row r="57" spans="1:22" x14ac:dyDescent="0.2">
      <c r="A57" s="5" t="s">
        <v>38</v>
      </c>
      <c r="B57" s="4" t="s">
        <v>40</v>
      </c>
      <c r="C57" s="3">
        <v>3.956</v>
      </c>
      <c r="D57" s="3">
        <v>5.6979999999999995</v>
      </c>
      <c r="E57" s="3">
        <v>0</v>
      </c>
      <c r="F57" s="3">
        <v>0</v>
      </c>
      <c r="G57" s="3">
        <v>0</v>
      </c>
      <c r="H57" s="3">
        <v>0</v>
      </c>
      <c r="I57" s="3">
        <v>4.9895000000000005</v>
      </c>
      <c r="J57" s="3">
        <v>0</v>
      </c>
      <c r="K57" s="3">
        <v>3.956</v>
      </c>
      <c r="L57" s="3">
        <v>6.1059999999999999</v>
      </c>
      <c r="M57" s="3">
        <v>0</v>
      </c>
      <c r="N57" s="3">
        <v>0</v>
      </c>
      <c r="O57" s="3">
        <v>0</v>
      </c>
      <c r="P57" s="3">
        <v>0</v>
      </c>
      <c r="Q57" s="3">
        <v>3.8845000000000005</v>
      </c>
      <c r="R57" s="3">
        <v>0</v>
      </c>
      <c r="S57" s="3">
        <f>C57-(E57+G57)</f>
        <v>3.956</v>
      </c>
      <c r="T57" s="3">
        <f>L57</f>
        <v>6.1059999999999999</v>
      </c>
      <c r="U57" s="3">
        <f>AVERAGE(I57,Q57)</f>
        <v>4.4370000000000003</v>
      </c>
      <c r="V57" s="3">
        <f t="shared" ref="V57:V59" si="17">(S57*COS(RADIANS(0)))/(1.06*(U57))</f>
        <v>0.84112586695923197</v>
      </c>
    </row>
    <row r="58" spans="1:22" x14ac:dyDescent="0.2">
      <c r="A58" s="5" t="s">
        <v>38</v>
      </c>
      <c r="B58" s="4" t="s">
        <v>41</v>
      </c>
      <c r="C58" s="3">
        <v>3.5129999999999999</v>
      </c>
      <c r="D58" s="3">
        <v>5.18</v>
      </c>
      <c r="E58" s="3">
        <v>0</v>
      </c>
      <c r="F58" s="3">
        <v>0</v>
      </c>
      <c r="G58" s="3">
        <v>0</v>
      </c>
      <c r="H58" s="3">
        <v>0</v>
      </c>
      <c r="I58" s="3">
        <v>4.6077692307692306</v>
      </c>
      <c r="J58" s="3">
        <v>0</v>
      </c>
      <c r="K58" s="3">
        <v>3.5129999999999999</v>
      </c>
      <c r="L58" s="3">
        <v>5.9939999999999998</v>
      </c>
      <c r="M58" s="3">
        <v>0</v>
      </c>
      <c r="N58" s="3">
        <v>0</v>
      </c>
      <c r="O58" s="3">
        <v>0</v>
      </c>
      <c r="P58" s="3">
        <v>0</v>
      </c>
      <c r="Q58" s="3">
        <v>4.214999999999999</v>
      </c>
      <c r="R58" s="3">
        <v>0</v>
      </c>
      <c r="S58" s="3">
        <f>C58-(E58+G58)</f>
        <v>3.5129999999999999</v>
      </c>
      <c r="T58" s="3">
        <f>L58</f>
        <v>5.9939999999999998</v>
      </c>
      <c r="U58" s="3">
        <f>AVERAGE(I58,Q58)</f>
        <v>4.4113846153846143</v>
      </c>
      <c r="V58" s="3">
        <f t="shared" si="17"/>
        <v>0.75127227216556713</v>
      </c>
    </row>
    <row r="59" spans="1:22" x14ac:dyDescent="0.2">
      <c r="A59" s="5" t="s">
        <v>38</v>
      </c>
      <c r="B59" s="4" t="s">
        <v>42</v>
      </c>
      <c r="C59" s="3">
        <v>4.5140000000000002</v>
      </c>
      <c r="D59" s="3">
        <v>5.3140000000000001</v>
      </c>
      <c r="E59" s="3">
        <v>0</v>
      </c>
      <c r="F59" s="3">
        <v>0</v>
      </c>
      <c r="G59" s="3">
        <v>0</v>
      </c>
      <c r="H59" s="3">
        <v>0</v>
      </c>
      <c r="I59" s="3">
        <v>4.7782</v>
      </c>
      <c r="J59" s="3">
        <v>0</v>
      </c>
      <c r="K59" s="3">
        <v>4.5140000000000002</v>
      </c>
      <c r="L59" s="3">
        <v>6.319</v>
      </c>
      <c r="M59" s="3">
        <v>0</v>
      </c>
      <c r="N59" s="3">
        <v>0</v>
      </c>
      <c r="O59" s="3">
        <v>0</v>
      </c>
      <c r="P59" s="3">
        <v>0</v>
      </c>
      <c r="Q59" s="3">
        <v>4.8512857142857149</v>
      </c>
      <c r="R59" s="3">
        <v>0</v>
      </c>
      <c r="S59" s="3">
        <f>C59-(E59+G59)</f>
        <v>4.5140000000000002</v>
      </c>
      <c r="T59" s="3">
        <f>L59</f>
        <v>6.319</v>
      </c>
      <c r="U59" s="3">
        <f>AVERAGE(I59,Q59)</f>
        <v>4.814742857142857</v>
      </c>
      <c r="V59" s="3">
        <f t="shared" si="17"/>
        <v>0.88446895138337467</v>
      </c>
    </row>
    <row r="60" spans="1:22" x14ac:dyDescent="0.2">
      <c r="A60" s="5" t="s">
        <v>38</v>
      </c>
      <c r="B60" s="4" t="s">
        <v>7</v>
      </c>
      <c r="C60" s="4">
        <f t="shared" ref="C60:V60" si="18">AVERAGE(C56:C59)</f>
        <v>3.7430000000000003</v>
      </c>
      <c r="D60" s="4">
        <f t="shared" si="18"/>
        <v>5.3642500000000002</v>
      </c>
      <c r="E60" s="4">
        <f t="shared" si="18"/>
        <v>0</v>
      </c>
      <c r="F60" s="4">
        <f t="shared" si="18"/>
        <v>0</v>
      </c>
      <c r="G60" s="4">
        <f t="shared" si="18"/>
        <v>0</v>
      </c>
      <c r="H60" s="4">
        <f t="shared" si="18"/>
        <v>0</v>
      </c>
      <c r="I60" s="4">
        <f t="shared" si="18"/>
        <v>4.6486798076923082</v>
      </c>
      <c r="J60" s="4">
        <f t="shared" si="18"/>
        <v>0</v>
      </c>
      <c r="K60" s="4">
        <f t="shared" si="18"/>
        <v>3.7430000000000003</v>
      </c>
      <c r="L60" s="4">
        <f t="shared" si="18"/>
        <v>5.95275</v>
      </c>
      <c r="M60" s="4">
        <f t="shared" si="18"/>
        <v>0</v>
      </c>
      <c r="N60" s="4">
        <f t="shared" si="18"/>
        <v>0</v>
      </c>
      <c r="O60" s="4">
        <f t="shared" si="18"/>
        <v>0</v>
      </c>
      <c r="P60" s="4">
        <f t="shared" si="18"/>
        <v>0</v>
      </c>
      <c r="Q60" s="4">
        <f t="shared" si="18"/>
        <v>4.1348964285714285</v>
      </c>
      <c r="R60" s="4">
        <f t="shared" si="18"/>
        <v>0</v>
      </c>
      <c r="S60" s="4">
        <f t="shared" si="18"/>
        <v>3.7430000000000003</v>
      </c>
      <c r="T60" s="4">
        <f t="shared" si="18"/>
        <v>5.95275</v>
      </c>
      <c r="U60" s="4">
        <f t="shared" si="18"/>
        <v>4.3917881181318679</v>
      </c>
      <c r="V60" s="4">
        <f t="shared" si="18"/>
        <v>0.79978755027029091</v>
      </c>
    </row>
    <row r="61" spans="1:2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2">
      <c r="A62" s="3"/>
      <c r="B62" s="3"/>
      <c r="C62" s="4" t="s">
        <v>73</v>
      </c>
      <c r="D62" s="4" t="s">
        <v>74</v>
      </c>
      <c r="E62" s="4" t="s">
        <v>75</v>
      </c>
      <c r="F62" s="4" t="s">
        <v>76</v>
      </c>
      <c r="G62" s="4" t="s">
        <v>77</v>
      </c>
      <c r="H62" s="4" t="s">
        <v>78</v>
      </c>
      <c r="I62" s="4" t="s">
        <v>79</v>
      </c>
      <c r="J62" s="4" t="s">
        <v>80</v>
      </c>
      <c r="K62" s="4" t="s">
        <v>73</v>
      </c>
      <c r="L62" s="4" t="s">
        <v>74</v>
      </c>
      <c r="M62" s="4" t="s">
        <v>75</v>
      </c>
      <c r="N62" s="4" t="s">
        <v>76</v>
      </c>
      <c r="O62" s="4" t="s">
        <v>77</v>
      </c>
      <c r="P62" s="4" t="s">
        <v>78</v>
      </c>
      <c r="Q62" s="4" t="s">
        <v>79</v>
      </c>
      <c r="R62" s="4" t="s">
        <v>80</v>
      </c>
      <c r="S62" s="4" t="s">
        <v>81</v>
      </c>
      <c r="T62" s="4" t="s">
        <v>92</v>
      </c>
      <c r="U62" s="4" t="s">
        <v>93</v>
      </c>
      <c r="V62" s="4" t="s">
        <v>83</v>
      </c>
    </row>
    <row r="63" spans="1:22" x14ac:dyDescent="0.2">
      <c r="A63" s="5" t="s">
        <v>43</v>
      </c>
      <c r="B63" s="4" t="s">
        <v>44</v>
      </c>
      <c r="C63" s="3">
        <v>18.417999999999999</v>
      </c>
      <c r="D63" s="3">
        <v>8.3149999999999995</v>
      </c>
      <c r="E63" s="3">
        <v>0</v>
      </c>
      <c r="F63" s="3">
        <v>0</v>
      </c>
      <c r="G63" s="3">
        <v>0.20899999999999999</v>
      </c>
      <c r="H63" s="3">
        <v>1.1479999999999999</v>
      </c>
      <c r="I63" s="3">
        <v>7.456555555555556</v>
      </c>
      <c r="J63" s="3">
        <v>0</v>
      </c>
      <c r="K63" s="3">
        <v>18.417999999999999</v>
      </c>
      <c r="L63" s="3">
        <v>10.260999999999999</v>
      </c>
      <c r="M63" s="3">
        <v>0</v>
      </c>
      <c r="N63" s="3">
        <v>0</v>
      </c>
      <c r="O63" s="3">
        <v>0.20899999999999999</v>
      </c>
      <c r="P63" s="3">
        <v>1.1480000000000001</v>
      </c>
      <c r="Q63" s="3">
        <v>10.829000000000001</v>
      </c>
      <c r="R63" s="3">
        <v>0</v>
      </c>
      <c r="S63" s="3">
        <f>C63-(E63+G63)</f>
        <v>18.209</v>
      </c>
      <c r="T63" s="3">
        <f>L63</f>
        <v>10.260999999999999</v>
      </c>
      <c r="U63" s="3">
        <f>AVERAGE(I63,Q63)</f>
        <v>9.1427777777777788</v>
      </c>
      <c r="V63" s="3">
        <f>(S63*COS(RADIANS(0)))/(1.06*(U63))</f>
        <v>1.8788930787036766</v>
      </c>
    </row>
    <row r="64" spans="1:22" x14ac:dyDescent="0.2">
      <c r="A64" s="5" t="s">
        <v>43</v>
      </c>
      <c r="B64" s="4" t="s">
        <v>45</v>
      </c>
      <c r="C64" s="3">
        <v>27.65</v>
      </c>
      <c r="D64" s="3">
        <v>9.8769999999999989</v>
      </c>
      <c r="E64" s="3">
        <v>0</v>
      </c>
      <c r="F64" s="3">
        <v>0</v>
      </c>
      <c r="G64" s="3">
        <v>0</v>
      </c>
      <c r="H64" s="3">
        <v>0</v>
      </c>
      <c r="I64" s="3">
        <v>9.6915999999999993</v>
      </c>
      <c r="J64" s="3">
        <v>0</v>
      </c>
      <c r="K64" s="3">
        <v>27.65</v>
      </c>
      <c r="L64" s="3">
        <v>11.016</v>
      </c>
      <c r="M64" s="3">
        <v>0</v>
      </c>
      <c r="N64" s="3">
        <v>0</v>
      </c>
      <c r="O64" s="3">
        <v>0</v>
      </c>
      <c r="P64" s="3">
        <v>0</v>
      </c>
      <c r="Q64" s="3">
        <v>8.4472000000000005</v>
      </c>
      <c r="R64" s="3">
        <v>0</v>
      </c>
      <c r="S64" s="3">
        <f>C64-(E64+G64)</f>
        <v>27.65</v>
      </c>
      <c r="T64" s="3">
        <f>L64</f>
        <v>11.016</v>
      </c>
      <c r="U64" s="3">
        <f>AVERAGE(I64,Q64)</f>
        <v>9.0693999999999999</v>
      </c>
      <c r="V64" s="3">
        <f t="shared" ref="V64:V66" si="19">(S64*COS(RADIANS(0)))/(1.06*(U64))</f>
        <v>2.8761445807194916</v>
      </c>
    </row>
    <row r="65" spans="1:22" x14ac:dyDescent="0.2">
      <c r="A65" s="5" t="s">
        <v>43</v>
      </c>
      <c r="B65" s="4" t="s">
        <v>46</v>
      </c>
      <c r="C65" s="3">
        <v>33.659999999999997</v>
      </c>
      <c r="D65" s="3">
        <v>11.092000000000001</v>
      </c>
      <c r="E65" s="3">
        <v>0</v>
      </c>
      <c r="F65" s="3">
        <v>0</v>
      </c>
      <c r="G65" s="3">
        <v>0.16400000000000001</v>
      </c>
      <c r="H65" s="3">
        <v>1.7769999999999999</v>
      </c>
      <c r="I65" s="3">
        <v>10.1922</v>
      </c>
      <c r="J65" s="3">
        <v>0</v>
      </c>
      <c r="K65" s="3">
        <v>33.659999999999997</v>
      </c>
      <c r="L65" s="3">
        <v>12.074999999999999</v>
      </c>
      <c r="M65" s="3">
        <v>0</v>
      </c>
      <c r="N65" s="3">
        <v>0</v>
      </c>
      <c r="O65" s="3">
        <v>0</v>
      </c>
      <c r="P65" s="3">
        <v>0</v>
      </c>
      <c r="Q65" s="3">
        <v>10.5862</v>
      </c>
      <c r="R65" s="3">
        <v>0</v>
      </c>
      <c r="S65" s="3">
        <f>C65-(E65+G65)</f>
        <v>33.495999999999995</v>
      </c>
      <c r="T65" s="3">
        <f>L65</f>
        <v>12.074999999999999</v>
      </c>
      <c r="U65" s="3">
        <f>AVERAGE(I65,Q65)</f>
        <v>10.389199999999999</v>
      </c>
      <c r="V65" s="3">
        <f t="shared" si="19"/>
        <v>3.0416201439956874</v>
      </c>
    </row>
    <row r="66" spans="1:22" x14ac:dyDescent="0.2">
      <c r="A66" s="5" t="s">
        <v>43</v>
      </c>
      <c r="B66" s="4" t="s">
        <v>47</v>
      </c>
      <c r="C66" s="3">
        <v>17.393000000000001</v>
      </c>
      <c r="D66" s="3">
        <v>8.5229999999999997</v>
      </c>
      <c r="E66" s="3">
        <v>0</v>
      </c>
      <c r="F66" s="3">
        <v>0</v>
      </c>
      <c r="G66" s="3">
        <v>0.104</v>
      </c>
      <c r="H66" s="3">
        <v>0</v>
      </c>
      <c r="I66" s="3">
        <v>8.1578999999999997</v>
      </c>
      <c r="J66" s="3">
        <v>0</v>
      </c>
      <c r="K66" s="3">
        <v>17.393000000000001</v>
      </c>
      <c r="L66" s="3">
        <v>9.75</v>
      </c>
      <c r="M66" s="3">
        <v>0</v>
      </c>
      <c r="N66" s="3">
        <v>0</v>
      </c>
      <c r="O66" s="3">
        <v>0</v>
      </c>
      <c r="P66" s="3">
        <v>0</v>
      </c>
      <c r="Q66" s="3">
        <v>8.2271250000000009</v>
      </c>
      <c r="R66" s="3">
        <v>0</v>
      </c>
      <c r="S66" s="3">
        <f>C66-(E66+G66)</f>
        <v>17.289000000000001</v>
      </c>
      <c r="T66" s="3">
        <f>L66</f>
        <v>9.75</v>
      </c>
      <c r="U66" s="3">
        <f>AVERAGE(I66,Q66)</f>
        <v>8.1925124999999994</v>
      </c>
      <c r="V66" s="3">
        <f t="shared" si="19"/>
        <v>1.9908883091103697</v>
      </c>
    </row>
    <row r="67" spans="1:22" x14ac:dyDescent="0.2">
      <c r="A67" s="5" t="s">
        <v>43</v>
      </c>
      <c r="B67" s="4" t="s">
        <v>7</v>
      </c>
      <c r="C67" s="4">
        <f t="shared" ref="C67:V67" si="20">AVERAGE(C63:C66)</f>
        <v>24.280249999999999</v>
      </c>
      <c r="D67" s="4">
        <f t="shared" si="20"/>
        <v>9.4517500000000005</v>
      </c>
      <c r="E67" s="4">
        <f t="shared" si="20"/>
        <v>0</v>
      </c>
      <c r="F67" s="4">
        <f t="shared" si="20"/>
        <v>0</v>
      </c>
      <c r="G67" s="4">
        <f t="shared" si="20"/>
        <v>0.11924999999999999</v>
      </c>
      <c r="H67" s="4">
        <f t="shared" si="20"/>
        <v>0.73124999999999996</v>
      </c>
      <c r="I67" s="4">
        <f t="shared" si="20"/>
        <v>8.874563888888888</v>
      </c>
      <c r="J67" s="4">
        <f t="shared" si="20"/>
        <v>0</v>
      </c>
      <c r="K67" s="4">
        <f t="shared" si="20"/>
        <v>24.280249999999999</v>
      </c>
      <c r="L67" s="4">
        <f t="shared" si="20"/>
        <v>10.775500000000001</v>
      </c>
      <c r="M67" s="4">
        <f t="shared" si="20"/>
        <v>0</v>
      </c>
      <c r="N67" s="4">
        <f t="shared" si="20"/>
        <v>0</v>
      </c>
      <c r="O67" s="4">
        <f t="shared" si="20"/>
        <v>5.2249999999999998E-2</v>
      </c>
      <c r="P67" s="4">
        <f t="shared" si="20"/>
        <v>0.28700000000000003</v>
      </c>
      <c r="Q67" s="4">
        <f t="shared" si="20"/>
        <v>9.5223812500000005</v>
      </c>
      <c r="R67" s="4">
        <f t="shared" si="20"/>
        <v>0</v>
      </c>
      <c r="S67" s="4">
        <f t="shared" si="20"/>
        <v>24.160999999999998</v>
      </c>
      <c r="T67" s="4">
        <f t="shared" si="20"/>
        <v>10.775500000000001</v>
      </c>
      <c r="U67" s="4">
        <f t="shared" si="20"/>
        <v>9.1984725694444442</v>
      </c>
      <c r="V67" s="4">
        <f t="shared" si="20"/>
        <v>2.4468865281323064</v>
      </c>
    </row>
    <row r="68" spans="1:22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x14ac:dyDescent="0.2">
      <c r="A69" s="3"/>
      <c r="B69" s="3"/>
      <c r="C69" s="4" t="s">
        <v>73</v>
      </c>
      <c r="D69" s="4" t="s">
        <v>74</v>
      </c>
      <c r="E69" s="4" t="s">
        <v>75</v>
      </c>
      <c r="F69" s="4" t="s">
        <v>76</v>
      </c>
      <c r="G69" s="4" t="s">
        <v>77</v>
      </c>
      <c r="H69" s="4" t="s">
        <v>78</v>
      </c>
      <c r="I69" s="4" t="s">
        <v>79</v>
      </c>
      <c r="J69" s="4" t="s">
        <v>80</v>
      </c>
      <c r="K69" s="4" t="s">
        <v>73</v>
      </c>
      <c r="L69" s="4" t="s">
        <v>74</v>
      </c>
      <c r="M69" s="4" t="s">
        <v>75</v>
      </c>
      <c r="N69" s="4" t="s">
        <v>76</v>
      </c>
      <c r="O69" s="4" t="s">
        <v>77</v>
      </c>
      <c r="P69" s="4" t="s">
        <v>78</v>
      </c>
      <c r="Q69" s="4" t="s">
        <v>79</v>
      </c>
      <c r="R69" s="4" t="s">
        <v>80</v>
      </c>
      <c r="S69" s="4" t="s">
        <v>81</v>
      </c>
      <c r="T69" s="4" t="s">
        <v>92</v>
      </c>
      <c r="U69" s="4" t="s">
        <v>93</v>
      </c>
      <c r="V69" s="4" t="s">
        <v>83</v>
      </c>
    </row>
    <row r="70" spans="1:22" x14ac:dyDescent="0.2">
      <c r="A70" s="5" t="s">
        <v>48</v>
      </c>
      <c r="B70" s="4" t="s">
        <v>49</v>
      </c>
      <c r="C70" s="3">
        <v>51.14</v>
      </c>
      <c r="D70" s="3">
        <v>12.812999999999999</v>
      </c>
      <c r="E70" s="3">
        <v>0</v>
      </c>
      <c r="F70" s="3">
        <v>0</v>
      </c>
      <c r="G70" s="3">
        <v>0</v>
      </c>
      <c r="H70" s="3">
        <v>0</v>
      </c>
      <c r="I70" s="3">
        <v>11.062899999999999</v>
      </c>
      <c r="J70" s="3">
        <v>0</v>
      </c>
      <c r="K70" s="3">
        <v>51.14</v>
      </c>
      <c r="L70" s="3">
        <v>15.524000000000001</v>
      </c>
      <c r="M70" s="3">
        <v>0</v>
      </c>
      <c r="N70" s="3">
        <v>0</v>
      </c>
      <c r="O70" s="3">
        <v>0</v>
      </c>
      <c r="P70" s="3">
        <v>0</v>
      </c>
      <c r="Q70" s="3">
        <v>15.101499999999996</v>
      </c>
      <c r="R70" s="3">
        <v>0</v>
      </c>
      <c r="S70" s="3">
        <f>C70-(E70+G70)</f>
        <v>51.14</v>
      </c>
      <c r="T70" s="3">
        <f>L70</f>
        <v>15.524000000000001</v>
      </c>
      <c r="U70" s="3">
        <f>AVERAGE(I70,Q70)</f>
        <v>13.082199999999997</v>
      </c>
      <c r="V70" s="3">
        <f>(S70*COS(RADIANS(0)))/(1.06*(U70))</f>
        <v>3.6878570132598441</v>
      </c>
    </row>
    <row r="71" spans="1:22" x14ac:dyDescent="0.2">
      <c r="A71" s="5" t="s">
        <v>48</v>
      </c>
      <c r="B71" s="4" t="s">
        <v>50</v>
      </c>
      <c r="C71" s="3">
        <v>34.75</v>
      </c>
      <c r="D71" s="3">
        <v>13.712999999999999</v>
      </c>
      <c r="E71" s="3">
        <v>0</v>
      </c>
      <c r="F71" s="3">
        <v>0</v>
      </c>
      <c r="G71" s="3">
        <v>0.38900000000000001</v>
      </c>
      <c r="H71" s="3">
        <v>1.8069999999999999</v>
      </c>
      <c r="I71" s="3">
        <v>8.7166363636363631</v>
      </c>
      <c r="J71" s="3">
        <v>0</v>
      </c>
      <c r="K71" s="3">
        <v>34.75</v>
      </c>
      <c r="L71" s="3">
        <v>14.675999999999998</v>
      </c>
      <c r="M71" s="3">
        <v>0</v>
      </c>
      <c r="N71" s="3">
        <v>0</v>
      </c>
      <c r="O71" s="3">
        <v>0</v>
      </c>
      <c r="P71" s="3">
        <v>0</v>
      </c>
      <c r="Q71" s="3">
        <v>12.882999999999999</v>
      </c>
      <c r="R71" s="3">
        <v>0</v>
      </c>
      <c r="S71" s="3">
        <f>C71-(E71+G71)</f>
        <v>34.360999999999997</v>
      </c>
      <c r="T71" s="3">
        <f>L71</f>
        <v>14.675999999999998</v>
      </c>
      <c r="U71" s="3">
        <f>AVERAGE(I71,Q71)</f>
        <v>10.799818181818182</v>
      </c>
      <c r="V71" s="3">
        <f>(S71*COS(RADIANS(0)))/(1.06*(U71))</f>
        <v>3.001535506442361</v>
      </c>
    </row>
    <row r="72" spans="1:22" x14ac:dyDescent="0.2">
      <c r="A72" s="5" t="s">
        <v>48</v>
      </c>
      <c r="B72" s="4" t="s">
        <v>7</v>
      </c>
      <c r="C72" s="4">
        <f t="shared" ref="C72:V72" si="21">AVERAGE(C70:C71)</f>
        <v>42.945</v>
      </c>
      <c r="D72" s="4">
        <f t="shared" si="21"/>
        <v>13.262999999999998</v>
      </c>
      <c r="E72" s="4">
        <f t="shared" si="21"/>
        <v>0</v>
      </c>
      <c r="F72" s="4">
        <f t="shared" si="21"/>
        <v>0</v>
      </c>
      <c r="G72" s="4">
        <f t="shared" si="21"/>
        <v>0.19450000000000001</v>
      </c>
      <c r="H72" s="4">
        <f t="shared" si="21"/>
        <v>0.90349999999999997</v>
      </c>
      <c r="I72" s="4">
        <f t="shared" si="21"/>
        <v>9.8897681818181802</v>
      </c>
      <c r="J72" s="4">
        <f t="shared" si="21"/>
        <v>0</v>
      </c>
      <c r="K72" s="4">
        <f t="shared" si="21"/>
        <v>42.945</v>
      </c>
      <c r="L72" s="4">
        <f t="shared" si="21"/>
        <v>15.1</v>
      </c>
      <c r="M72" s="4">
        <f t="shared" si="21"/>
        <v>0</v>
      </c>
      <c r="N72" s="4">
        <f t="shared" si="21"/>
        <v>0</v>
      </c>
      <c r="O72" s="4">
        <f t="shared" si="21"/>
        <v>0</v>
      </c>
      <c r="P72" s="4">
        <f t="shared" si="21"/>
        <v>0</v>
      </c>
      <c r="Q72" s="4">
        <f t="shared" si="21"/>
        <v>13.992249999999999</v>
      </c>
      <c r="R72" s="4">
        <f t="shared" si="21"/>
        <v>0</v>
      </c>
      <c r="S72" s="4">
        <f t="shared" si="21"/>
        <v>42.750500000000002</v>
      </c>
      <c r="T72" s="4">
        <f t="shared" si="21"/>
        <v>15.1</v>
      </c>
      <c r="U72" s="4">
        <f t="shared" si="21"/>
        <v>11.941009090909089</v>
      </c>
      <c r="V72" s="4">
        <f t="shared" si="21"/>
        <v>3.3446962598511023</v>
      </c>
    </row>
    <row r="73" spans="1:22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x14ac:dyDescent="0.2">
      <c r="A74" s="3"/>
      <c r="B74" s="3"/>
      <c r="C74" s="4" t="s">
        <v>73</v>
      </c>
      <c r="D74" s="4" t="s">
        <v>74</v>
      </c>
      <c r="E74" s="4" t="s">
        <v>75</v>
      </c>
      <c r="F74" s="4" t="s">
        <v>76</v>
      </c>
      <c r="G74" s="4" t="s">
        <v>77</v>
      </c>
      <c r="H74" s="4" t="s">
        <v>78</v>
      </c>
      <c r="I74" s="4" t="s">
        <v>79</v>
      </c>
      <c r="J74" s="4" t="s">
        <v>80</v>
      </c>
      <c r="K74" s="4" t="s">
        <v>73</v>
      </c>
      <c r="L74" s="4" t="s">
        <v>74</v>
      </c>
      <c r="M74" s="4" t="s">
        <v>75</v>
      </c>
      <c r="N74" s="4" t="s">
        <v>76</v>
      </c>
      <c r="O74" s="4" t="s">
        <v>77</v>
      </c>
      <c r="P74" s="4" t="s">
        <v>78</v>
      </c>
      <c r="Q74" s="4" t="s">
        <v>79</v>
      </c>
      <c r="R74" s="4" t="s">
        <v>80</v>
      </c>
      <c r="S74" s="4" t="s">
        <v>81</v>
      </c>
      <c r="T74" s="4" t="s">
        <v>92</v>
      </c>
      <c r="U74" s="4" t="s">
        <v>93</v>
      </c>
      <c r="V74" s="4" t="s">
        <v>83</v>
      </c>
    </row>
    <row r="75" spans="1:22" x14ac:dyDescent="0.2">
      <c r="A75" s="5" t="s">
        <v>52</v>
      </c>
      <c r="B75" s="4" t="s">
        <v>14</v>
      </c>
      <c r="C75" s="3">
        <v>14.759</v>
      </c>
      <c r="D75" s="3">
        <v>9.0429999999999993</v>
      </c>
      <c r="E75" s="3">
        <v>0</v>
      </c>
      <c r="F75" s="3">
        <v>0</v>
      </c>
      <c r="G75" s="3">
        <v>0</v>
      </c>
      <c r="H75" s="3">
        <v>0</v>
      </c>
      <c r="I75" s="3">
        <v>7.6925999999999997</v>
      </c>
      <c r="J75" s="3">
        <v>0</v>
      </c>
      <c r="K75" s="3">
        <v>14.759</v>
      </c>
      <c r="L75" s="3">
        <v>12.566000000000001</v>
      </c>
      <c r="M75" s="3">
        <v>0</v>
      </c>
      <c r="N75" s="3">
        <v>0</v>
      </c>
      <c r="O75" s="3">
        <v>0</v>
      </c>
      <c r="P75" s="3">
        <v>0</v>
      </c>
      <c r="Q75" s="3">
        <v>9.9016000000000002</v>
      </c>
      <c r="R75" s="3">
        <v>0</v>
      </c>
      <c r="S75" s="3">
        <f>C75-(E75+G75)</f>
        <v>14.759</v>
      </c>
      <c r="T75" s="3">
        <f>L75</f>
        <v>12.566000000000001</v>
      </c>
      <c r="U75" s="3">
        <f>AVERAGE(I75,Q75)</f>
        <v>8.7971000000000004</v>
      </c>
      <c r="V75" s="3">
        <f>(S75*COS(RADIANS(0)))/(1.06*(U75))</f>
        <v>1.5827471445886003</v>
      </c>
    </row>
    <row r="76" spans="1:22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x14ac:dyDescent="0.2">
      <c r="A77" s="3"/>
      <c r="B77" s="3"/>
      <c r="C77" s="4" t="s">
        <v>73</v>
      </c>
      <c r="D77" s="4" t="s">
        <v>74</v>
      </c>
      <c r="E77" s="4" t="s">
        <v>75</v>
      </c>
      <c r="F77" s="4" t="s">
        <v>76</v>
      </c>
      <c r="G77" s="4" t="s">
        <v>77</v>
      </c>
      <c r="H77" s="4" t="s">
        <v>78</v>
      </c>
      <c r="I77" s="4" t="s">
        <v>79</v>
      </c>
      <c r="J77" s="4" t="s">
        <v>80</v>
      </c>
      <c r="K77" s="4" t="s">
        <v>73</v>
      </c>
      <c r="L77" s="4" t="s">
        <v>74</v>
      </c>
      <c r="M77" s="4" t="s">
        <v>75</v>
      </c>
      <c r="N77" s="4" t="s">
        <v>76</v>
      </c>
      <c r="O77" s="4" t="s">
        <v>77</v>
      </c>
      <c r="P77" s="4" t="s">
        <v>78</v>
      </c>
      <c r="Q77" s="4" t="s">
        <v>79</v>
      </c>
      <c r="R77" s="4" t="s">
        <v>80</v>
      </c>
      <c r="S77" s="4" t="s">
        <v>81</v>
      </c>
      <c r="T77" s="4" t="s">
        <v>92</v>
      </c>
      <c r="U77" s="4" t="s">
        <v>93</v>
      </c>
      <c r="V77" s="4" t="s">
        <v>83</v>
      </c>
    </row>
    <row r="78" spans="1:22" x14ac:dyDescent="0.2">
      <c r="A78" s="5" t="s">
        <v>53</v>
      </c>
      <c r="B78" s="4" t="s">
        <v>54</v>
      </c>
      <c r="C78" s="3">
        <v>7.4359999999999999</v>
      </c>
      <c r="D78" s="3">
        <v>8.048</v>
      </c>
      <c r="E78" s="3">
        <v>2.5999999999999999E-2</v>
      </c>
      <c r="F78" s="3">
        <v>0.497</v>
      </c>
      <c r="G78" s="3">
        <v>0</v>
      </c>
      <c r="H78" s="3">
        <v>0</v>
      </c>
      <c r="I78" s="3">
        <v>6.4256000000000002</v>
      </c>
      <c r="J78" s="3">
        <v>0</v>
      </c>
      <c r="K78" s="3">
        <v>7.4359999999999999</v>
      </c>
      <c r="L78" s="3">
        <v>7.9019999999999992</v>
      </c>
      <c r="M78" s="3">
        <v>2.5999999999999999E-2</v>
      </c>
      <c r="N78" s="3">
        <v>0.497</v>
      </c>
      <c r="O78" s="3">
        <v>0</v>
      </c>
      <c r="P78" s="3">
        <v>0</v>
      </c>
      <c r="Q78" s="3">
        <v>6.9929000000000006</v>
      </c>
      <c r="R78" s="3">
        <v>0</v>
      </c>
      <c r="S78" s="3">
        <f>C78-(E78+G78)</f>
        <v>7.41</v>
      </c>
      <c r="T78" s="3">
        <f>L78</f>
        <v>7.9019999999999992</v>
      </c>
      <c r="U78" s="3">
        <f>AVERAGE(I78,Q78)</f>
        <v>6.7092500000000008</v>
      </c>
      <c r="V78" s="3">
        <f>(S78*COS(RADIANS(0)))/(1.06*(U78))</f>
        <v>1.041929580465156</v>
      </c>
    </row>
    <row r="79" spans="1:22" x14ac:dyDescent="0.2">
      <c r="A79" s="5" t="s">
        <v>53</v>
      </c>
      <c r="B79" s="4" t="s">
        <v>55</v>
      </c>
      <c r="C79" s="3">
        <v>7.9749999999999996</v>
      </c>
      <c r="D79" s="3">
        <v>8.3450000000000006</v>
      </c>
      <c r="E79" s="3">
        <v>0</v>
      </c>
      <c r="F79" s="3">
        <v>0</v>
      </c>
      <c r="G79" s="3">
        <v>0</v>
      </c>
      <c r="H79" s="3">
        <v>0</v>
      </c>
      <c r="I79" s="3">
        <v>7.1184999999999992</v>
      </c>
      <c r="J79" s="3">
        <v>0</v>
      </c>
      <c r="K79" s="3">
        <v>7.9749999999999996</v>
      </c>
      <c r="L79" s="3">
        <v>10.536</v>
      </c>
      <c r="M79" s="3">
        <v>0</v>
      </c>
      <c r="N79" s="3">
        <v>0</v>
      </c>
      <c r="O79" s="3">
        <v>0</v>
      </c>
      <c r="P79" s="3">
        <v>0</v>
      </c>
      <c r="Q79" s="3">
        <v>8.0971000000000011</v>
      </c>
      <c r="R79" s="3">
        <v>0</v>
      </c>
      <c r="S79" s="3">
        <f>C79-(E79+G79)</f>
        <v>7.9749999999999996</v>
      </c>
      <c r="T79" s="3">
        <f>L79</f>
        <v>10.536</v>
      </c>
      <c r="U79" s="3">
        <f>AVERAGE(I79,Q79)</f>
        <v>7.6078000000000001</v>
      </c>
      <c r="V79" s="3">
        <f>(S79*COS(RADIANS(0)))/(1.06*(U79))</f>
        <v>0.98893042741139048</v>
      </c>
    </row>
    <row r="80" spans="1:22" x14ac:dyDescent="0.2">
      <c r="A80" s="5" t="s">
        <v>53</v>
      </c>
      <c r="B80" s="4" t="s">
        <v>7</v>
      </c>
      <c r="C80" s="4">
        <f t="shared" ref="C80:V80" si="22">AVERAGE(C78:C79)</f>
        <v>7.7054999999999998</v>
      </c>
      <c r="D80" s="4">
        <f t="shared" si="22"/>
        <v>8.1965000000000003</v>
      </c>
      <c r="E80" s="4">
        <f t="shared" si="22"/>
        <v>1.2999999999999999E-2</v>
      </c>
      <c r="F80" s="4">
        <f t="shared" si="22"/>
        <v>0.2485</v>
      </c>
      <c r="G80" s="4">
        <f t="shared" si="22"/>
        <v>0</v>
      </c>
      <c r="H80" s="4">
        <f t="shared" si="22"/>
        <v>0</v>
      </c>
      <c r="I80" s="4">
        <f t="shared" si="22"/>
        <v>6.7720500000000001</v>
      </c>
      <c r="J80" s="4">
        <f t="shared" si="22"/>
        <v>0</v>
      </c>
      <c r="K80" s="4">
        <f t="shared" si="22"/>
        <v>7.7054999999999998</v>
      </c>
      <c r="L80" s="4">
        <f t="shared" si="22"/>
        <v>9.2189999999999994</v>
      </c>
      <c r="M80" s="4">
        <f t="shared" si="22"/>
        <v>1.2999999999999999E-2</v>
      </c>
      <c r="N80" s="4">
        <f t="shared" si="22"/>
        <v>0.2485</v>
      </c>
      <c r="O80" s="4">
        <f t="shared" si="22"/>
        <v>0</v>
      </c>
      <c r="P80" s="4">
        <f t="shared" si="22"/>
        <v>0</v>
      </c>
      <c r="Q80" s="4">
        <f t="shared" si="22"/>
        <v>7.5450000000000008</v>
      </c>
      <c r="R80" s="4">
        <f t="shared" si="22"/>
        <v>0</v>
      </c>
      <c r="S80" s="4">
        <f t="shared" si="22"/>
        <v>7.6924999999999999</v>
      </c>
      <c r="T80" s="4">
        <f t="shared" si="22"/>
        <v>9.2189999999999994</v>
      </c>
      <c r="U80" s="4">
        <f t="shared" si="22"/>
        <v>7.1585250000000009</v>
      </c>
      <c r="V80" s="4">
        <f t="shared" si="22"/>
        <v>1.0154300039382733</v>
      </c>
    </row>
    <row r="81" spans="1:22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x14ac:dyDescent="0.2">
      <c r="A82" s="3"/>
      <c r="B82" s="3"/>
      <c r="C82" s="4" t="s">
        <v>73</v>
      </c>
      <c r="D82" s="4" t="s">
        <v>74</v>
      </c>
      <c r="E82" s="4" t="s">
        <v>75</v>
      </c>
      <c r="F82" s="4" t="s">
        <v>76</v>
      </c>
      <c r="G82" s="4" t="s">
        <v>77</v>
      </c>
      <c r="H82" s="4" t="s">
        <v>78</v>
      </c>
      <c r="I82" s="4" t="s">
        <v>79</v>
      </c>
      <c r="J82" s="4" t="s">
        <v>80</v>
      </c>
      <c r="K82" s="4" t="s">
        <v>73</v>
      </c>
      <c r="L82" s="4" t="s">
        <v>74</v>
      </c>
      <c r="M82" s="4" t="s">
        <v>75</v>
      </c>
      <c r="N82" s="4" t="s">
        <v>76</v>
      </c>
      <c r="O82" s="4" t="s">
        <v>77</v>
      </c>
      <c r="P82" s="4" t="s">
        <v>78</v>
      </c>
      <c r="Q82" s="4" t="s">
        <v>79</v>
      </c>
      <c r="R82" s="4" t="s">
        <v>80</v>
      </c>
      <c r="S82" s="4" t="s">
        <v>81</v>
      </c>
      <c r="T82" s="4" t="s">
        <v>92</v>
      </c>
      <c r="U82" s="4" t="s">
        <v>93</v>
      </c>
      <c r="V82" s="4" t="s">
        <v>83</v>
      </c>
    </row>
    <row r="83" spans="1:22" x14ac:dyDescent="0.2">
      <c r="A83" s="5" t="s">
        <v>56</v>
      </c>
      <c r="B83" s="4" t="s">
        <v>57</v>
      </c>
      <c r="C83" s="3">
        <v>17.593</v>
      </c>
      <c r="D83" s="3">
        <v>8.3719999999999999</v>
      </c>
      <c r="E83" s="3">
        <v>8.0000000000000002E-3</v>
      </c>
      <c r="F83" s="3">
        <v>0</v>
      </c>
      <c r="G83" s="3">
        <v>0.104</v>
      </c>
      <c r="H83" s="3">
        <v>0.32900000000000001</v>
      </c>
      <c r="I83" s="3">
        <v>6.7196363636363641</v>
      </c>
      <c r="J83" s="3">
        <v>0</v>
      </c>
      <c r="K83" s="3">
        <v>17.593</v>
      </c>
      <c r="L83" s="3">
        <v>11.018000000000001</v>
      </c>
      <c r="M83" s="3">
        <v>0.104</v>
      </c>
      <c r="N83" s="3">
        <v>0.61</v>
      </c>
      <c r="O83" s="3">
        <v>0</v>
      </c>
      <c r="P83" s="3">
        <v>0</v>
      </c>
      <c r="Q83" s="3">
        <v>6.3250000000000002</v>
      </c>
      <c r="R83" s="3">
        <v>0</v>
      </c>
      <c r="S83" s="3">
        <f>C83-(E83+G83)</f>
        <v>17.481000000000002</v>
      </c>
      <c r="T83" s="3">
        <f>L83</f>
        <v>11.018000000000001</v>
      </c>
      <c r="U83" s="3">
        <f>AVERAGE(I83,Q83)</f>
        <v>6.5223181818181821</v>
      </c>
      <c r="V83" s="3">
        <f>(S83*COS(RADIANS(0)))/(1.06*(U83))</f>
        <v>2.5284736153986649</v>
      </c>
    </row>
    <row r="84" spans="1:22" x14ac:dyDescent="0.2">
      <c r="A84" s="5" t="s">
        <v>56</v>
      </c>
      <c r="B84" s="4" t="s">
        <v>58</v>
      </c>
      <c r="C84" s="3">
        <v>14.257999999999999</v>
      </c>
      <c r="D84" s="3">
        <v>8.7829999999999995</v>
      </c>
      <c r="E84" s="3">
        <v>0</v>
      </c>
      <c r="F84" s="3">
        <v>0</v>
      </c>
      <c r="G84" s="3">
        <v>0</v>
      </c>
      <c r="H84" s="3">
        <v>0</v>
      </c>
      <c r="I84" s="3">
        <v>7.6017999999999999</v>
      </c>
      <c r="J84" s="3">
        <v>0</v>
      </c>
      <c r="K84" s="3">
        <v>14.257999999999999</v>
      </c>
      <c r="L84" s="3">
        <v>12.365</v>
      </c>
      <c r="M84" s="3">
        <v>0</v>
      </c>
      <c r="N84" s="3">
        <v>0</v>
      </c>
      <c r="O84" s="3">
        <v>0</v>
      </c>
      <c r="P84" s="3">
        <v>0</v>
      </c>
      <c r="Q84" s="3">
        <v>8.4227000000000007</v>
      </c>
      <c r="R84" s="3">
        <v>0</v>
      </c>
      <c r="S84" s="3">
        <f>C84-(E84+G84)</f>
        <v>14.257999999999999</v>
      </c>
      <c r="T84" s="3">
        <f>L84</f>
        <v>12.365</v>
      </c>
      <c r="U84" s="3">
        <f>AVERAGE(I84,Q84)</f>
        <v>8.0122499999999999</v>
      </c>
      <c r="V84" s="3">
        <f t="shared" ref="V84:V85" si="23">(S84*COS(RADIANS(0)))/(1.06*(U84))</f>
        <v>1.6787972662144108</v>
      </c>
    </row>
    <row r="85" spans="1:22" x14ac:dyDescent="0.2">
      <c r="A85" s="5" t="s">
        <v>56</v>
      </c>
      <c r="B85" s="4" t="s">
        <v>59</v>
      </c>
      <c r="C85" s="3">
        <v>31.73</v>
      </c>
      <c r="D85" s="3">
        <v>11.622</v>
      </c>
      <c r="E85" s="3">
        <v>0.13200000000000001</v>
      </c>
      <c r="F85" s="3">
        <v>0</v>
      </c>
      <c r="G85" s="3">
        <v>0</v>
      </c>
      <c r="H85" s="3">
        <v>0.21800000000000003</v>
      </c>
      <c r="I85" s="3">
        <v>8.0885000000000016</v>
      </c>
      <c r="J85" s="3">
        <v>0</v>
      </c>
      <c r="K85" s="3">
        <v>31.73</v>
      </c>
      <c r="L85" s="3">
        <v>14.225999999999999</v>
      </c>
      <c r="M85" s="3">
        <v>0.13200000000000001</v>
      </c>
      <c r="N85" s="3">
        <v>0.90999999999999992</v>
      </c>
      <c r="O85" s="3">
        <v>0</v>
      </c>
      <c r="P85" s="3">
        <v>0</v>
      </c>
      <c r="Q85" s="3">
        <v>10.805222222222222</v>
      </c>
      <c r="R85" s="3">
        <v>0</v>
      </c>
      <c r="S85" s="3">
        <f>C85-(E85+G85)</f>
        <v>31.597999999999999</v>
      </c>
      <c r="T85" s="3">
        <f>L85</f>
        <v>14.225999999999999</v>
      </c>
      <c r="U85" s="3">
        <f>AVERAGE(I85,Q85)</f>
        <v>9.4468611111111116</v>
      </c>
      <c r="V85" s="3">
        <f t="shared" si="23"/>
        <v>3.1554855746956196</v>
      </c>
    </row>
    <row r="86" spans="1:22" x14ac:dyDescent="0.2">
      <c r="A86" s="5" t="s">
        <v>56</v>
      </c>
      <c r="B86" s="4" t="s">
        <v>7</v>
      </c>
      <c r="C86" s="4">
        <f t="shared" ref="C86:V86" si="24">AVERAGE(C83:C85)</f>
        <v>21.193666666666669</v>
      </c>
      <c r="D86" s="4">
        <f t="shared" si="24"/>
        <v>9.5923333333333343</v>
      </c>
      <c r="E86" s="4">
        <f t="shared" si="24"/>
        <v>4.6666666666666669E-2</v>
      </c>
      <c r="F86" s="4">
        <f t="shared" si="24"/>
        <v>0</v>
      </c>
      <c r="G86" s="4">
        <f t="shared" si="24"/>
        <v>3.4666666666666665E-2</v>
      </c>
      <c r="H86" s="4">
        <f t="shared" si="24"/>
        <v>0.18233333333333335</v>
      </c>
      <c r="I86" s="4">
        <f t="shared" si="24"/>
        <v>7.4699787878787882</v>
      </c>
      <c r="J86" s="4">
        <f t="shared" si="24"/>
        <v>0</v>
      </c>
      <c r="K86" s="4">
        <f t="shared" si="24"/>
        <v>21.193666666666669</v>
      </c>
      <c r="L86" s="4">
        <f t="shared" si="24"/>
        <v>12.536333333333333</v>
      </c>
      <c r="M86" s="4">
        <f t="shared" si="24"/>
        <v>7.8666666666666663E-2</v>
      </c>
      <c r="N86" s="4">
        <f t="shared" si="24"/>
        <v>0.50666666666666671</v>
      </c>
      <c r="O86" s="4">
        <f t="shared" si="24"/>
        <v>0</v>
      </c>
      <c r="P86" s="4">
        <f t="shared" si="24"/>
        <v>0</v>
      </c>
      <c r="Q86" s="4">
        <f t="shared" si="24"/>
        <v>8.51764074074074</v>
      </c>
      <c r="R86" s="4">
        <f t="shared" si="24"/>
        <v>0</v>
      </c>
      <c r="S86" s="4">
        <f t="shared" si="24"/>
        <v>21.112333333333336</v>
      </c>
      <c r="T86" s="4">
        <f t="shared" si="24"/>
        <v>12.536333333333333</v>
      </c>
      <c r="U86" s="4">
        <f t="shared" si="24"/>
        <v>7.9938097643097636</v>
      </c>
      <c r="V86" s="4">
        <f t="shared" si="24"/>
        <v>2.4542521521028982</v>
      </c>
    </row>
    <row r="87" spans="1:22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x14ac:dyDescent="0.2">
      <c r="A88" s="3"/>
      <c r="B88" s="3"/>
      <c r="C88" s="4" t="s">
        <v>73</v>
      </c>
      <c r="D88" s="4" t="s">
        <v>74</v>
      </c>
      <c r="E88" s="4" t="s">
        <v>75</v>
      </c>
      <c r="F88" s="4" t="s">
        <v>76</v>
      </c>
      <c r="G88" s="4" t="s">
        <v>77</v>
      </c>
      <c r="H88" s="4" t="s">
        <v>78</v>
      </c>
      <c r="I88" s="4" t="s">
        <v>79</v>
      </c>
      <c r="J88" s="4" t="s">
        <v>80</v>
      </c>
      <c r="K88" s="4" t="s">
        <v>73</v>
      </c>
      <c r="L88" s="4" t="s">
        <v>74</v>
      </c>
      <c r="M88" s="4" t="s">
        <v>75</v>
      </c>
      <c r="N88" s="4" t="s">
        <v>76</v>
      </c>
      <c r="O88" s="4" t="s">
        <v>77</v>
      </c>
      <c r="P88" s="4" t="s">
        <v>78</v>
      </c>
      <c r="Q88" s="4" t="s">
        <v>79</v>
      </c>
      <c r="R88" s="4" t="s">
        <v>80</v>
      </c>
      <c r="S88" s="4" t="s">
        <v>81</v>
      </c>
      <c r="T88" s="4" t="s">
        <v>92</v>
      </c>
      <c r="U88" s="4" t="s">
        <v>93</v>
      </c>
      <c r="V88" s="4" t="s">
        <v>83</v>
      </c>
    </row>
    <row r="89" spans="1:22" x14ac:dyDescent="0.2">
      <c r="A89" s="5" t="s">
        <v>60</v>
      </c>
      <c r="B89" s="4" t="s">
        <v>61</v>
      </c>
      <c r="C89" s="3">
        <v>4.2409999999999997</v>
      </c>
      <c r="D89" s="3">
        <v>6.6390000000000002</v>
      </c>
      <c r="E89" s="3">
        <v>0</v>
      </c>
      <c r="F89" s="3">
        <v>0</v>
      </c>
      <c r="G89" s="3">
        <v>0</v>
      </c>
      <c r="H89" s="3">
        <v>0</v>
      </c>
      <c r="I89" s="3">
        <v>5.5426000000000002</v>
      </c>
      <c r="J89" s="3">
        <v>0</v>
      </c>
      <c r="K89" s="3">
        <v>4.2409999999999997</v>
      </c>
      <c r="L89" s="3">
        <v>7.8159999999999998</v>
      </c>
      <c r="M89" s="3">
        <v>0</v>
      </c>
      <c r="N89" s="3">
        <v>0</v>
      </c>
      <c r="O89" s="3">
        <v>0</v>
      </c>
      <c r="P89" s="3">
        <v>0</v>
      </c>
      <c r="Q89" s="3">
        <v>4.8534000000000006</v>
      </c>
      <c r="R89" s="3">
        <v>0</v>
      </c>
      <c r="S89" s="3">
        <f>C89-(E89+G89)</f>
        <v>4.2409999999999997</v>
      </c>
      <c r="T89" s="3">
        <f>L89</f>
        <v>7.8159999999999998</v>
      </c>
      <c r="U89" s="3">
        <f>AVERAGE(I89,Q89)</f>
        <v>5.1980000000000004</v>
      </c>
      <c r="V89" s="3">
        <f>(S89*COS(RADIANS(0)))/(1.06*(U89))</f>
        <v>0.76970823321016046</v>
      </c>
    </row>
    <row r="90" spans="1:22" x14ac:dyDescent="0.2">
      <c r="A90" s="5" t="s">
        <v>60</v>
      </c>
      <c r="B90" s="4" t="s">
        <v>62</v>
      </c>
      <c r="C90" s="3">
        <v>11.92</v>
      </c>
      <c r="D90" s="3">
        <v>9.9589999999999996</v>
      </c>
      <c r="E90" s="3">
        <v>0.04</v>
      </c>
      <c r="F90" s="3">
        <v>0.36199999999999999</v>
      </c>
      <c r="G90" s="3">
        <v>0</v>
      </c>
      <c r="H90" s="3">
        <v>0</v>
      </c>
      <c r="I90" s="3">
        <v>7.6281666666666652</v>
      </c>
      <c r="J90" s="3">
        <v>0</v>
      </c>
      <c r="K90" s="3">
        <v>11.92</v>
      </c>
      <c r="L90" s="3">
        <v>11.956999999999999</v>
      </c>
      <c r="M90" s="3">
        <v>0.04</v>
      </c>
      <c r="N90" s="3">
        <v>0.36199999999999999</v>
      </c>
      <c r="O90" s="3">
        <v>0</v>
      </c>
      <c r="P90" s="3">
        <v>0</v>
      </c>
      <c r="Q90" s="3">
        <v>6.3030000000000008</v>
      </c>
      <c r="R90" s="3">
        <v>0</v>
      </c>
      <c r="S90" s="3">
        <f>C90-(E90+G90)</f>
        <v>11.88</v>
      </c>
      <c r="T90" s="3">
        <f>L90</f>
        <v>11.956999999999999</v>
      </c>
      <c r="U90" s="3">
        <f>AVERAGE(I90,Q90)</f>
        <v>6.965583333333333</v>
      </c>
      <c r="V90" s="3">
        <f>(S90*COS(RADIANS(0)))/(1.06*(U90))</f>
        <v>1.6089890298459792</v>
      </c>
    </row>
    <row r="91" spans="1:22" x14ac:dyDescent="0.2">
      <c r="A91" s="5" t="s">
        <v>60</v>
      </c>
      <c r="B91" s="4" t="s">
        <v>7</v>
      </c>
      <c r="C91" s="4">
        <f t="shared" ref="C91:V91" si="25">AVERAGE(C89:C90)</f>
        <v>8.0805000000000007</v>
      </c>
      <c r="D91" s="4">
        <f t="shared" si="25"/>
        <v>8.2989999999999995</v>
      </c>
      <c r="E91" s="4">
        <f t="shared" si="25"/>
        <v>0.02</v>
      </c>
      <c r="F91" s="4">
        <f t="shared" si="25"/>
        <v>0.18099999999999999</v>
      </c>
      <c r="G91" s="4">
        <f t="shared" si="25"/>
        <v>0</v>
      </c>
      <c r="H91" s="4">
        <f t="shared" si="25"/>
        <v>0</v>
      </c>
      <c r="I91" s="4">
        <f t="shared" si="25"/>
        <v>6.5853833333333327</v>
      </c>
      <c r="J91" s="4">
        <f t="shared" si="25"/>
        <v>0</v>
      </c>
      <c r="K91" s="4">
        <f t="shared" si="25"/>
        <v>8.0805000000000007</v>
      </c>
      <c r="L91" s="4">
        <f t="shared" si="25"/>
        <v>9.8864999999999998</v>
      </c>
      <c r="M91" s="4">
        <f t="shared" si="25"/>
        <v>0.02</v>
      </c>
      <c r="N91" s="4">
        <f t="shared" si="25"/>
        <v>0.18099999999999999</v>
      </c>
      <c r="O91" s="4">
        <f t="shared" si="25"/>
        <v>0</v>
      </c>
      <c r="P91" s="4">
        <f t="shared" si="25"/>
        <v>0</v>
      </c>
      <c r="Q91" s="4">
        <f t="shared" si="25"/>
        <v>5.5782000000000007</v>
      </c>
      <c r="R91" s="4">
        <f t="shared" si="25"/>
        <v>0</v>
      </c>
      <c r="S91" s="4">
        <f t="shared" si="25"/>
        <v>8.0605000000000011</v>
      </c>
      <c r="T91" s="4">
        <f t="shared" si="25"/>
        <v>9.8864999999999998</v>
      </c>
      <c r="U91" s="4">
        <f t="shared" si="25"/>
        <v>6.0817916666666667</v>
      </c>
      <c r="V91" s="4">
        <f t="shared" si="25"/>
        <v>1.1893486315280699</v>
      </c>
    </row>
    <row r="92" spans="1:22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x14ac:dyDescent="0.2">
      <c r="A93" s="3"/>
      <c r="B93" s="3"/>
      <c r="C93" s="4" t="s">
        <v>73</v>
      </c>
      <c r="D93" s="4" t="s">
        <v>74</v>
      </c>
      <c r="E93" s="4" t="s">
        <v>75</v>
      </c>
      <c r="F93" s="4" t="s">
        <v>76</v>
      </c>
      <c r="G93" s="4" t="s">
        <v>77</v>
      </c>
      <c r="H93" s="4" t="s">
        <v>78</v>
      </c>
      <c r="I93" s="4" t="s">
        <v>79</v>
      </c>
      <c r="J93" s="4" t="s">
        <v>80</v>
      </c>
      <c r="K93" s="4" t="s">
        <v>73</v>
      </c>
      <c r="L93" s="4" t="s">
        <v>74</v>
      </c>
      <c r="M93" s="4" t="s">
        <v>75</v>
      </c>
      <c r="N93" s="4" t="s">
        <v>76</v>
      </c>
      <c r="O93" s="4" t="s">
        <v>77</v>
      </c>
      <c r="P93" s="4" t="s">
        <v>78</v>
      </c>
      <c r="Q93" s="4" t="s">
        <v>79</v>
      </c>
      <c r="R93" s="4" t="s">
        <v>80</v>
      </c>
      <c r="S93" s="4" t="s">
        <v>81</v>
      </c>
      <c r="T93" s="4" t="s">
        <v>92</v>
      </c>
      <c r="U93" s="4" t="s">
        <v>93</v>
      </c>
      <c r="V93" s="4" t="s">
        <v>83</v>
      </c>
    </row>
    <row r="94" spans="1:22" x14ac:dyDescent="0.2">
      <c r="A94" s="5" t="s">
        <v>63</v>
      </c>
      <c r="B94" s="4" t="s">
        <v>64</v>
      </c>
      <c r="C94" s="3">
        <v>20.61</v>
      </c>
      <c r="D94" s="3">
        <v>10.047000000000001</v>
      </c>
      <c r="E94" s="3">
        <v>3.5000000000000003E-2</v>
      </c>
      <c r="F94" s="3">
        <v>0.159</v>
      </c>
      <c r="G94" s="3">
        <v>0</v>
      </c>
      <c r="H94" s="3">
        <v>0</v>
      </c>
      <c r="I94" s="3">
        <v>6.5926</v>
      </c>
      <c r="J94" s="3">
        <v>0</v>
      </c>
      <c r="K94" s="3">
        <v>20.61</v>
      </c>
      <c r="L94" s="3">
        <v>12.692</v>
      </c>
      <c r="M94" s="3">
        <v>2.5000000000000001E-2</v>
      </c>
      <c r="N94" s="3">
        <v>0.159</v>
      </c>
      <c r="O94" s="3">
        <v>0</v>
      </c>
      <c r="P94" s="3">
        <v>0</v>
      </c>
      <c r="Q94" s="3">
        <v>6.4289999999999994</v>
      </c>
      <c r="R94" s="3">
        <v>0</v>
      </c>
      <c r="S94" s="3">
        <f>C94-(E94+G94)</f>
        <v>20.574999999999999</v>
      </c>
      <c r="T94" s="3">
        <f>L94</f>
        <v>12.692</v>
      </c>
      <c r="U94" s="3">
        <f>AVERAGE(I94,Q94)</f>
        <v>6.5107999999999997</v>
      </c>
      <c r="V94" s="3">
        <f>(S94*COS(RADIANS(0)))/(1.06*(U94))</f>
        <v>2.9812584257680417</v>
      </c>
    </row>
    <row r="95" spans="1:22" x14ac:dyDescent="0.2">
      <c r="A95" s="5" t="s">
        <v>63</v>
      </c>
      <c r="B95" s="4" t="s">
        <v>65</v>
      </c>
      <c r="C95" s="3">
        <v>16.800999999999998</v>
      </c>
      <c r="D95" s="3">
        <v>12.422000000000001</v>
      </c>
      <c r="E95" s="3">
        <v>3.2000000000000001E-2</v>
      </c>
      <c r="F95" s="3">
        <v>0.42400000000000004</v>
      </c>
      <c r="G95" s="3">
        <v>0.153</v>
      </c>
      <c r="H95" s="3">
        <v>1.3620000000000001</v>
      </c>
      <c r="I95" s="3">
        <v>8.0155999999999992</v>
      </c>
      <c r="J95" s="3">
        <v>0</v>
      </c>
      <c r="K95" s="3">
        <v>16.800999999999998</v>
      </c>
      <c r="L95" s="3">
        <v>12.934000000000001</v>
      </c>
      <c r="M95" s="3">
        <v>3.2000000000000001E-2</v>
      </c>
      <c r="N95" s="3">
        <v>0.47699999999999998</v>
      </c>
      <c r="O95" s="3">
        <v>0.1153</v>
      </c>
      <c r="P95" s="3">
        <v>0</v>
      </c>
      <c r="Q95" s="3">
        <v>9.6671999999999993</v>
      </c>
      <c r="R95" s="3">
        <v>0</v>
      </c>
      <c r="S95" s="3">
        <f>C95-(E95+G95)</f>
        <v>16.616</v>
      </c>
      <c r="T95" s="3">
        <f>L95</f>
        <v>12.934000000000001</v>
      </c>
      <c r="U95" s="3">
        <f>AVERAGE(I95,Q95)</f>
        <v>8.8414000000000001</v>
      </c>
      <c r="V95" s="3">
        <f>(S95*COS(RADIANS(0)))/(1.06*(U95))</f>
        <v>1.7729626188288286</v>
      </c>
    </row>
    <row r="96" spans="1:22" x14ac:dyDescent="0.2">
      <c r="A96" s="5" t="s">
        <v>63</v>
      </c>
      <c r="B96" s="4" t="s">
        <v>7</v>
      </c>
      <c r="C96" s="4">
        <f t="shared" ref="C96:V96" si="26">AVERAGE(C94:C95)</f>
        <v>18.705500000000001</v>
      </c>
      <c r="D96" s="4">
        <f t="shared" si="26"/>
        <v>11.234500000000001</v>
      </c>
      <c r="E96" s="4">
        <f t="shared" si="26"/>
        <v>3.3500000000000002E-2</v>
      </c>
      <c r="F96" s="4">
        <f t="shared" si="26"/>
        <v>0.29150000000000004</v>
      </c>
      <c r="G96" s="4">
        <f t="shared" si="26"/>
        <v>7.6499999999999999E-2</v>
      </c>
      <c r="H96" s="4">
        <f t="shared" si="26"/>
        <v>0.68100000000000005</v>
      </c>
      <c r="I96" s="4">
        <f t="shared" si="26"/>
        <v>7.3041</v>
      </c>
      <c r="J96" s="4">
        <f t="shared" si="26"/>
        <v>0</v>
      </c>
      <c r="K96" s="4">
        <f t="shared" si="26"/>
        <v>18.705500000000001</v>
      </c>
      <c r="L96" s="4">
        <f t="shared" si="26"/>
        <v>12.813000000000001</v>
      </c>
      <c r="M96" s="4">
        <f t="shared" si="26"/>
        <v>2.8500000000000001E-2</v>
      </c>
      <c r="N96" s="4">
        <f t="shared" si="26"/>
        <v>0.318</v>
      </c>
      <c r="O96" s="4">
        <f t="shared" si="26"/>
        <v>5.765E-2</v>
      </c>
      <c r="P96" s="4">
        <f t="shared" si="26"/>
        <v>0</v>
      </c>
      <c r="Q96" s="4">
        <f t="shared" si="26"/>
        <v>8.0480999999999998</v>
      </c>
      <c r="R96" s="4">
        <f t="shared" si="26"/>
        <v>0</v>
      </c>
      <c r="S96" s="4">
        <f t="shared" si="26"/>
        <v>18.595500000000001</v>
      </c>
      <c r="T96" s="4">
        <f t="shared" si="26"/>
        <v>12.813000000000001</v>
      </c>
      <c r="U96" s="4">
        <f t="shared" si="26"/>
        <v>7.6760999999999999</v>
      </c>
      <c r="V96" s="4">
        <f t="shared" si="26"/>
        <v>2.3771105222984352</v>
      </c>
    </row>
    <row r="97" spans="1:22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x14ac:dyDescent="0.2">
      <c r="A98" s="3"/>
      <c r="B98" s="3"/>
      <c r="C98" s="4" t="s">
        <v>73</v>
      </c>
      <c r="D98" s="4" t="s">
        <v>74</v>
      </c>
      <c r="E98" s="4" t="s">
        <v>75</v>
      </c>
      <c r="F98" s="4" t="s">
        <v>76</v>
      </c>
      <c r="G98" s="4" t="s">
        <v>77</v>
      </c>
      <c r="H98" s="4" t="s">
        <v>78</v>
      </c>
      <c r="I98" s="4" t="s">
        <v>79</v>
      </c>
      <c r="J98" s="4" t="s">
        <v>80</v>
      </c>
      <c r="K98" s="4" t="s">
        <v>73</v>
      </c>
      <c r="L98" s="4" t="s">
        <v>74</v>
      </c>
      <c r="M98" s="4" t="s">
        <v>75</v>
      </c>
      <c r="N98" s="4" t="s">
        <v>76</v>
      </c>
      <c r="O98" s="4" t="s">
        <v>77</v>
      </c>
      <c r="P98" s="4" t="s">
        <v>78</v>
      </c>
      <c r="Q98" s="4" t="s">
        <v>79</v>
      </c>
      <c r="R98" s="4" t="s">
        <v>80</v>
      </c>
      <c r="S98" s="4" t="s">
        <v>81</v>
      </c>
      <c r="T98" s="4" t="s">
        <v>92</v>
      </c>
      <c r="U98" s="4" t="s">
        <v>93</v>
      </c>
      <c r="V98" s="4" t="s">
        <v>83</v>
      </c>
    </row>
    <row r="99" spans="1:22" x14ac:dyDescent="0.2">
      <c r="A99" s="5" t="s">
        <v>66</v>
      </c>
      <c r="B99" s="4" t="s">
        <v>67</v>
      </c>
      <c r="C99" s="3">
        <v>0.94799999999999995</v>
      </c>
      <c r="D99" s="3">
        <v>3.7970000000000002</v>
      </c>
      <c r="E99" s="3">
        <v>0</v>
      </c>
      <c r="F99" s="3">
        <v>0</v>
      </c>
      <c r="G99" s="3">
        <v>0</v>
      </c>
      <c r="H99" s="3">
        <v>0</v>
      </c>
      <c r="I99" s="3">
        <v>2.9432999999999998</v>
      </c>
      <c r="J99" s="3">
        <v>0</v>
      </c>
      <c r="K99" s="3">
        <v>0.94799999999999995</v>
      </c>
      <c r="L99" s="3">
        <v>3.2890000000000001</v>
      </c>
      <c r="M99" s="3">
        <v>0</v>
      </c>
      <c r="N99" s="3">
        <v>0</v>
      </c>
      <c r="O99" s="3">
        <v>0</v>
      </c>
      <c r="P99" s="3">
        <v>0</v>
      </c>
      <c r="Q99" s="3">
        <v>1.9300999999999999</v>
      </c>
      <c r="R99" s="3">
        <v>0</v>
      </c>
      <c r="S99" s="3">
        <f>C99-(E99+G99)</f>
        <v>0.94799999999999995</v>
      </c>
      <c r="T99" s="3">
        <f>L99</f>
        <v>3.2890000000000001</v>
      </c>
      <c r="U99" s="3">
        <f>AVERAGE(I99,Q99)</f>
        <v>2.4367000000000001</v>
      </c>
      <c r="V99" s="3">
        <f>(S99*COS(RADIANS(0)))/(1.06*(U99))</f>
        <v>0.36702902394283632</v>
      </c>
    </row>
    <row r="100" spans="1:22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x14ac:dyDescent="0.2">
      <c r="A101" s="3"/>
      <c r="B101" s="3"/>
      <c r="C101" s="4" t="s">
        <v>73</v>
      </c>
      <c r="D101" s="4" t="s">
        <v>74</v>
      </c>
      <c r="E101" s="4" t="s">
        <v>75</v>
      </c>
      <c r="F101" s="4" t="s">
        <v>76</v>
      </c>
      <c r="G101" s="4" t="s">
        <v>77</v>
      </c>
      <c r="H101" s="4" t="s">
        <v>78</v>
      </c>
      <c r="I101" s="4" t="s">
        <v>79</v>
      </c>
      <c r="J101" s="4" t="s">
        <v>80</v>
      </c>
      <c r="K101" s="4" t="s">
        <v>73</v>
      </c>
      <c r="L101" s="4" t="s">
        <v>74</v>
      </c>
      <c r="M101" s="4" t="s">
        <v>75</v>
      </c>
      <c r="N101" s="4" t="s">
        <v>76</v>
      </c>
      <c r="O101" s="4" t="s">
        <v>77</v>
      </c>
      <c r="P101" s="4" t="s">
        <v>78</v>
      </c>
      <c r="Q101" s="4" t="s">
        <v>79</v>
      </c>
      <c r="R101" s="4" t="s">
        <v>80</v>
      </c>
      <c r="S101" s="4" t="s">
        <v>81</v>
      </c>
      <c r="T101" s="4" t="s">
        <v>92</v>
      </c>
      <c r="U101" s="4" t="s">
        <v>93</v>
      </c>
      <c r="V101" s="4" t="s">
        <v>83</v>
      </c>
    </row>
    <row r="102" spans="1:22" x14ac:dyDescent="0.2">
      <c r="A102" s="5" t="s">
        <v>68</v>
      </c>
      <c r="B102" s="4" t="s">
        <v>69</v>
      </c>
      <c r="C102" s="3">
        <v>19.382000000000001</v>
      </c>
      <c r="D102" s="3">
        <v>10.751000000000001</v>
      </c>
      <c r="E102" s="3">
        <v>0</v>
      </c>
      <c r="F102" s="3">
        <v>0</v>
      </c>
      <c r="G102" s="3">
        <v>8.0000000000000002E-3</v>
      </c>
      <c r="H102" s="3">
        <v>0.379</v>
      </c>
      <c r="I102" s="3">
        <v>8.4932999999999996</v>
      </c>
      <c r="J102" s="3">
        <v>0</v>
      </c>
      <c r="K102" s="3">
        <v>19.382000000000001</v>
      </c>
      <c r="L102" s="3">
        <v>10.096</v>
      </c>
      <c r="M102" s="3">
        <v>0</v>
      </c>
      <c r="N102" s="3">
        <v>0</v>
      </c>
      <c r="O102" s="3">
        <v>0</v>
      </c>
      <c r="P102" s="3">
        <v>0</v>
      </c>
      <c r="Q102" s="3">
        <v>7.7262727272727272</v>
      </c>
      <c r="R102" s="3">
        <v>0</v>
      </c>
      <c r="S102" s="3">
        <f>C102-(E102+G102)</f>
        <v>19.374000000000002</v>
      </c>
      <c r="T102" s="3">
        <f>L102</f>
        <v>10.096</v>
      </c>
      <c r="U102" s="3">
        <f>AVERAGE(I102,Q102)</f>
        <v>8.1097863636363634</v>
      </c>
      <c r="V102" s="3">
        <f>(S102*COS(RADIANS(0)))/(1.06*(U102))</f>
        <v>2.2537410569186211</v>
      </c>
    </row>
    <row r="103" spans="1:22" x14ac:dyDescent="0.2">
      <c r="A103" s="5" t="s">
        <v>68</v>
      </c>
      <c r="B103" s="4" t="s">
        <v>70</v>
      </c>
      <c r="C103" s="3">
        <v>19.821999999999999</v>
      </c>
      <c r="D103" s="3">
        <v>11.827999999999999</v>
      </c>
      <c r="E103" s="3">
        <v>0</v>
      </c>
      <c r="F103" s="3">
        <v>0</v>
      </c>
      <c r="G103" s="3">
        <v>6.3E-2</v>
      </c>
      <c r="H103" s="3">
        <v>0.79400000000000004</v>
      </c>
      <c r="I103" s="3">
        <v>9.5506999999999991</v>
      </c>
      <c r="J103" s="3">
        <v>0</v>
      </c>
      <c r="K103" s="3">
        <v>19.821999999999999</v>
      </c>
      <c r="L103" s="3">
        <v>11.849</v>
      </c>
      <c r="M103" s="3">
        <v>0</v>
      </c>
      <c r="N103" s="3">
        <v>0</v>
      </c>
      <c r="O103" s="3">
        <v>0</v>
      </c>
      <c r="P103" s="3">
        <v>0</v>
      </c>
      <c r="Q103" s="3">
        <v>9.4365555555555538</v>
      </c>
      <c r="R103" s="3">
        <v>0</v>
      </c>
      <c r="S103" s="3">
        <f>C103-(E103+G103)</f>
        <v>19.759</v>
      </c>
      <c r="T103" s="3">
        <f>L103</f>
        <v>11.849</v>
      </c>
      <c r="U103" s="3">
        <f>AVERAGE(I103,Q103)</f>
        <v>9.4936277777777764</v>
      </c>
      <c r="V103" s="3">
        <f>(S103*COS(RADIANS(0)))/(1.06*(U103))</f>
        <v>1.9634818716369711</v>
      </c>
    </row>
    <row r="104" spans="1:22" x14ac:dyDescent="0.2">
      <c r="A104" s="5" t="s">
        <v>68</v>
      </c>
      <c r="B104" s="4" t="s">
        <v>7</v>
      </c>
      <c r="C104" s="4">
        <f t="shared" ref="C104:V104" si="27">AVERAGE(C102:C103)</f>
        <v>19.602</v>
      </c>
      <c r="D104" s="4">
        <f t="shared" si="27"/>
        <v>11.2895</v>
      </c>
      <c r="E104" s="4">
        <f t="shared" si="27"/>
        <v>0</v>
      </c>
      <c r="F104" s="4">
        <f t="shared" si="27"/>
        <v>0</v>
      </c>
      <c r="G104" s="4">
        <f t="shared" si="27"/>
        <v>3.5500000000000004E-2</v>
      </c>
      <c r="H104" s="4">
        <f t="shared" si="27"/>
        <v>0.58650000000000002</v>
      </c>
      <c r="I104" s="4">
        <f t="shared" si="27"/>
        <v>9.0219999999999985</v>
      </c>
      <c r="J104" s="4">
        <f t="shared" si="27"/>
        <v>0</v>
      </c>
      <c r="K104" s="4">
        <f t="shared" si="27"/>
        <v>19.602</v>
      </c>
      <c r="L104" s="4">
        <f t="shared" si="27"/>
        <v>10.9725</v>
      </c>
      <c r="M104" s="4">
        <f t="shared" si="27"/>
        <v>0</v>
      </c>
      <c r="N104" s="4">
        <f t="shared" si="27"/>
        <v>0</v>
      </c>
      <c r="O104" s="4">
        <f t="shared" si="27"/>
        <v>0</v>
      </c>
      <c r="P104" s="4">
        <f t="shared" si="27"/>
        <v>0</v>
      </c>
      <c r="Q104" s="4">
        <f t="shared" si="27"/>
        <v>8.5814141414141396</v>
      </c>
      <c r="R104" s="4">
        <f t="shared" si="27"/>
        <v>0</v>
      </c>
      <c r="S104" s="4">
        <f t="shared" si="27"/>
        <v>19.566500000000001</v>
      </c>
      <c r="T104" s="4">
        <f t="shared" si="27"/>
        <v>10.9725</v>
      </c>
      <c r="U104" s="4">
        <f t="shared" si="27"/>
        <v>8.8017070707070708</v>
      </c>
      <c r="V104" s="4">
        <f t="shared" si="27"/>
        <v>2.108611464277796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AEA3B-F3F1-2341-81DC-A5CC36E74B55}">
  <sheetPr>
    <tabColor theme="9" tint="-0.499984740745262"/>
  </sheetPr>
  <dimension ref="A1:M104"/>
  <sheetViews>
    <sheetView topLeftCell="A53" workbookViewId="0">
      <selection activeCell="M72" sqref="M72:M104"/>
    </sheetView>
  </sheetViews>
  <sheetFormatPr baseColWidth="10" defaultRowHeight="16" x14ac:dyDescent="0.2"/>
  <cols>
    <col min="1" max="1" width="16.1640625" customWidth="1"/>
    <col min="2" max="2" width="17.5" customWidth="1"/>
    <col min="4" max="4" width="20" customWidth="1"/>
    <col min="5" max="5" width="21" customWidth="1"/>
    <col min="6" max="6" width="17.5" customWidth="1"/>
    <col min="7" max="7" width="18.6640625" customWidth="1"/>
    <col min="8" max="8" width="14.1640625" customWidth="1"/>
    <col min="9" max="12" width="15.6640625" customWidth="1"/>
  </cols>
  <sheetData>
    <row r="1" spans="1:13" x14ac:dyDescent="0.2">
      <c r="A1" s="1" t="s">
        <v>0</v>
      </c>
      <c r="B1" s="1" t="s">
        <v>1</v>
      </c>
      <c r="C1" s="1" t="s">
        <v>98</v>
      </c>
      <c r="D1" s="1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B2" s="3"/>
      <c r="C2" s="8"/>
      <c r="D2" s="8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A3" s="3"/>
      <c r="B3" s="3"/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78</v>
      </c>
      <c r="I3" s="4" t="s">
        <v>79</v>
      </c>
      <c r="J3" s="4" t="s">
        <v>80</v>
      </c>
      <c r="K3" s="4" t="s">
        <v>81</v>
      </c>
      <c r="L3" s="4" t="s">
        <v>82</v>
      </c>
      <c r="M3" s="4" t="s">
        <v>83</v>
      </c>
    </row>
    <row r="4" spans="1:13" x14ac:dyDescent="0.2">
      <c r="A4" s="5" t="s">
        <v>3</v>
      </c>
      <c r="B4" s="4" t="s">
        <v>4</v>
      </c>
      <c r="C4" s="3">
        <v>41.533999999999999</v>
      </c>
      <c r="D4" s="3">
        <v>13.383000000000001</v>
      </c>
      <c r="E4" s="3">
        <v>0</v>
      </c>
      <c r="F4" s="3">
        <v>0</v>
      </c>
      <c r="G4" s="3">
        <v>0.48</v>
      </c>
      <c r="H4" s="3">
        <v>0.90800000000000003</v>
      </c>
      <c r="I4" s="3">
        <v>3.6468000000000003</v>
      </c>
      <c r="J4" s="3">
        <v>40.299999999999997</v>
      </c>
      <c r="K4" s="3">
        <f>C4-(E4+G4)</f>
        <v>41.054000000000002</v>
      </c>
      <c r="L4" s="3">
        <f>D4-(F4+H4)</f>
        <v>12.475000000000001</v>
      </c>
      <c r="M4" s="3">
        <f>(K4*COS(RADIANS(J4)))/(1.06*(I4))</f>
        <v>8.0997829079738004</v>
      </c>
    </row>
    <row r="5" spans="1:13" x14ac:dyDescent="0.2">
      <c r="A5" s="5" t="s">
        <v>3</v>
      </c>
      <c r="B5" s="4" t="s">
        <v>5</v>
      </c>
      <c r="C5" s="3">
        <v>37.4</v>
      </c>
      <c r="D5" s="3">
        <v>11.923999999999999</v>
      </c>
      <c r="E5" s="3">
        <v>0</v>
      </c>
      <c r="F5" s="3">
        <v>0</v>
      </c>
      <c r="G5" s="3">
        <v>0.70199999999999996</v>
      </c>
      <c r="H5" s="3">
        <v>0.53300000000000003</v>
      </c>
      <c r="I5" s="3">
        <v>3.7018999999999997</v>
      </c>
      <c r="J5" s="3">
        <v>39</v>
      </c>
      <c r="K5" s="3">
        <f t="shared" ref="K5:L6" si="0">C5-(E5+G5)</f>
        <v>36.698</v>
      </c>
      <c r="L5" s="3">
        <f t="shared" si="0"/>
        <v>11.391</v>
      </c>
      <c r="M5" s="3">
        <f t="shared" ref="M5:M6" si="1">(K5*COS(RADIANS(J5)))/(1.06*(I5))</f>
        <v>7.267992034062039</v>
      </c>
    </row>
    <row r="6" spans="1:13" x14ac:dyDescent="0.2">
      <c r="A6" s="5" t="s">
        <v>3</v>
      </c>
      <c r="B6" s="4" t="s">
        <v>6</v>
      </c>
      <c r="C6" s="3">
        <v>34.799999999999997</v>
      </c>
      <c r="D6" s="3">
        <v>12.315999999999999</v>
      </c>
      <c r="E6" s="3">
        <v>0</v>
      </c>
      <c r="F6" s="3">
        <v>0</v>
      </c>
      <c r="G6" s="3">
        <v>0.36799999999999999</v>
      </c>
      <c r="H6" s="3">
        <v>0.30299999999999999</v>
      </c>
      <c r="I6" s="3">
        <v>3.805166666666667</v>
      </c>
      <c r="J6" s="3">
        <v>32.25</v>
      </c>
      <c r="K6" s="3">
        <f t="shared" si="0"/>
        <v>34.431999999999995</v>
      </c>
      <c r="L6" s="3">
        <f t="shared" si="0"/>
        <v>12.012999999999998</v>
      </c>
      <c r="M6" s="3">
        <f t="shared" si="1"/>
        <v>7.2196030282174775</v>
      </c>
    </row>
    <row r="7" spans="1:13" x14ac:dyDescent="0.2">
      <c r="A7" s="5" t="s">
        <v>3</v>
      </c>
      <c r="B7" s="4" t="s">
        <v>7</v>
      </c>
      <c r="C7" s="4">
        <f t="shared" ref="C7:M7" si="2">AVERAGE(C4:C6)</f>
        <v>37.911333333333332</v>
      </c>
      <c r="D7" s="4">
        <f t="shared" si="2"/>
        <v>12.541000000000002</v>
      </c>
      <c r="E7" s="4">
        <f t="shared" si="2"/>
        <v>0</v>
      </c>
      <c r="F7" s="4">
        <f t="shared" si="2"/>
        <v>0</v>
      </c>
      <c r="G7" s="4">
        <f t="shared" si="2"/>
        <v>0.51666666666666661</v>
      </c>
      <c r="H7" s="4">
        <f t="shared" si="2"/>
        <v>0.58133333333333337</v>
      </c>
      <c r="I7" s="4">
        <f t="shared" si="2"/>
        <v>3.7179555555555557</v>
      </c>
      <c r="J7" s="4">
        <f t="shared" si="2"/>
        <v>37.18333333333333</v>
      </c>
      <c r="K7" s="4">
        <f t="shared" si="2"/>
        <v>37.394666666666666</v>
      </c>
      <c r="L7" s="4">
        <f t="shared" si="2"/>
        <v>11.959666666666665</v>
      </c>
      <c r="M7" s="4">
        <f t="shared" si="2"/>
        <v>7.5291259900844389</v>
      </c>
    </row>
    <row r="8" spans="1:13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">
      <c r="A9" s="3"/>
      <c r="B9" s="3"/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  <c r="K9" s="4" t="s">
        <v>81</v>
      </c>
      <c r="L9" s="4" t="s">
        <v>82</v>
      </c>
      <c r="M9" s="4" t="s">
        <v>83</v>
      </c>
    </row>
    <row r="10" spans="1:13" x14ac:dyDescent="0.2">
      <c r="A10" s="5" t="s">
        <v>8</v>
      </c>
      <c r="B10" s="4" t="s">
        <v>9</v>
      </c>
      <c r="C10" s="3">
        <v>37.799999999999997</v>
      </c>
      <c r="D10" s="3">
        <v>10.773</v>
      </c>
      <c r="E10" s="3">
        <v>0</v>
      </c>
      <c r="F10" s="3">
        <v>0</v>
      </c>
      <c r="G10" s="3">
        <v>0.109</v>
      </c>
      <c r="H10" s="3">
        <v>0.46900000000000003</v>
      </c>
      <c r="I10" s="3">
        <v>6.1244545454545456</v>
      </c>
      <c r="J10" s="3">
        <v>32.200000000000003</v>
      </c>
      <c r="K10" s="3">
        <f>C10-(E10+G10)</f>
        <v>37.690999999999995</v>
      </c>
      <c r="L10" s="3">
        <f>D10-(F10+H10)</f>
        <v>10.304</v>
      </c>
      <c r="M10" s="3">
        <f>(K10*COS(RADIANS(J10)))/(1.06*(I10))</f>
        <v>4.9128543931612647</v>
      </c>
    </row>
    <row r="11" spans="1:13" x14ac:dyDescent="0.2">
      <c r="A11" s="5" t="s">
        <v>8</v>
      </c>
      <c r="B11" s="4" t="s">
        <v>10</v>
      </c>
      <c r="C11" s="3">
        <v>30.678000000000001</v>
      </c>
      <c r="D11" s="3">
        <v>10.290000000000001</v>
      </c>
      <c r="E11" s="3">
        <v>0</v>
      </c>
      <c r="F11" s="3">
        <v>0</v>
      </c>
      <c r="G11" s="3">
        <v>0</v>
      </c>
      <c r="H11" s="3">
        <v>0</v>
      </c>
      <c r="I11" s="3">
        <v>5.8049999999999997</v>
      </c>
      <c r="J11" s="3">
        <v>26.363636363636363</v>
      </c>
      <c r="K11" s="3">
        <f>C11-(E11+G11)</f>
        <v>30.678000000000001</v>
      </c>
      <c r="L11" s="3">
        <f>D11-(F11+H11)</f>
        <v>10.290000000000001</v>
      </c>
      <c r="M11" s="3">
        <f>(K11*COS(RADIANS(J11)))/(1.06*(I11))</f>
        <v>4.4670822172995956</v>
      </c>
    </row>
    <row r="12" spans="1:13" x14ac:dyDescent="0.2">
      <c r="A12" s="5" t="s">
        <v>8</v>
      </c>
      <c r="B12" s="4" t="s">
        <v>7</v>
      </c>
      <c r="C12" s="4">
        <f t="shared" ref="C12:M12" si="3">AVERAGE(C10:C11)</f>
        <v>34.238999999999997</v>
      </c>
      <c r="D12" s="4">
        <f t="shared" si="3"/>
        <v>10.531500000000001</v>
      </c>
      <c r="E12" s="4">
        <f t="shared" si="3"/>
        <v>0</v>
      </c>
      <c r="F12" s="4">
        <f t="shared" si="3"/>
        <v>0</v>
      </c>
      <c r="G12" s="4">
        <f t="shared" si="3"/>
        <v>5.45E-2</v>
      </c>
      <c r="H12" s="4">
        <f t="shared" si="3"/>
        <v>0.23450000000000001</v>
      </c>
      <c r="I12" s="4">
        <f t="shared" si="3"/>
        <v>5.9647272727272727</v>
      </c>
      <c r="J12" s="4">
        <f t="shared" si="3"/>
        <v>29.281818181818181</v>
      </c>
      <c r="K12" s="4">
        <f t="shared" si="3"/>
        <v>34.1845</v>
      </c>
      <c r="L12" s="4">
        <f t="shared" si="3"/>
        <v>10.297000000000001</v>
      </c>
      <c r="M12" s="4">
        <f t="shared" si="3"/>
        <v>4.6899683052304297</v>
      </c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A14" s="3"/>
      <c r="B14" s="3"/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81</v>
      </c>
      <c r="L14" s="4" t="s">
        <v>82</v>
      </c>
      <c r="M14" s="4" t="s">
        <v>83</v>
      </c>
    </row>
    <row r="15" spans="1:13" x14ac:dyDescent="0.2">
      <c r="A15" s="5" t="s">
        <v>11</v>
      </c>
      <c r="B15" s="4" t="s">
        <v>12</v>
      </c>
      <c r="C15" s="3">
        <v>20.92</v>
      </c>
      <c r="D15" s="3">
        <v>9.327</v>
      </c>
      <c r="E15" s="3">
        <v>0</v>
      </c>
      <c r="F15" s="3">
        <v>0</v>
      </c>
      <c r="G15" s="3">
        <v>0.158</v>
      </c>
      <c r="H15" s="3">
        <v>0.57400000000000007</v>
      </c>
      <c r="I15" s="3">
        <v>3.1481000000000003</v>
      </c>
      <c r="J15" s="3">
        <v>37.200000000000003</v>
      </c>
      <c r="K15" s="3">
        <f t="shared" ref="K15:L19" si="4">C15-(E15+G15)</f>
        <v>20.762</v>
      </c>
      <c r="L15" s="3">
        <f t="shared" si="4"/>
        <v>8.7530000000000001</v>
      </c>
      <c r="M15" s="3">
        <f>(K15*COS(RADIANS(J15)))/(1.06*(I15))</f>
        <v>4.9558356427082284</v>
      </c>
    </row>
    <row r="16" spans="1:13" x14ac:dyDescent="0.2">
      <c r="A16" s="5" t="s">
        <v>11</v>
      </c>
      <c r="B16" s="4" t="s">
        <v>13</v>
      </c>
      <c r="C16" s="3">
        <v>15.598000000000001</v>
      </c>
      <c r="D16" s="3">
        <v>8.4879999999999995</v>
      </c>
      <c r="E16" s="3">
        <v>0</v>
      </c>
      <c r="F16" s="3">
        <v>0</v>
      </c>
      <c r="G16" s="3">
        <v>0</v>
      </c>
      <c r="H16" s="3">
        <v>0</v>
      </c>
      <c r="I16" s="3">
        <v>3.2627999999999999</v>
      </c>
      <c r="J16" s="3">
        <v>27.8</v>
      </c>
      <c r="K16" s="3">
        <f t="shared" si="4"/>
        <v>15.598000000000001</v>
      </c>
      <c r="L16" s="3">
        <f t="shared" si="4"/>
        <v>8.4879999999999995</v>
      </c>
      <c r="M16" s="3">
        <f t="shared" ref="M16:M19" si="5">(K16*COS(RADIANS(J16)))/(1.06*(I16))</f>
        <v>3.9894239614212816</v>
      </c>
    </row>
    <row r="17" spans="1:13" x14ac:dyDescent="0.2">
      <c r="A17" s="5" t="s">
        <v>11</v>
      </c>
      <c r="B17" s="4" t="s">
        <v>12</v>
      </c>
      <c r="C17" s="3">
        <v>22.09</v>
      </c>
      <c r="D17" s="3">
        <v>8.979000000000001</v>
      </c>
      <c r="E17" s="3">
        <v>0</v>
      </c>
      <c r="F17" s="3">
        <v>0</v>
      </c>
      <c r="G17" s="3">
        <v>0.23899999999999999</v>
      </c>
      <c r="H17" s="3">
        <v>0.59599999999999997</v>
      </c>
      <c r="I17" s="3">
        <v>3.1834285714285717</v>
      </c>
      <c r="J17" s="3">
        <v>39.714285714285715</v>
      </c>
      <c r="K17" s="3">
        <f t="shared" si="4"/>
        <v>21.850999999999999</v>
      </c>
      <c r="L17" s="3">
        <f t="shared" si="4"/>
        <v>8.3830000000000009</v>
      </c>
      <c r="M17" s="3">
        <f t="shared" si="5"/>
        <v>4.9811813228466653</v>
      </c>
    </row>
    <row r="18" spans="1:13" x14ac:dyDescent="0.2">
      <c r="A18" s="5" t="s">
        <v>11</v>
      </c>
      <c r="B18" s="4" t="s">
        <v>14</v>
      </c>
      <c r="C18" s="3">
        <v>28.54</v>
      </c>
      <c r="D18" s="3">
        <v>11.464</v>
      </c>
      <c r="E18" s="3">
        <v>0</v>
      </c>
      <c r="F18" s="3">
        <v>0</v>
      </c>
      <c r="G18" s="3">
        <v>0.20200000000000001</v>
      </c>
      <c r="H18" s="3">
        <v>0.39</v>
      </c>
      <c r="I18" s="3">
        <v>4.015545454545455</v>
      </c>
      <c r="J18" s="3">
        <v>32.727272727272727</v>
      </c>
      <c r="K18" s="3">
        <f t="shared" si="4"/>
        <v>28.337999999999997</v>
      </c>
      <c r="L18" s="3">
        <f t="shared" si="4"/>
        <v>11.074</v>
      </c>
      <c r="M18" s="3">
        <f t="shared" si="5"/>
        <v>5.6007435243534687</v>
      </c>
    </row>
    <row r="19" spans="1:13" x14ac:dyDescent="0.2">
      <c r="A19" s="5" t="s">
        <v>11</v>
      </c>
      <c r="B19" s="4" t="s">
        <v>15</v>
      </c>
      <c r="C19" s="3">
        <v>14.173</v>
      </c>
      <c r="D19" s="3">
        <v>9.706999999999999</v>
      </c>
      <c r="E19" s="3">
        <v>0</v>
      </c>
      <c r="F19" s="3">
        <v>0</v>
      </c>
      <c r="G19" s="3">
        <v>0.114</v>
      </c>
      <c r="H19" s="3">
        <v>0.58899999999999997</v>
      </c>
      <c r="I19" s="3">
        <v>3.4659000000000004</v>
      </c>
      <c r="J19" s="3">
        <v>32.200000000000003</v>
      </c>
      <c r="K19" s="3">
        <f t="shared" si="4"/>
        <v>14.058999999999999</v>
      </c>
      <c r="L19" s="3">
        <f t="shared" si="4"/>
        <v>9.1179999999999986</v>
      </c>
      <c r="M19" s="3">
        <f t="shared" si="5"/>
        <v>3.238187941760184</v>
      </c>
    </row>
    <row r="20" spans="1:13" x14ac:dyDescent="0.2">
      <c r="A20" s="5" t="s">
        <v>11</v>
      </c>
      <c r="B20" s="4" t="s">
        <v>7</v>
      </c>
      <c r="C20" s="4">
        <f t="shared" ref="C20:M20" si="6">AVERAGE(C15:C19)</f>
        <v>20.264199999999999</v>
      </c>
      <c r="D20" s="4">
        <f t="shared" si="6"/>
        <v>9.593</v>
      </c>
      <c r="E20" s="4">
        <f t="shared" si="6"/>
        <v>0</v>
      </c>
      <c r="F20" s="4">
        <f t="shared" si="6"/>
        <v>0</v>
      </c>
      <c r="G20" s="4">
        <f t="shared" si="6"/>
        <v>0.1426</v>
      </c>
      <c r="H20" s="4">
        <f t="shared" si="6"/>
        <v>0.42980000000000002</v>
      </c>
      <c r="I20" s="4">
        <f t="shared" si="6"/>
        <v>3.4151548051948053</v>
      </c>
      <c r="J20" s="4">
        <f t="shared" si="6"/>
        <v>33.928311688311695</v>
      </c>
      <c r="K20" s="4">
        <f t="shared" si="6"/>
        <v>20.121599999999997</v>
      </c>
      <c r="L20" s="4">
        <f t="shared" si="6"/>
        <v>9.1631999999999998</v>
      </c>
      <c r="M20" s="4">
        <f t="shared" si="6"/>
        <v>4.5530744786179662</v>
      </c>
    </row>
    <row r="21" spans="1:13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A22" s="3"/>
      <c r="B22" s="3"/>
      <c r="C22" s="4" t="s">
        <v>73</v>
      </c>
      <c r="D22" s="4" t="s">
        <v>74</v>
      </c>
      <c r="E22" s="4" t="s">
        <v>75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80</v>
      </c>
      <c r="K22" s="4" t="s">
        <v>81</v>
      </c>
      <c r="L22" s="4" t="s">
        <v>82</v>
      </c>
      <c r="M22" s="4" t="s">
        <v>83</v>
      </c>
    </row>
    <row r="23" spans="1:13" x14ac:dyDescent="0.2">
      <c r="A23" s="5" t="s">
        <v>16</v>
      </c>
      <c r="B23" s="4" t="s">
        <v>17</v>
      </c>
      <c r="C23" s="3">
        <v>4.6550000000000002</v>
      </c>
      <c r="D23" s="3">
        <v>5.5510000000000002</v>
      </c>
      <c r="E23" s="3">
        <v>0</v>
      </c>
      <c r="F23" s="3">
        <v>0</v>
      </c>
      <c r="G23" s="3">
        <v>3.5000000000000003E-2</v>
      </c>
      <c r="H23" s="3">
        <v>0.40599999999999997</v>
      </c>
      <c r="I23" s="3">
        <v>2.0547999999999997</v>
      </c>
      <c r="J23" s="3">
        <v>26.7</v>
      </c>
      <c r="K23" s="3">
        <f>C23-(E23+G23)</f>
        <v>4.62</v>
      </c>
      <c r="L23" s="3">
        <f>D23-(F23+H23)</f>
        <v>5.1450000000000005</v>
      </c>
      <c r="M23" s="3">
        <f>(K23*COS(RADIANS(J23)))/(1.06*(I23))</f>
        <v>1.8949536538811149</v>
      </c>
    </row>
    <row r="24" spans="1:13" x14ac:dyDescent="0.2">
      <c r="A24" s="5" t="s">
        <v>16</v>
      </c>
      <c r="B24" s="4" t="s">
        <v>18</v>
      </c>
      <c r="C24" s="3">
        <v>8.6679999999999993</v>
      </c>
      <c r="D24" s="3">
        <v>5.6970000000000001</v>
      </c>
      <c r="E24" s="3">
        <v>0</v>
      </c>
      <c r="F24" s="3">
        <v>0</v>
      </c>
      <c r="G24" s="3">
        <v>6.4000000000000001E-2</v>
      </c>
      <c r="H24" s="3">
        <v>0.26800000000000002</v>
      </c>
      <c r="I24" s="3">
        <v>2.3759473684210528</v>
      </c>
      <c r="J24" s="3">
        <v>21.75</v>
      </c>
      <c r="K24" s="3">
        <f>C24-(E24+G24)</f>
        <v>8.6039999999999992</v>
      </c>
      <c r="L24" s="3">
        <f>D24-(F24+H24)</f>
        <v>5.4290000000000003</v>
      </c>
      <c r="M24" s="3">
        <f>(K24*COS(RADIANS(J24)))/(1.06*(I24))</f>
        <v>3.1731046386616839</v>
      </c>
    </row>
    <row r="25" spans="1:13" x14ac:dyDescent="0.2">
      <c r="A25" s="5" t="s">
        <v>16</v>
      </c>
      <c r="B25" s="4" t="s">
        <v>7</v>
      </c>
      <c r="C25" s="4">
        <f t="shared" ref="C25:M25" si="7">AVERAGE(C23:C24)</f>
        <v>6.6615000000000002</v>
      </c>
      <c r="D25" s="4">
        <f t="shared" si="7"/>
        <v>5.6240000000000006</v>
      </c>
      <c r="E25" s="4">
        <f t="shared" si="7"/>
        <v>0</v>
      </c>
      <c r="F25" s="4">
        <f t="shared" si="7"/>
        <v>0</v>
      </c>
      <c r="G25" s="4">
        <f t="shared" si="7"/>
        <v>4.9500000000000002E-2</v>
      </c>
      <c r="H25" s="4">
        <f t="shared" si="7"/>
        <v>0.33699999999999997</v>
      </c>
      <c r="I25" s="4">
        <f t="shared" si="7"/>
        <v>2.2153736842105261</v>
      </c>
      <c r="J25" s="4">
        <f t="shared" si="7"/>
        <v>24.225000000000001</v>
      </c>
      <c r="K25" s="4">
        <f t="shared" si="7"/>
        <v>6.6120000000000001</v>
      </c>
      <c r="L25" s="4">
        <f t="shared" si="7"/>
        <v>5.2870000000000008</v>
      </c>
      <c r="M25" s="4">
        <f t="shared" si="7"/>
        <v>2.5340291462713993</v>
      </c>
    </row>
    <row r="26" spans="1:13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">
      <c r="A27" s="3"/>
      <c r="B27" s="3"/>
      <c r="C27" s="4" t="s">
        <v>73</v>
      </c>
      <c r="D27" s="4" t="s">
        <v>74</v>
      </c>
      <c r="E27" s="4" t="s">
        <v>75</v>
      </c>
      <c r="F27" s="4" t="s">
        <v>76</v>
      </c>
      <c r="G27" s="4" t="s">
        <v>77</v>
      </c>
      <c r="H27" s="4" t="s">
        <v>78</v>
      </c>
      <c r="I27" s="4" t="s">
        <v>79</v>
      </c>
      <c r="J27" s="4" t="s">
        <v>80</v>
      </c>
      <c r="K27" s="4" t="s">
        <v>81</v>
      </c>
      <c r="L27" s="4" t="s">
        <v>82</v>
      </c>
      <c r="M27" s="4" t="s">
        <v>83</v>
      </c>
    </row>
    <row r="28" spans="1:13" x14ac:dyDescent="0.2">
      <c r="A28" s="5" t="s">
        <v>19</v>
      </c>
      <c r="B28" s="4" t="s">
        <v>20</v>
      </c>
      <c r="C28" s="3">
        <v>22.06</v>
      </c>
      <c r="D28" s="3">
        <v>8.25</v>
      </c>
      <c r="E28" s="3">
        <v>0</v>
      </c>
      <c r="F28" s="3">
        <v>0</v>
      </c>
      <c r="G28" s="3">
        <v>6.6000000000000003E-2</v>
      </c>
      <c r="H28" s="3">
        <v>0</v>
      </c>
      <c r="I28" s="3">
        <v>4.1666999999999996</v>
      </c>
      <c r="J28" s="3">
        <v>34.4</v>
      </c>
      <c r="K28" s="3">
        <f t="shared" ref="K28:L30" si="8">C28-(E28+G28)</f>
        <v>21.994</v>
      </c>
      <c r="L28" s="3">
        <f t="shared" si="8"/>
        <v>8.25</v>
      </c>
      <c r="M28" s="3">
        <f>(K28*COS(RADIANS(J28)))/(1.06*(I28))</f>
        <v>4.1088455325110962</v>
      </c>
    </row>
    <row r="29" spans="1:13" x14ac:dyDescent="0.2">
      <c r="A29" s="5" t="s">
        <v>19</v>
      </c>
      <c r="B29" s="4" t="s">
        <v>21</v>
      </c>
      <c r="C29" s="3">
        <v>17.18</v>
      </c>
      <c r="D29" s="3">
        <v>7.8790000000000004</v>
      </c>
      <c r="E29" s="3">
        <v>0</v>
      </c>
      <c r="F29" s="3">
        <v>0</v>
      </c>
      <c r="G29" s="3">
        <v>0</v>
      </c>
      <c r="H29" s="3">
        <v>0</v>
      </c>
      <c r="I29" s="3">
        <v>3.756636363636364</v>
      </c>
      <c r="J29" s="3">
        <v>30.181818181818183</v>
      </c>
      <c r="K29" s="3">
        <f t="shared" si="8"/>
        <v>17.18</v>
      </c>
      <c r="L29" s="3">
        <f t="shared" si="8"/>
        <v>7.8790000000000004</v>
      </c>
      <c r="M29" s="3">
        <f t="shared" ref="M29:M30" si="9">(K29*COS(RADIANS(J29)))/(1.06*(I29))</f>
        <v>3.7294961988432358</v>
      </c>
    </row>
    <row r="30" spans="1:13" x14ac:dyDescent="0.2">
      <c r="A30" s="5" t="s">
        <v>19</v>
      </c>
      <c r="B30" s="4" t="s">
        <v>22</v>
      </c>
      <c r="C30" s="3">
        <v>15.067</v>
      </c>
      <c r="D30" s="3">
        <v>7.319</v>
      </c>
      <c r="E30" s="3">
        <v>0</v>
      </c>
      <c r="F30" s="3">
        <v>0</v>
      </c>
      <c r="G30" s="3">
        <v>5.7000000000000002E-2</v>
      </c>
      <c r="H30" s="3">
        <v>0</v>
      </c>
      <c r="I30" s="3">
        <v>3.2651538461538459</v>
      </c>
      <c r="J30" s="3">
        <v>24</v>
      </c>
      <c r="K30" s="3">
        <f t="shared" si="8"/>
        <v>15.01</v>
      </c>
      <c r="L30" s="3">
        <f t="shared" si="8"/>
        <v>7.319</v>
      </c>
      <c r="M30" s="3">
        <f t="shared" si="9"/>
        <v>3.9618802126558874</v>
      </c>
    </row>
    <row r="31" spans="1:13" x14ac:dyDescent="0.2">
      <c r="A31" s="5" t="s">
        <v>19</v>
      </c>
      <c r="B31" s="4" t="s">
        <v>7</v>
      </c>
      <c r="C31" s="4">
        <f t="shared" ref="C31:M31" si="10">AVERAGE(C28:C30)</f>
        <v>18.102333333333331</v>
      </c>
      <c r="D31" s="4">
        <f t="shared" si="10"/>
        <v>7.8159999999999998</v>
      </c>
      <c r="E31" s="4">
        <f t="shared" si="10"/>
        <v>0</v>
      </c>
      <c r="F31" s="4">
        <f t="shared" si="10"/>
        <v>0</v>
      </c>
      <c r="G31" s="4">
        <f t="shared" si="10"/>
        <v>4.1000000000000002E-2</v>
      </c>
      <c r="H31" s="4">
        <f t="shared" si="10"/>
        <v>0</v>
      </c>
      <c r="I31" s="4">
        <f t="shared" si="10"/>
        <v>3.7294967365967366</v>
      </c>
      <c r="J31" s="4">
        <f t="shared" si="10"/>
        <v>29.527272727272727</v>
      </c>
      <c r="K31" s="4">
        <f t="shared" si="10"/>
        <v>18.061333333333334</v>
      </c>
      <c r="L31" s="4">
        <f t="shared" si="10"/>
        <v>7.8159999999999998</v>
      </c>
      <c r="M31" s="4">
        <f t="shared" si="10"/>
        <v>3.9334073146700725</v>
      </c>
    </row>
    <row r="32" spans="1:13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">
      <c r="A33" s="3"/>
      <c r="B33" s="3"/>
      <c r="C33" s="4" t="s">
        <v>73</v>
      </c>
      <c r="D33" s="4" t="s">
        <v>74</v>
      </c>
      <c r="E33" s="4" t="s">
        <v>75</v>
      </c>
      <c r="F33" s="4" t="s">
        <v>76</v>
      </c>
      <c r="G33" s="4" t="s">
        <v>77</v>
      </c>
      <c r="H33" s="4" t="s">
        <v>78</v>
      </c>
      <c r="I33" s="4" t="s">
        <v>79</v>
      </c>
      <c r="J33" s="4" t="s">
        <v>80</v>
      </c>
      <c r="K33" s="4" t="s">
        <v>81</v>
      </c>
      <c r="L33" s="4" t="s">
        <v>82</v>
      </c>
      <c r="M33" s="4" t="s">
        <v>83</v>
      </c>
    </row>
    <row r="34" spans="1:13" x14ac:dyDescent="0.2">
      <c r="A34" s="5" t="s">
        <v>23</v>
      </c>
      <c r="B34" s="4" t="s">
        <v>24</v>
      </c>
      <c r="C34" s="3">
        <v>3.3460000000000001</v>
      </c>
      <c r="D34" s="3">
        <v>4.476</v>
      </c>
      <c r="E34" s="3">
        <v>0</v>
      </c>
      <c r="F34" s="3">
        <v>0</v>
      </c>
      <c r="G34" s="3">
        <v>3.9E-2</v>
      </c>
      <c r="H34" s="3">
        <v>0</v>
      </c>
      <c r="I34" s="3">
        <v>1.9468999999999999</v>
      </c>
      <c r="J34" s="3">
        <v>37</v>
      </c>
      <c r="K34" s="3">
        <f t="shared" ref="K34:L36" si="11">C34-(E34+G34)</f>
        <v>3.3069999999999999</v>
      </c>
      <c r="L34" s="3">
        <f t="shared" si="11"/>
        <v>4.476</v>
      </c>
      <c r="M34" s="3">
        <f>(K34*COS(RADIANS(J34)))/(1.06*(I34))</f>
        <v>1.2797740538303259</v>
      </c>
    </row>
    <row r="35" spans="1:13" x14ac:dyDescent="0.2">
      <c r="A35" s="5" t="s">
        <v>23</v>
      </c>
      <c r="B35" s="4" t="s">
        <v>25</v>
      </c>
      <c r="C35" s="3">
        <v>4.7229999999999999</v>
      </c>
      <c r="D35" s="3">
        <v>5.1310000000000002</v>
      </c>
      <c r="E35" s="3">
        <v>0</v>
      </c>
      <c r="F35" s="3">
        <v>0</v>
      </c>
      <c r="G35" s="3">
        <v>8.8999999999999996E-2</v>
      </c>
      <c r="H35" s="3">
        <v>0.254</v>
      </c>
      <c r="I35" s="3">
        <v>2.1328</v>
      </c>
      <c r="J35" s="3">
        <v>30.3</v>
      </c>
      <c r="K35" s="3">
        <f t="shared" si="11"/>
        <v>4.6339999999999995</v>
      </c>
      <c r="L35" s="3">
        <f t="shared" si="11"/>
        <v>4.8770000000000007</v>
      </c>
      <c r="M35" s="3">
        <f t="shared" ref="M35:M36" si="12">(K35*COS(RADIANS(J35)))/(1.06*(I35))</f>
        <v>1.7697415132874224</v>
      </c>
    </row>
    <row r="36" spans="1:13" x14ac:dyDescent="0.2">
      <c r="A36" s="5" t="s">
        <v>23</v>
      </c>
      <c r="B36" s="4" t="s">
        <v>26</v>
      </c>
      <c r="C36" s="3">
        <v>4.4989999999999997</v>
      </c>
      <c r="D36" s="3">
        <v>4.6520000000000001</v>
      </c>
      <c r="E36" s="3">
        <v>0</v>
      </c>
      <c r="F36" s="3">
        <v>0</v>
      </c>
      <c r="G36" s="3">
        <v>8.2000000000000003E-2</v>
      </c>
      <c r="H36" s="3">
        <v>0.126</v>
      </c>
      <c r="I36" s="3">
        <v>2.2539000000000002</v>
      </c>
      <c r="J36" s="3">
        <v>29.2</v>
      </c>
      <c r="K36" s="3">
        <f t="shared" si="11"/>
        <v>4.4169999999999998</v>
      </c>
      <c r="L36" s="3">
        <f t="shared" si="11"/>
        <v>4.5259999999999998</v>
      </c>
      <c r="M36" s="3">
        <f t="shared" si="12"/>
        <v>1.6138470321466893</v>
      </c>
    </row>
    <row r="37" spans="1:13" x14ac:dyDescent="0.2">
      <c r="A37" s="5" t="s">
        <v>23</v>
      </c>
      <c r="B37" s="4" t="s">
        <v>7</v>
      </c>
      <c r="C37" s="4">
        <f t="shared" ref="C37:M37" si="13">AVERAGE(C34:C36)</f>
        <v>4.1893333333333329</v>
      </c>
      <c r="D37" s="4">
        <f t="shared" si="13"/>
        <v>4.7530000000000001</v>
      </c>
      <c r="E37" s="4">
        <f t="shared" si="13"/>
        <v>0</v>
      </c>
      <c r="F37" s="4">
        <f t="shared" si="13"/>
        <v>0</v>
      </c>
      <c r="G37" s="4">
        <f t="shared" si="13"/>
        <v>7.0000000000000007E-2</v>
      </c>
      <c r="H37" s="4">
        <f t="shared" si="13"/>
        <v>0.12666666666666668</v>
      </c>
      <c r="I37" s="4">
        <f t="shared" si="13"/>
        <v>2.1112000000000002</v>
      </c>
      <c r="J37" s="4">
        <f t="shared" si="13"/>
        <v>32.166666666666664</v>
      </c>
      <c r="K37" s="4">
        <f t="shared" si="13"/>
        <v>4.1193333333333326</v>
      </c>
      <c r="L37" s="4">
        <f t="shared" si="13"/>
        <v>4.6263333333333341</v>
      </c>
      <c r="M37" s="4">
        <f t="shared" si="13"/>
        <v>1.5544541997548125</v>
      </c>
    </row>
    <row r="38" spans="1:13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">
      <c r="A39" s="3"/>
      <c r="B39" s="3"/>
      <c r="C39" s="4" t="s">
        <v>73</v>
      </c>
      <c r="D39" s="4" t="s">
        <v>74</v>
      </c>
      <c r="E39" s="4" t="s">
        <v>75</v>
      </c>
      <c r="F39" s="4" t="s">
        <v>76</v>
      </c>
      <c r="G39" s="4" t="s">
        <v>77</v>
      </c>
      <c r="H39" s="4" t="s">
        <v>78</v>
      </c>
      <c r="I39" s="4" t="s">
        <v>79</v>
      </c>
      <c r="J39" s="4" t="s">
        <v>80</v>
      </c>
      <c r="K39" s="4" t="s">
        <v>81</v>
      </c>
      <c r="L39" s="4" t="s">
        <v>82</v>
      </c>
      <c r="M39" s="4" t="s">
        <v>83</v>
      </c>
    </row>
    <row r="40" spans="1:13" x14ac:dyDescent="0.2">
      <c r="A40" s="5" t="s">
        <v>27</v>
      </c>
      <c r="B40" s="4" t="s">
        <v>28</v>
      </c>
      <c r="C40" s="3">
        <v>4.8520000000000003</v>
      </c>
      <c r="D40" s="3">
        <v>5.7370000000000001</v>
      </c>
      <c r="E40" s="3">
        <v>0</v>
      </c>
      <c r="F40" s="3">
        <v>0</v>
      </c>
      <c r="G40" s="3">
        <v>0</v>
      </c>
      <c r="H40" s="3">
        <v>0</v>
      </c>
      <c r="I40" s="3">
        <v>2.0512999999999999</v>
      </c>
      <c r="J40" s="3">
        <v>27.3</v>
      </c>
      <c r="K40" s="3">
        <f t="shared" ref="K40:L43" si="14">C40-(E40+G40)</f>
        <v>4.8520000000000003</v>
      </c>
      <c r="L40" s="3">
        <f t="shared" si="14"/>
        <v>5.7370000000000001</v>
      </c>
      <c r="M40" s="3">
        <f>(K40*COS(RADIANS(J40)))/(1.06*(I40))</f>
        <v>1.9828984715821316</v>
      </c>
    </row>
    <row r="41" spans="1:13" x14ac:dyDescent="0.2">
      <c r="A41" s="5" t="s">
        <v>29</v>
      </c>
      <c r="B41" s="4" t="s">
        <v>30</v>
      </c>
      <c r="C41" s="3">
        <v>6.2939999999999996</v>
      </c>
      <c r="D41" s="3">
        <v>7.06</v>
      </c>
      <c r="E41" s="3">
        <v>0</v>
      </c>
      <c r="F41" s="3">
        <v>0</v>
      </c>
      <c r="G41" s="3">
        <v>2.4E-2</v>
      </c>
      <c r="H41" s="3">
        <v>0.51</v>
      </c>
      <c r="I41" s="3">
        <v>2.130363636363636</v>
      </c>
      <c r="J41" s="3">
        <v>29.545454545454547</v>
      </c>
      <c r="K41" s="3">
        <f t="shared" si="14"/>
        <v>6.27</v>
      </c>
      <c r="L41" s="3">
        <f t="shared" si="14"/>
        <v>6.55</v>
      </c>
      <c r="M41" s="3">
        <f t="shared" ref="M41:M43" si="15">(K41*COS(RADIANS(J41)))/(1.06*(I41))</f>
        <v>2.4155142253642126</v>
      </c>
    </row>
    <row r="42" spans="1:13" x14ac:dyDescent="0.2">
      <c r="A42" s="5" t="s">
        <v>27</v>
      </c>
      <c r="B42" s="4" t="s">
        <v>31</v>
      </c>
      <c r="C42" s="3">
        <v>6.0149999999999997</v>
      </c>
      <c r="D42" s="3">
        <v>7.2889999999999997</v>
      </c>
      <c r="E42" s="3">
        <v>0</v>
      </c>
      <c r="F42" s="3">
        <v>0</v>
      </c>
      <c r="G42" s="3">
        <v>7.3999999999999996E-2</v>
      </c>
      <c r="H42" s="3">
        <v>0.45199999999999996</v>
      </c>
      <c r="I42" s="3">
        <v>1.6720000000000002</v>
      </c>
      <c r="J42" s="3">
        <v>28.142857142857142</v>
      </c>
      <c r="K42" s="3">
        <f t="shared" si="14"/>
        <v>5.9409999999999998</v>
      </c>
      <c r="L42" s="3">
        <f t="shared" si="14"/>
        <v>6.8369999999999997</v>
      </c>
      <c r="M42" s="3">
        <f t="shared" si="15"/>
        <v>2.9557986906317146</v>
      </c>
    </row>
    <row r="43" spans="1:13" x14ac:dyDescent="0.2">
      <c r="A43" s="5" t="s">
        <v>27</v>
      </c>
      <c r="B43" s="4" t="s">
        <v>32</v>
      </c>
      <c r="C43" s="3">
        <v>3.7450000000000001</v>
      </c>
      <c r="D43" s="3">
        <v>6.2919999999999998</v>
      </c>
      <c r="E43" s="3">
        <v>0</v>
      </c>
      <c r="F43" s="3">
        <v>0</v>
      </c>
      <c r="G43" s="3">
        <v>8.5000000000000006E-2</v>
      </c>
      <c r="H43" s="3">
        <v>0.64600000000000002</v>
      </c>
      <c r="I43" s="3">
        <v>2.0232000000000001</v>
      </c>
      <c r="J43" s="3">
        <v>34</v>
      </c>
      <c r="K43" s="3">
        <f t="shared" si="14"/>
        <v>3.66</v>
      </c>
      <c r="L43" s="3">
        <f t="shared" si="14"/>
        <v>5.6459999999999999</v>
      </c>
      <c r="M43" s="3">
        <f t="shared" si="15"/>
        <v>1.4148507107885568</v>
      </c>
    </row>
    <row r="44" spans="1:13" x14ac:dyDescent="0.2">
      <c r="A44" s="5" t="s">
        <v>27</v>
      </c>
      <c r="B44" s="4" t="s">
        <v>7</v>
      </c>
      <c r="C44" s="4">
        <f t="shared" ref="C44:M44" si="16">AVERAGE(C40:C43)</f>
        <v>5.2265000000000006</v>
      </c>
      <c r="D44" s="4">
        <f t="shared" si="16"/>
        <v>6.5945</v>
      </c>
      <c r="E44" s="4">
        <f t="shared" si="16"/>
        <v>0</v>
      </c>
      <c r="F44" s="4">
        <f t="shared" si="16"/>
        <v>0</v>
      </c>
      <c r="G44" s="4">
        <f t="shared" si="16"/>
        <v>4.5749999999999999E-2</v>
      </c>
      <c r="H44" s="4">
        <f t="shared" si="16"/>
        <v>0.40200000000000002</v>
      </c>
      <c r="I44" s="4">
        <f t="shared" si="16"/>
        <v>1.9692159090909092</v>
      </c>
      <c r="J44" s="4">
        <f t="shared" si="16"/>
        <v>29.747077922077921</v>
      </c>
      <c r="K44" s="4">
        <f t="shared" si="16"/>
        <v>5.1807499999999997</v>
      </c>
      <c r="L44" s="4">
        <f t="shared" si="16"/>
        <v>6.1924999999999999</v>
      </c>
      <c r="M44" s="4">
        <f t="shared" si="16"/>
        <v>2.192265524591654</v>
      </c>
    </row>
    <row r="45" spans="1:13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">
      <c r="A46" s="3"/>
      <c r="B46" s="3"/>
      <c r="C46" s="4" t="s">
        <v>73</v>
      </c>
      <c r="D46" s="4" t="s">
        <v>74</v>
      </c>
      <c r="E46" s="4" t="s">
        <v>75</v>
      </c>
      <c r="F46" s="4" t="s">
        <v>76</v>
      </c>
      <c r="G46" s="4" t="s">
        <v>77</v>
      </c>
      <c r="H46" s="4" t="s">
        <v>78</v>
      </c>
      <c r="I46" s="4" t="s">
        <v>79</v>
      </c>
      <c r="J46" s="4" t="s">
        <v>80</v>
      </c>
      <c r="K46" s="4" t="s">
        <v>81</v>
      </c>
      <c r="L46" s="4" t="s">
        <v>82</v>
      </c>
      <c r="M46" s="4" t="s">
        <v>83</v>
      </c>
    </row>
    <row r="47" spans="1:13" x14ac:dyDescent="0.2">
      <c r="A47" s="5" t="s">
        <v>33</v>
      </c>
      <c r="B47" s="4" t="s">
        <v>34</v>
      </c>
      <c r="C47" s="3">
        <v>2.1459999999999999</v>
      </c>
      <c r="D47" s="3">
        <v>4.6280000000000001</v>
      </c>
      <c r="E47" s="3">
        <v>0</v>
      </c>
      <c r="F47" s="3">
        <v>0</v>
      </c>
      <c r="G47" s="3">
        <v>2.5999999999999999E-2</v>
      </c>
      <c r="H47" s="3">
        <v>0.48399999999999999</v>
      </c>
      <c r="I47" s="3">
        <v>1.8282</v>
      </c>
      <c r="J47" s="3">
        <v>31.7</v>
      </c>
      <c r="K47" s="3">
        <f>C47-(E47+G47)</f>
        <v>2.12</v>
      </c>
      <c r="L47" s="3">
        <f>D47-(F47+H47)</f>
        <v>4.1440000000000001</v>
      </c>
      <c r="M47" s="3">
        <f>(K47*COS(RADIANS(J47)))/(1.06*(I47))</f>
        <v>0.93076371231161936</v>
      </c>
    </row>
    <row r="48" spans="1:13" x14ac:dyDescent="0.2">
      <c r="A48" s="5" t="s">
        <v>33</v>
      </c>
      <c r="B48" s="4" t="s">
        <v>35</v>
      </c>
      <c r="C48" s="3">
        <v>2.5030000000000001</v>
      </c>
      <c r="D48" s="3">
        <v>5</v>
      </c>
      <c r="E48" s="3">
        <v>0</v>
      </c>
      <c r="F48" s="3">
        <v>0</v>
      </c>
      <c r="G48" s="3">
        <v>2.1000000000000001E-2</v>
      </c>
      <c r="H48" s="3">
        <v>0.54200000000000004</v>
      </c>
      <c r="I48" s="3">
        <v>1.8926000000000003</v>
      </c>
      <c r="J48" s="3">
        <v>37.833333333333336</v>
      </c>
      <c r="K48" s="3">
        <f>C48-(E48+G48)</f>
        <v>2.4820000000000002</v>
      </c>
      <c r="L48" s="3">
        <f>D48-(F48+H48)</f>
        <v>4.4580000000000002</v>
      </c>
      <c r="M48" s="3">
        <f>(K48*COS(RADIANS(J48)))/(1.06*(I48))</f>
        <v>0.97713208247406513</v>
      </c>
    </row>
    <row r="49" spans="1:13" x14ac:dyDescent="0.2">
      <c r="A49" s="5" t="s">
        <v>33</v>
      </c>
      <c r="B49" s="4" t="s">
        <v>7</v>
      </c>
      <c r="C49" s="4">
        <f t="shared" ref="C49:M49" si="17">AVERAGE(C47:C48)</f>
        <v>2.3245</v>
      </c>
      <c r="D49" s="4">
        <f t="shared" si="17"/>
        <v>4.8140000000000001</v>
      </c>
      <c r="E49" s="4">
        <f t="shared" si="17"/>
        <v>0</v>
      </c>
      <c r="F49" s="4">
        <f t="shared" si="17"/>
        <v>0</v>
      </c>
      <c r="G49" s="4">
        <f t="shared" si="17"/>
        <v>2.35E-2</v>
      </c>
      <c r="H49" s="4">
        <f t="shared" si="17"/>
        <v>0.51300000000000001</v>
      </c>
      <c r="I49" s="4">
        <f t="shared" si="17"/>
        <v>1.8604000000000003</v>
      </c>
      <c r="J49" s="4">
        <f t="shared" si="17"/>
        <v>34.766666666666666</v>
      </c>
      <c r="K49" s="4">
        <f t="shared" si="17"/>
        <v>2.3010000000000002</v>
      </c>
      <c r="L49" s="4">
        <f t="shared" si="17"/>
        <v>4.3010000000000002</v>
      </c>
      <c r="M49" s="4">
        <f t="shared" si="17"/>
        <v>0.95394789739284225</v>
      </c>
    </row>
    <row r="50" spans="1:13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">
      <c r="A51" s="3"/>
      <c r="B51" s="3"/>
      <c r="C51" s="4" t="s">
        <v>73</v>
      </c>
      <c r="D51" s="4" t="s">
        <v>74</v>
      </c>
      <c r="E51" s="4" t="s">
        <v>75</v>
      </c>
      <c r="F51" s="4" t="s">
        <v>76</v>
      </c>
      <c r="G51" s="4" t="s">
        <v>77</v>
      </c>
      <c r="H51" s="4" t="s">
        <v>78</v>
      </c>
      <c r="I51" s="4" t="s">
        <v>79</v>
      </c>
      <c r="J51" s="4" t="s">
        <v>80</v>
      </c>
      <c r="K51" s="4" t="s">
        <v>81</v>
      </c>
      <c r="L51" s="4" t="s">
        <v>82</v>
      </c>
      <c r="M51" s="4" t="s">
        <v>83</v>
      </c>
    </row>
    <row r="52" spans="1:13" x14ac:dyDescent="0.2">
      <c r="A52" s="5" t="s">
        <v>36</v>
      </c>
      <c r="B52" s="4" t="s">
        <v>37</v>
      </c>
      <c r="C52" s="3">
        <v>0.43099999999999999</v>
      </c>
      <c r="D52" s="3">
        <v>2.7559999999999998</v>
      </c>
      <c r="E52" s="3">
        <v>0</v>
      </c>
      <c r="F52" s="3">
        <v>0</v>
      </c>
      <c r="G52" s="3">
        <v>7.0000000000000001E-3</v>
      </c>
      <c r="H52" s="3">
        <v>0.2</v>
      </c>
      <c r="I52" s="3">
        <v>1.0471999999999999</v>
      </c>
      <c r="J52" s="3">
        <v>28.9</v>
      </c>
      <c r="K52" s="3">
        <f>C52-(E52+G52)</f>
        <v>0.42399999999999999</v>
      </c>
      <c r="L52" s="3">
        <f>D52-(F52+H52)</f>
        <v>2.5559999999999996</v>
      </c>
      <c r="M52" s="3">
        <f>(K52*COS(RADIANS(J52)))/(1.06*(I52))</f>
        <v>0.33440203475936514</v>
      </c>
    </row>
    <row r="53" spans="1:13" x14ac:dyDescent="0.2">
      <c r="A53" s="5" t="s">
        <v>36</v>
      </c>
      <c r="B53" s="4" t="s">
        <v>7</v>
      </c>
      <c r="C53" s="4">
        <f t="shared" ref="C53:M53" si="18">AVERAGE(C52)</f>
        <v>0.43099999999999999</v>
      </c>
      <c r="D53" s="4">
        <f t="shared" si="18"/>
        <v>2.7559999999999998</v>
      </c>
      <c r="E53" s="4">
        <f t="shared" si="18"/>
        <v>0</v>
      </c>
      <c r="F53" s="4">
        <f t="shared" si="18"/>
        <v>0</v>
      </c>
      <c r="G53" s="4">
        <f t="shared" si="18"/>
        <v>7.0000000000000001E-3</v>
      </c>
      <c r="H53" s="4">
        <f t="shared" si="18"/>
        <v>0.2</v>
      </c>
      <c r="I53" s="4">
        <f t="shared" si="18"/>
        <v>1.0471999999999999</v>
      </c>
      <c r="J53" s="4">
        <f t="shared" si="18"/>
        <v>28.9</v>
      </c>
      <c r="K53" s="4">
        <f t="shared" si="18"/>
        <v>0.42399999999999999</v>
      </c>
      <c r="L53" s="4">
        <f t="shared" si="18"/>
        <v>2.5559999999999996</v>
      </c>
      <c r="M53" s="4">
        <f t="shared" si="18"/>
        <v>0.33440203475936514</v>
      </c>
    </row>
    <row r="54" spans="1:13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">
      <c r="A55" s="3"/>
      <c r="B55" s="3"/>
      <c r="C55" s="4" t="s">
        <v>73</v>
      </c>
      <c r="D55" s="4" t="s">
        <v>74</v>
      </c>
      <c r="E55" s="4" t="s">
        <v>75</v>
      </c>
      <c r="F55" s="4" t="s">
        <v>76</v>
      </c>
      <c r="G55" s="4" t="s">
        <v>77</v>
      </c>
      <c r="H55" s="4" t="s">
        <v>78</v>
      </c>
      <c r="I55" s="4" t="s">
        <v>79</v>
      </c>
      <c r="J55" s="4" t="s">
        <v>80</v>
      </c>
      <c r="K55" s="4" t="s">
        <v>81</v>
      </c>
      <c r="L55" s="4" t="s">
        <v>82</v>
      </c>
      <c r="M55" s="4" t="s">
        <v>83</v>
      </c>
    </row>
    <row r="56" spans="1:13" x14ac:dyDescent="0.2">
      <c r="A56" s="5" t="s">
        <v>38</v>
      </c>
      <c r="B56" s="4" t="s">
        <v>39</v>
      </c>
      <c r="C56" s="3">
        <v>1.72</v>
      </c>
      <c r="D56" s="3">
        <v>3.992</v>
      </c>
      <c r="E56" s="3">
        <v>0</v>
      </c>
      <c r="F56" s="3">
        <v>0</v>
      </c>
      <c r="G56" s="3">
        <v>1.7000000000000001E-2</v>
      </c>
      <c r="H56" s="3">
        <v>0.27300000000000002</v>
      </c>
      <c r="I56" s="3">
        <v>1.7751818181818184</v>
      </c>
      <c r="J56" s="3">
        <v>27.4</v>
      </c>
      <c r="K56" s="3">
        <f t="shared" ref="K56:L59" si="19">C56-(E56+G56)</f>
        <v>1.7030000000000001</v>
      </c>
      <c r="L56" s="3">
        <f t="shared" si="19"/>
        <v>3.7189999999999999</v>
      </c>
      <c r="M56" s="3">
        <f>(K56*COS(RADIANS(J56)))/(1.06*(I56))</f>
        <v>0.80350504573542603</v>
      </c>
    </row>
    <row r="57" spans="1:13" x14ac:dyDescent="0.2">
      <c r="A57" s="5" t="s">
        <v>38</v>
      </c>
      <c r="B57" s="4" t="s">
        <v>40</v>
      </c>
      <c r="C57" s="3">
        <v>2.177</v>
      </c>
      <c r="D57" s="3">
        <v>4.1850000000000005</v>
      </c>
      <c r="E57" s="3">
        <v>0</v>
      </c>
      <c r="F57" s="3">
        <v>0</v>
      </c>
      <c r="G57" s="3">
        <v>1.4999999999999999E-2</v>
      </c>
      <c r="H57" s="3">
        <v>0.17899999999999999</v>
      </c>
      <c r="I57" s="3">
        <v>1.7160999999999997</v>
      </c>
      <c r="J57" s="3">
        <v>31</v>
      </c>
      <c r="K57" s="3">
        <f t="shared" si="19"/>
        <v>2.1619999999999999</v>
      </c>
      <c r="L57" s="3">
        <f t="shared" si="19"/>
        <v>4.0060000000000002</v>
      </c>
      <c r="M57" s="3">
        <f t="shared" ref="M57:M59" si="20">(K57*COS(RADIANS(J57)))/(1.06*(I57))</f>
        <v>1.0187622132006025</v>
      </c>
    </row>
    <row r="58" spans="1:13" x14ac:dyDescent="0.2">
      <c r="A58" s="5" t="s">
        <v>38</v>
      </c>
      <c r="B58" s="4" t="s">
        <v>41</v>
      </c>
      <c r="C58" s="3">
        <v>2.0840000000000001</v>
      </c>
      <c r="D58" s="3">
        <v>4.1310000000000002</v>
      </c>
      <c r="E58" s="3">
        <v>0</v>
      </c>
      <c r="F58" s="3">
        <v>0</v>
      </c>
      <c r="G58" s="3">
        <v>0</v>
      </c>
      <c r="H58" s="3">
        <v>0</v>
      </c>
      <c r="I58" s="3">
        <v>1.5175000000000003</v>
      </c>
      <c r="J58" s="3">
        <v>35.9</v>
      </c>
      <c r="K58" s="3">
        <f t="shared" si="19"/>
        <v>2.0840000000000001</v>
      </c>
      <c r="L58" s="3">
        <f t="shared" si="19"/>
        <v>4.1310000000000002</v>
      </c>
      <c r="M58" s="3">
        <f t="shared" si="20"/>
        <v>1.0494711253545357</v>
      </c>
    </row>
    <row r="59" spans="1:13" x14ac:dyDescent="0.2">
      <c r="A59" s="5" t="s">
        <v>38</v>
      </c>
      <c r="B59" s="4" t="s">
        <v>42</v>
      </c>
      <c r="C59" s="3">
        <v>2.4830000000000001</v>
      </c>
      <c r="D59" s="3">
        <v>4.2549999999999999</v>
      </c>
      <c r="E59" s="3">
        <v>0</v>
      </c>
      <c r="F59" s="3">
        <v>0</v>
      </c>
      <c r="G59" s="3">
        <v>3.4000000000000002E-2</v>
      </c>
      <c r="H59" s="3">
        <v>0.63400000000000001</v>
      </c>
      <c r="I59" s="3">
        <v>1.9679000000000002</v>
      </c>
      <c r="J59" s="3">
        <v>24.4</v>
      </c>
      <c r="K59" s="3">
        <f t="shared" si="19"/>
        <v>2.4490000000000003</v>
      </c>
      <c r="L59" s="3">
        <f t="shared" si="19"/>
        <v>3.621</v>
      </c>
      <c r="M59" s="3">
        <f t="shared" si="20"/>
        <v>1.0691716604877759</v>
      </c>
    </row>
    <row r="60" spans="1:13" x14ac:dyDescent="0.2">
      <c r="A60" s="5" t="s">
        <v>38</v>
      </c>
      <c r="B60" s="4" t="s">
        <v>7</v>
      </c>
      <c r="C60" s="4">
        <f t="shared" ref="C60:M60" si="21">AVERAGE(C56:C59)</f>
        <v>2.1160000000000001</v>
      </c>
      <c r="D60" s="4">
        <f t="shared" si="21"/>
        <v>4.1407499999999997</v>
      </c>
      <c r="E60" s="4">
        <f t="shared" si="21"/>
        <v>0</v>
      </c>
      <c r="F60" s="4">
        <f t="shared" si="21"/>
        <v>0</v>
      </c>
      <c r="G60" s="4">
        <f t="shared" si="21"/>
        <v>1.6500000000000001E-2</v>
      </c>
      <c r="H60" s="4">
        <f t="shared" si="21"/>
        <v>0.27150000000000002</v>
      </c>
      <c r="I60" s="4">
        <f t="shared" si="21"/>
        <v>1.7441704545454546</v>
      </c>
      <c r="J60" s="4">
        <f t="shared" si="21"/>
        <v>29.674999999999997</v>
      </c>
      <c r="K60" s="4">
        <f t="shared" si="21"/>
        <v>2.0994999999999999</v>
      </c>
      <c r="L60" s="4">
        <f t="shared" si="21"/>
        <v>3.8692500000000001</v>
      </c>
      <c r="M60" s="4">
        <f t="shared" si="21"/>
        <v>0.98522751119458507</v>
      </c>
    </row>
    <row r="61" spans="1:1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">
      <c r="A62" s="3"/>
      <c r="B62" s="3"/>
      <c r="C62" s="4" t="s">
        <v>73</v>
      </c>
      <c r="D62" s="4" t="s">
        <v>74</v>
      </c>
      <c r="E62" s="4" t="s">
        <v>75</v>
      </c>
      <c r="F62" s="4" t="s">
        <v>76</v>
      </c>
      <c r="G62" s="4" t="s">
        <v>77</v>
      </c>
      <c r="H62" s="4" t="s">
        <v>78</v>
      </c>
      <c r="I62" s="4" t="s">
        <v>79</v>
      </c>
      <c r="J62" s="4" t="s">
        <v>80</v>
      </c>
      <c r="K62" s="4" t="s">
        <v>81</v>
      </c>
      <c r="L62" s="4" t="s">
        <v>82</v>
      </c>
      <c r="M62" s="4" t="s">
        <v>83</v>
      </c>
    </row>
    <row r="63" spans="1:13" x14ac:dyDescent="0.2">
      <c r="A63" s="5" t="s">
        <v>43</v>
      </c>
      <c r="B63" s="4" t="s">
        <v>44</v>
      </c>
      <c r="C63" s="3">
        <v>12.186</v>
      </c>
      <c r="D63" s="3">
        <v>6.9560000000000004</v>
      </c>
      <c r="E63" s="3">
        <v>0</v>
      </c>
      <c r="F63" s="3">
        <v>0</v>
      </c>
      <c r="G63" s="3">
        <v>0</v>
      </c>
      <c r="H63" s="3">
        <v>0</v>
      </c>
      <c r="I63" s="3">
        <v>2.4935</v>
      </c>
      <c r="J63" s="3">
        <v>34.9</v>
      </c>
      <c r="K63" s="3">
        <f t="shared" ref="K63:L66" si="22">C63-(E63+G63)</f>
        <v>12.186</v>
      </c>
      <c r="L63" s="3">
        <f t="shared" si="22"/>
        <v>6.9560000000000004</v>
      </c>
      <c r="M63" s="3">
        <f>(K63*COS(RADIANS(J63)))/(1.06*(I63))</f>
        <v>3.7812920231839717</v>
      </c>
    </row>
    <row r="64" spans="1:13" x14ac:dyDescent="0.2">
      <c r="A64" s="5" t="s">
        <v>43</v>
      </c>
      <c r="B64" s="4" t="s">
        <v>45</v>
      </c>
      <c r="C64" s="3">
        <v>20.47</v>
      </c>
      <c r="D64" s="3">
        <v>8.620000000000001</v>
      </c>
      <c r="E64" s="3">
        <v>0</v>
      </c>
      <c r="F64" s="3">
        <v>0</v>
      </c>
      <c r="G64" s="3">
        <v>0</v>
      </c>
      <c r="H64" s="3">
        <v>0</v>
      </c>
      <c r="I64" s="3">
        <v>3.4979</v>
      </c>
      <c r="J64" s="3">
        <v>32.200000000000003</v>
      </c>
      <c r="K64" s="3">
        <f t="shared" si="22"/>
        <v>20.47</v>
      </c>
      <c r="L64" s="3">
        <f t="shared" si="22"/>
        <v>8.620000000000001</v>
      </c>
      <c r="M64" s="3">
        <f t="shared" ref="M64:M66" si="23">(K64*COS(RADIANS(J64)))/(1.06*(I64))</f>
        <v>4.6716909149886794</v>
      </c>
    </row>
    <row r="65" spans="1:13" x14ac:dyDescent="0.2">
      <c r="A65" s="5" t="s">
        <v>43</v>
      </c>
      <c r="B65" s="4" t="s">
        <v>46</v>
      </c>
      <c r="C65" s="3">
        <v>23.85</v>
      </c>
      <c r="D65" s="3">
        <v>8.620000000000001</v>
      </c>
      <c r="E65" s="3">
        <v>0</v>
      </c>
      <c r="F65" s="3">
        <v>0</v>
      </c>
      <c r="G65" s="3">
        <v>0.19</v>
      </c>
      <c r="H65" s="3">
        <v>0.55800000000000005</v>
      </c>
      <c r="I65" s="3">
        <v>3.9950000000000001</v>
      </c>
      <c r="J65" s="3">
        <v>27.7</v>
      </c>
      <c r="K65" s="3">
        <f t="shared" si="22"/>
        <v>23.66</v>
      </c>
      <c r="L65" s="3">
        <f t="shared" si="22"/>
        <v>8.0620000000000012</v>
      </c>
      <c r="M65" s="3">
        <f t="shared" si="23"/>
        <v>4.9468470459181235</v>
      </c>
    </row>
    <row r="66" spans="1:13" x14ac:dyDescent="0.2">
      <c r="A66" s="5" t="s">
        <v>43</v>
      </c>
      <c r="B66" s="4" t="s">
        <v>47</v>
      </c>
      <c r="C66" s="3">
        <v>12.281000000000001</v>
      </c>
      <c r="D66" s="3">
        <v>6.4489999999999998</v>
      </c>
      <c r="E66" s="3">
        <v>0</v>
      </c>
      <c r="F66" s="3">
        <v>0</v>
      </c>
      <c r="G66" s="3">
        <v>0</v>
      </c>
      <c r="H66" s="3">
        <v>0</v>
      </c>
      <c r="I66" s="3">
        <v>2.7315999999999994</v>
      </c>
      <c r="J66" s="3">
        <v>32.200000000000003</v>
      </c>
      <c r="K66" s="3">
        <f t="shared" si="22"/>
        <v>12.281000000000001</v>
      </c>
      <c r="L66" s="3">
        <f t="shared" si="22"/>
        <v>6.4489999999999998</v>
      </c>
      <c r="M66" s="3">
        <f t="shared" si="23"/>
        <v>3.5890563389528478</v>
      </c>
    </row>
    <row r="67" spans="1:13" x14ac:dyDescent="0.2">
      <c r="A67" s="5" t="s">
        <v>43</v>
      </c>
      <c r="B67" s="4" t="s">
        <v>7</v>
      </c>
      <c r="C67" s="4">
        <f t="shared" ref="C67:M67" si="24">AVERAGE(C63:C66)</f>
        <v>17.196750000000002</v>
      </c>
      <c r="D67" s="4">
        <f t="shared" si="24"/>
        <v>7.6612500000000008</v>
      </c>
      <c r="E67" s="4">
        <f t="shared" si="24"/>
        <v>0</v>
      </c>
      <c r="F67" s="4">
        <f t="shared" si="24"/>
        <v>0</v>
      </c>
      <c r="G67" s="4">
        <f t="shared" si="24"/>
        <v>4.7500000000000001E-2</v>
      </c>
      <c r="H67" s="4">
        <f t="shared" si="24"/>
        <v>0.13950000000000001</v>
      </c>
      <c r="I67" s="4">
        <f t="shared" si="24"/>
        <v>3.1795</v>
      </c>
      <c r="J67" s="4">
        <f t="shared" si="24"/>
        <v>31.75</v>
      </c>
      <c r="K67" s="4">
        <f t="shared" si="24"/>
        <v>17.149250000000002</v>
      </c>
      <c r="L67" s="4">
        <f t="shared" si="24"/>
        <v>7.5217500000000008</v>
      </c>
      <c r="M67" s="4">
        <f t="shared" si="24"/>
        <v>4.2472215807609057</v>
      </c>
    </row>
    <row r="68" spans="1:13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">
      <c r="A69" s="3"/>
      <c r="B69" s="3"/>
      <c r="C69" s="4" t="s">
        <v>73</v>
      </c>
      <c r="D69" s="4" t="s">
        <v>74</v>
      </c>
      <c r="E69" s="4" t="s">
        <v>75</v>
      </c>
      <c r="F69" s="4" t="s">
        <v>76</v>
      </c>
      <c r="G69" s="4" t="s">
        <v>77</v>
      </c>
      <c r="H69" s="4" t="s">
        <v>78</v>
      </c>
      <c r="I69" s="4" t="s">
        <v>79</v>
      </c>
      <c r="J69" s="4" t="s">
        <v>80</v>
      </c>
      <c r="K69" s="4" t="s">
        <v>81</v>
      </c>
      <c r="L69" s="4" t="s">
        <v>82</v>
      </c>
      <c r="M69" s="4" t="s">
        <v>83</v>
      </c>
    </row>
    <row r="70" spans="1:13" x14ac:dyDescent="0.2">
      <c r="A70" s="5" t="s">
        <v>48</v>
      </c>
      <c r="B70" s="4" t="s">
        <v>49</v>
      </c>
      <c r="C70" s="3">
        <v>37.494999999999997</v>
      </c>
      <c r="D70" s="3">
        <v>10.254999999999999</v>
      </c>
      <c r="E70" s="3">
        <v>0</v>
      </c>
      <c r="F70" s="3">
        <v>0</v>
      </c>
      <c r="G70" s="3">
        <v>7.9000000000000001E-2</v>
      </c>
      <c r="H70" s="3">
        <v>0.95099999999999996</v>
      </c>
      <c r="I70" s="3">
        <v>3.6020714285714286</v>
      </c>
      <c r="J70" s="3">
        <v>32.928571428571431</v>
      </c>
      <c r="K70" s="3">
        <f t="shared" ref="K70:L71" si="25">C70-(E70+G70)</f>
        <v>37.415999999999997</v>
      </c>
      <c r="L70" s="3">
        <f t="shared" si="25"/>
        <v>9.3039999999999985</v>
      </c>
      <c r="M70" s="3">
        <f>(K70*COS(RADIANS(J70)))/(1.06*(I70))</f>
        <v>8.2251096355134994</v>
      </c>
    </row>
    <row r="71" spans="1:13" x14ac:dyDescent="0.2">
      <c r="A71" s="5" t="s">
        <v>48</v>
      </c>
      <c r="B71" s="4" t="s">
        <v>50</v>
      </c>
      <c r="C71" s="3">
        <v>29.62</v>
      </c>
      <c r="D71" s="3">
        <v>8.968</v>
      </c>
      <c r="E71" s="3">
        <v>5.3999999999999999E-2</v>
      </c>
      <c r="F71" s="3">
        <v>0.63300000000000001</v>
      </c>
      <c r="G71" s="3">
        <v>8.2000000000000003E-2</v>
      </c>
      <c r="H71" s="3">
        <v>0</v>
      </c>
      <c r="I71" s="3">
        <v>3.4170555555555557</v>
      </c>
      <c r="J71" s="3">
        <v>24.777777777777779</v>
      </c>
      <c r="K71" s="3">
        <f t="shared" si="25"/>
        <v>29.484000000000002</v>
      </c>
      <c r="L71" s="3">
        <f t="shared" si="25"/>
        <v>8.3350000000000009</v>
      </c>
      <c r="M71" s="3">
        <f>(K71*COS(RADIANS(J71)))/(1.06*(I71))</f>
        <v>7.3907020211945369</v>
      </c>
    </row>
    <row r="72" spans="1:13" x14ac:dyDescent="0.2">
      <c r="A72" s="5" t="s">
        <v>48</v>
      </c>
      <c r="B72" s="4" t="s">
        <v>7</v>
      </c>
      <c r="C72" s="4">
        <f t="shared" ref="C72:M72" si="26">AVERAGE(C70:C71)</f>
        <v>33.557499999999997</v>
      </c>
      <c r="D72" s="4">
        <f t="shared" si="26"/>
        <v>9.6114999999999995</v>
      </c>
      <c r="E72" s="4">
        <f t="shared" si="26"/>
        <v>2.7E-2</v>
      </c>
      <c r="F72" s="4">
        <f t="shared" si="26"/>
        <v>0.3165</v>
      </c>
      <c r="G72" s="4">
        <f t="shared" si="26"/>
        <v>8.0500000000000002E-2</v>
      </c>
      <c r="H72" s="4">
        <f t="shared" si="26"/>
        <v>0.47549999999999998</v>
      </c>
      <c r="I72" s="4">
        <f t="shared" si="26"/>
        <v>3.5095634920634922</v>
      </c>
      <c r="J72" s="4">
        <f t="shared" si="26"/>
        <v>28.853174603174605</v>
      </c>
      <c r="K72" s="4">
        <f t="shared" si="26"/>
        <v>33.450000000000003</v>
      </c>
      <c r="L72" s="4">
        <f t="shared" si="26"/>
        <v>8.8194999999999997</v>
      </c>
      <c r="M72" s="4">
        <f t="shared" si="26"/>
        <v>7.8079058283540181</v>
      </c>
    </row>
    <row r="73" spans="1:13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2">
      <c r="A74" s="3"/>
      <c r="B74" s="3"/>
      <c r="C74" s="4" t="s">
        <v>73</v>
      </c>
      <c r="D74" s="4" t="s">
        <v>74</v>
      </c>
      <c r="E74" s="4" t="s">
        <v>75</v>
      </c>
      <c r="F74" s="4" t="s">
        <v>76</v>
      </c>
      <c r="G74" s="4" t="s">
        <v>77</v>
      </c>
      <c r="H74" s="4" t="s">
        <v>78</v>
      </c>
      <c r="I74" s="4" t="s">
        <v>79</v>
      </c>
      <c r="J74" s="4" t="s">
        <v>80</v>
      </c>
      <c r="K74" s="4" t="s">
        <v>81</v>
      </c>
      <c r="L74" s="4" t="s">
        <v>82</v>
      </c>
      <c r="M74" s="4" t="s">
        <v>83</v>
      </c>
    </row>
    <row r="75" spans="1:13" x14ac:dyDescent="0.2">
      <c r="A75" s="5" t="s">
        <v>52</v>
      </c>
      <c r="B75" s="4" t="s">
        <v>14</v>
      </c>
      <c r="C75" s="3">
        <v>10.737</v>
      </c>
      <c r="D75" s="3">
        <v>7.3310000000000004</v>
      </c>
      <c r="E75" s="3">
        <v>0</v>
      </c>
      <c r="F75" s="3">
        <v>0</v>
      </c>
      <c r="G75" s="3">
        <v>7.1999999999999995E-2</v>
      </c>
      <c r="H75" s="3">
        <v>8.7999999999999995E-2</v>
      </c>
      <c r="I75" s="3">
        <v>3.0449230769230802</v>
      </c>
      <c r="J75" s="3">
        <v>27.333333333333332</v>
      </c>
      <c r="K75" s="3">
        <f t="shared" ref="K75:L75" si="27">C75-(E75+G75)</f>
        <v>10.665000000000001</v>
      </c>
      <c r="L75" s="3">
        <f t="shared" si="27"/>
        <v>7.2430000000000003</v>
      </c>
      <c r="M75" s="3">
        <f>(K75*COS(RADIANS(J75)))/(1.06*(I75))</f>
        <v>2.9353703164132434</v>
      </c>
    </row>
    <row r="76" spans="1:13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2">
      <c r="A77" s="3"/>
      <c r="B77" s="3"/>
      <c r="C77" s="4" t="s">
        <v>73</v>
      </c>
      <c r="D77" s="4" t="s">
        <v>74</v>
      </c>
      <c r="E77" s="4" t="s">
        <v>75</v>
      </c>
      <c r="F77" s="4" t="s">
        <v>76</v>
      </c>
      <c r="G77" s="4" t="s">
        <v>77</v>
      </c>
      <c r="H77" s="4" t="s">
        <v>78</v>
      </c>
      <c r="I77" s="4" t="s">
        <v>79</v>
      </c>
      <c r="J77" s="4" t="s">
        <v>80</v>
      </c>
      <c r="K77" s="4" t="s">
        <v>81</v>
      </c>
      <c r="L77" s="4" t="s">
        <v>82</v>
      </c>
      <c r="M77" s="4" t="s">
        <v>83</v>
      </c>
    </row>
    <row r="78" spans="1:13" x14ac:dyDescent="0.2">
      <c r="A78" s="5" t="s">
        <v>53</v>
      </c>
      <c r="B78" s="4" t="s">
        <v>54</v>
      </c>
      <c r="C78" s="3">
        <v>5.1719999999999997</v>
      </c>
      <c r="D78" s="3">
        <v>6.8780000000000001</v>
      </c>
      <c r="E78" s="3">
        <v>0</v>
      </c>
      <c r="F78" s="3">
        <v>0</v>
      </c>
      <c r="G78" s="3">
        <v>6.9000000000000006E-2</v>
      </c>
      <c r="H78" s="3">
        <v>0.56899999999999995</v>
      </c>
      <c r="I78" s="3">
        <v>3.7552500000000002</v>
      </c>
      <c r="J78" s="3">
        <v>31</v>
      </c>
      <c r="K78" s="3">
        <f t="shared" ref="K78:L79" si="28">C78-(E78+G78)</f>
        <v>5.1029999999999998</v>
      </c>
      <c r="L78" s="3">
        <f t="shared" si="28"/>
        <v>6.3090000000000002</v>
      </c>
      <c r="M78" s="3">
        <f>(K78*COS(RADIANS(J78)))/(1.06*(I78))</f>
        <v>1.0988703200382053</v>
      </c>
    </row>
    <row r="79" spans="1:13" x14ac:dyDescent="0.2">
      <c r="A79" s="5" t="s">
        <v>53</v>
      </c>
      <c r="B79" s="4" t="s">
        <v>55</v>
      </c>
      <c r="C79" s="3">
        <v>6.3029999999999999</v>
      </c>
      <c r="D79" s="3">
        <v>6.7720000000000002</v>
      </c>
      <c r="E79" s="3">
        <v>0</v>
      </c>
      <c r="F79" s="3">
        <v>0</v>
      </c>
      <c r="G79" s="3">
        <v>0</v>
      </c>
      <c r="H79" s="3">
        <v>0</v>
      </c>
      <c r="I79" s="3">
        <v>1.8150833333333334</v>
      </c>
      <c r="J79" s="3">
        <v>36.9</v>
      </c>
      <c r="K79" s="3">
        <f t="shared" si="28"/>
        <v>6.3029999999999999</v>
      </c>
      <c r="L79" s="3">
        <f t="shared" si="28"/>
        <v>6.7720000000000002</v>
      </c>
      <c r="M79" s="3">
        <f>(K79*COS(RADIANS(J79)))/(1.06*(I79))</f>
        <v>2.6197728515908181</v>
      </c>
    </row>
    <row r="80" spans="1:13" x14ac:dyDescent="0.2">
      <c r="A80" s="5" t="s">
        <v>53</v>
      </c>
      <c r="B80" s="4" t="s">
        <v>7</v>
      </c>
      <c r="C80" s="4">
        <f t="shared" ref="C80:M80" si="29">AVERAGE(C78:C79)</f>
        <v>5.7374999999999998</v>
      </c>
      <c r="D80" s="4">
        <f t="shared" si="29"/>
        <v>6.8250000000000002</v>
      </c>
      <c r="E80" s="4">
        <f t="shared" si="29"/>
        <v>0</v>
      </c>
      <c r="F80" s="4">
        <f t="shared" si="29"/>
        <v>0</v>
      </c>
      <c r="G80" s="4">
        <f t="shared" si="29"/>
        <v>3.4500000000000003E-2</v>
      </c>
      <c r="H80" s="4">
        <f t="shared" si="29"/>
        <v>0.28449999999999998</v>
      </c>
      <c r="I80" s="4">
        <f t="shared" si="29"/>
        <v>2.785166666666667</v>
      </c>
      <c r="J80" s="4">
        <f t="shared" si="29"/>
        <v>33.950000000000003</v>
      </c>
      <c r="K80" s="4">
        <f t="shared" si="29"/>
        <v>5.7029999999999994</v>
      </c>
      <c r="L80" s="4">
        <f t="shared" si="29"/>
        <v>6.5404999999999998</v>
      </c>
      <c r="M80" s="4">
        <f t="shared" si="29"/>
        <v>1.8593215858145116</v>
      </c>
    </row>
    <row r="81" spans="1:13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x14ac:dyDescent="0.2">
      <c r="A82" s="3"/>
      <c r="B82" s="3"/>
      <c r="C82" s="4" t="s">
        <v>73</v>
      </c>
      <c r="D82" s="4" t="s">
        <v>74</v>
      </c>
      <c r="E82" s="4" t="s">
        <v>75</v>
      </c>
      <c r="F82" s="4" t="s">
        <v>76</v>
      </c>
      <c r="G82" s="4" t="s">
        <v>77</v>
      </c>
      <c r="H82" s="4" t="s">
        <v>78</v>
      </c>
      <c r="I82" s="4" t="s">
        <v>79</v>
      </c>
      <c r="J82" s="4" t="s">
        <v>80</v>
      </c>
      <c r="K82" s="4" t="s">
        <v>81</v>
      </c>
      <c r="L82" s="4" t="s">
        <v>82</v>
      </c>
      <c r="M82" s="4" t="s">
        <v>83</v>
      </c>
    </row>
    <row r="83" spans="1:13" x14ac:dyDescent="0.2">
      <c r="A83" s="5" t="s">
        <v>56</v>
      </c>
      <c r="B83" s="4" t="s">
        <v>57</v>
      </c>
      <c r="C83" s="3">
        <v>20.51</v>
      </c>
      <c r="D83" s="3">
        <v>8.0790000000000006</v>
      </c>
      <c r="E83" s="3">
        <v>1.2999999999999999E-2</v>
      </c>
      <c r="F83" s="3">
        <v>0.32100000000000001</v>
      </c>
      <c r="G83" s="3">
        <v>0</v>
      </c>
      <c r="H83" s="3">
        <v>0</v>
      </c>
      <c r="I83" s="3">
        <v>3.2503000000000002</v>
      </c>
      <c r="J83" s="3">
        <v>31.5</v>
      </c>
      <c r="K83" s="3">
        <f t="shared" ref="K83:L85" si="30">C83-(E83+G83)</f>
        <v>20.497</v>
      </c>
      <c r="L83" s="3">
        <f t="shared" si="30"/>
        <v>7.7580000000000009</v>
      </c>
      <c r="M83" s="3">
        <f>(K83*COS(RADIANS(J83)))/(1.06*(I83))</f>
        <v>5.0725551164698954</v>
      </c>
    </row>
    <row r="84" spans="1:13" x14ac:dyDescent="0.2">
      <c r="A84" s="5" t="s">
        <v>56</v>
      </c>
      <c r="B84" s="4" t="s">
        <v>58</v>
      </c>
      <c r="C84" s="3">
        <v>15.641</v>
      </c>
      <c r="D84" s="3">
        <v>8.3189999999999991</v>
      </c>
      <c r="E84" s="3">
        <v>0</v>
      </c>
      <c r="F84" s="3">
        <v>0</v>
      </c>
      <c r="G84" s="3">
        <v>0</v>
      </c>
      <c r="H84" s="3">
        <v>0</v>
      </c>
      <c r="I84" s="3">
        <v>2.9990000000000006</v>
      </c>
      <c r="J84" s="3">
        <v>30.571428571428573</v>
      </c>
      <c r="K84" s="3">
        <f t="shared" si="30"/>
        <v>15.641</v>
      </c>
      <c r="L84" s="3">
        <f t="shared" si="30"/>
        <v>8.3189999999999991</v>
      </c>
      <c r="M84" s="3">
        <f t="shared" ref="M84:M85" si="31">(K84*COS(RADIANS(J84)))/(1.06*(I84))</f>
        <v>4.2362657689467182</v>
      </c>
    </row>
    <row r="85" spans="1:13" x14ac:dyDescent="0.2">
      <c r="A85" s="5" t="s">
        <v>56</v>
      </c>
      <c r="B85" s="4" t="s">
        <v>59</v>
      </c>
      <c r="C85" s="3">
        <v>34.49</v>
      </c>
      <c r="D85" s="3">
        <v>9.9779999999999998</v>
      </c>
      <c r="E85" s="3">
        <v>0</v>
      </c>
      <c r="F85" s="3">
        <v>0</v>
      </c>
      <c r="G85" s="3">
        <v>0.11799999999999999</v>
      </c>
      <c r="H85" s="3">
        <v>0.375</v>
      </c>
      <c r="I85" s="3">
        <v>4.1622500000000002</v>
      </c>
      <c r="J85" s="3">
        <v>22.95</v>
      </c>
      <c r="K85" s="3">
        <f t="shared" si="30"/>
        <v>34.372</v>
      </c>
      <c r="L85" s="3">
        <f t="shared" si="30"/>
        <v>9.6029999999999998</v>
      </c>
      <c r="M85" s="3">
        <f t="shared" si="31"/>
        <v>7.1739366392694786</v>
      </c>
    </row>
    <row r="86" spans="1:13" x14ac:dyDescent="0.2">
      <c r="A86" s="5" t="s">
        <v>56</v>
      </c>
      <c r="B86" s="4" t="s">
        <v>7</v>
      </c>
      <c r="C86" s="4">
        <f t="shared" ref="C86:M86" si="32">AVERAGE(C83:C85)</f>
        <v>23.547000000000001</v>
      </c>
      <c r="D86" s="4">
        <f t="shared" si="32"/>
        <v>8.7919999999999998</v>
      </c>
      <c r="E86" s="4">
        <f t="shared" si="32"/>
        <v>4.3333333333333331E-3</v>
      </c>
      <c r="F86" s="4">
        <f t="shared" si="32"/>
        <v>0.107</v>
      </c>
      <c r="G86" s="4">
        <f t="shared" si="32"/>
        <v>3.9333333333333331E-2</v>
      </c>
      <c r="H86" s="4">
        <f t="shared" si="32"/>
        <v>0.125</v>
      </c>
      <c r="I86" s="4">
        <f t="shared" si="32"/>
        <v>3.4705166666666671</v>
      </c>
      <c r="J86" s="4">
        <f t="shared" si="32"/>
        <v>28.340476190476192</v>
      </c>
      <c r="K86" s="4">
        <f t="shared" si="32"/>
        <v>23.50333333333333</v>
      </c>
      <c r="L86" s="4">
        <f t="shared" si="32"/>
        <v>8.56</v>
      </c>
      <c r="M86" s="4">
        <f t="shared" si="32"/>
        <v>5.4942525082286977</v>
      </c>
    </row>
    <row r="87" spans="1:13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x14ac:dyDescent="0.2">
      <c r="A88" s="3"/>
      <c r="B88" s="3"/>
      <c r="C88" s="4" t="s">
        <v>73</v>
      </c>
      <c r="D88" s="4" t="s">
        <v>74</v>
      </c>
      <c r="E88" s="4" t="s">
        <v>75</v>
      </c>
      <c r="F88" s="4" t="s">
        <v>76</v>
      </c>
      <c r="G88" s="4" t="s">
        <v>77</v>
      </c>
      <c r="H88" s="4" t="s">
        <v>78</v>
      </c>
      <c r="I88" s="4" t="s">
        <v>79</v>
      </c>
      <c r="J88" s="4" t="s">
        <v>80</v>
      </c>
      <c r="K88" s="4" t="s">
        <v>81</v>
      </c>
      <c r="L88" s="4" t="s">
        <v>82</v>
      </c>
      <c r="M88" s="4" t="s">
        <v>83</v>
      </c>
    </row>
    <row r="89" spans="1:13" x14ac:dyDescent="0.2">
      <c r="A89" s="5" t="s">
        <v>60</v>
      </c>
      <c r="B89" s="4" t="s">
        <v>61</v>
      </c>
      <c r="C89" s="3">
        <v>3.036</v>
      </c>
      <c r="D89" s="3">
        <v>5.6970000000000001</v>
      </c>
      <c r="E89" s="3">
        <v>0</v>
      </c>
      <c r="F89" s="3">
        <v>0</v>
      </c>
      <c r="G89" s="3">
        <v>2.8000000000000001E-2</v>
      </c>
      <c r="H89" s="3">
        <v>0.63700000000000001</v>
      </c>
      <c r="I89" s="3">
        <v>1.7925999999999997</v>
      </c>
      <c r="J89" s="3">
        <v>29.4</v>
      </c>
      <c r="K89" s="3">
        <f t="shared" ref="K89:L90" si="33">C89-(E89+G89)</f>
        <v>3.008</v>
      </c>
      <c r="L89" s="3">
        <f t="shared" si="33"/>
        <v>5.0600000000000005</v>
      </c>
      <c r="M89" s="3">
        <f>(K89*COS(RADIANS(J89)))/(1.06*(I89))</f>
        <v>1.3791557871298621</v>
      </c>
    </row>
    <row r="90" spans="1:13" x14ac:dyDescent="0.2">
      <c r="A90" s="5" t="s">
        <v>60</v>
      </c>
      <c r="B90" s="4" t="s">
        <v>62</v>
      </c>
      <c r="C90" s="3">
        <v>12.382999999999999</v>
      </c>
      <c r="D90" s="3">
        <v>8.2569999999999997</v>
      </c>
      <c r="E90" s="3">
        <v>0</v>
      </c>
      <c r="F90" s="3">
        <v>0</v>
      </c>
      <c r="G90" s="3">
        <v>7.0999999999999994E-2</v>
      </c>
      <c r="H90" s="3">
        <v>0.34700000000000003</v>
      </c>
      <c r="I90" s="3">
        <v>2.4705000000000004</v>
      </c>
      <c r="J90" s="3">
        <v>32.285714285714285</v>
      </c>
      <c r="K90" s="3">
        <f t="shared" si="33"/>
        <v>12.311999999999999</v>
      </c>
      <c r="L90" s="3">
        <f t="shared" si="33"/>
        <v>7.9099999999999993</v>
      </c>
      <c r="M90" s="3">
        <f>(K90*COS(RADIANS(J90)))/(1.06*(I90))</f>
        <v>3.9746379786618617</v>
      </c>
    </row>
    <row r="91" spans="1:13" x14ac:dyDescent="0.2">
      <c r="A91" s="5" t="s">
        <v>60</v>
      </c>
      <c r="B91" s="4" t="s">
        <v>7</v>
      </c>
      <c r="C91" s="4">
        <f t="shared" ref="C91:M91" si="34">AVERAGE(C89:C90)</f>
        <v>7.7094999999999994</v>
      </c>
      <c r="D91" s="4">
        <f t="shared" si="34"/>
        <v>6.9770000000000003</v>
      </c>
      <c r="E91" s="4">
        <f t="shared" si="34"/>
        <v>0</v>
      </c>
      <c r="F91" s="4">
        <f t="shared" si="34"/>
        <v>0</v>
      </c>
      <c r="G91" s="4">
        <f t="shared" si="34"/>
        <v>4.9499999999999995E-2</v>
      </c>
      <c r="H91" s="4">
        <f t="shared" si="34"/>
        <v>0.49199999999999999</v>
      </c>
      <c r="I91" s="4">
        <f t="shared" si="34"/>
        <v>2.1315499999999998</v>
      </c>
      <c r="J91" s="4">
        <f t="shared" si="34"/>
        <v>30.842857142857142</v>
      </c>
      <c r="K91" s="4">
        <f t="shared" si="34"/>
        <v>7.66</v>
      </c>
      <c r="L91" s="4">
        <f t="shared" si="34"/>
        <v>6.4849999999999994</v>
      </c>
      <c r="M91" s="4">
        <f t="shared" si="34"/>
        <v>2.6768968828958619</v>
      </c>
    </row>
    <row r="92" spans="1:13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x14ac:dyDescent="0.2">
      <c r="A93" s="3"/>
      <c r="B93" s="3"/>
      <c r="C93" s="4" t="s">
        <v>73</v>
      </c>
      <c r="D93" s="4" t="s">
        <v>74</v>
      </c>
      <c r="E93" s="4" t="s">
        <v>75</v>
      </c>
      <c r="F93" s="4" t="s">
        <v>76</v>
      </c>
      <c r="G93" s="4" t="s">
        <v>77</v>
      </c>
      <c r="H93" s="4" t="s">
        <v>78</v>
      </c>
      <c r="I93" s="4" t="s">
        <v>79</v>
      </c>
      <c r="J93" s="4" t="s">
        <v>80</v>
      </c>
      <c r="K93" s="4" t="s">
        <v>81</v>
      </c>
      <c r="L93" s="4" t="s">
        <v>82</v>
      </c>
      <c r="M93" s="4" t="s">
        <v>83</v>
      </c>
    </row>
    <row r="94" spans="1:13" x14ac:dyDescent="0.2">
      <c r="A94" s="5" t="s">
        <v>63</v>
      </c>
      <c r="B94" s="4" t="s">
        <v>64</v>
      </c>
      <c r="C94" s="3">
        <v>17.917000000000002</v>
      </c>
      <c r="D94" s="3">
        <v>8.3629999999999995</v>
      </c>
      <c r="E94" s="3">
        <v>0</v>
      </c>
      <c r="F94" s="3">
        <v>0</v>
      </c>
      <c r="G94" s="3">
        <v>6.6000000000000003E-2</v>
      </c>
      <c r="H94" s="3">
        <v>0.52900000000000003</v>
      </c>
      <c r="I94" s="3">
        <v>2.4393000000000002</v>
      </c>
      <c r="J94" s="3">
        <v>38.9</v>
      </c>
      <c r="K94" s="3">
        <f t="shared" ref="K94:L95" si="35">C94-(E94+G94)</f>
        <v>17.851000000000003</v>
      </c>
      <c r="L94" s="3">
        <f t="shared" si="35"/>
        <v>7.8339999999999996</v>
      </c>
      <c r="M94" s="3">
        <f>(K94*COS(RADIANS(J94)))/(1.06*(I94))</f>
        <v>5.3728754709006372</v>
      </c>
    </row>
    <row r="95" spans="1:13" x14ac:dyDescent="0.2">
      <c r="A95" s="5" t="s">
        <v>63</v>
      </c>
      <c r="B95" s="4" t="s">
        <v>65</v>
      </c>
      <c r="C95" s="3">
        <v>15.667</v>
      </c>
      <c r="D95" s="3">
        <v>8.2579999999999991</v>
      </c>
      <c r="E95" s="3">
        <v>0</v>
      </c>
      <c r="F95" s="3">
        <v>0</v>
      </c>
      <c r="G95" s="3">
        <v>0.11899999999999999</v>
      </c>
      <c r="H95" s="3">
        <v>0.54699999999999993</v>
      </c>
      <c r="I95" s="3">
        <v>2.5004999999999997</v>
      </c>
      <c r="J95" s="3">
        <v>30.153846153846153</v>
      </c>
      <c r="K95" s="3">
        <f t="shared" si="35"/>
        <v>15.548</v>
      </c>
      <c r="L95" s="3">
        <f t="shared" si="35"/>
        <v>7.7109999999999994</v>
      </c>
      <c r="M95" s="3">
        <f>(K95*COS(RADIANS(J95)))/(1.06*(I95))</f>
        <v>5.0722083224551628</v>
      </c>
    </row>
    <row r="96" spans="1:13" x14ac:dyDescent="0.2">
      <c r="A96" s="5" t="s">
        <v>63</v>
      </c>
      <c r="B96" s="4" t="s">
        <v>7</v>
      </c>
      <c r="C96" s="4">
        <f t="shared" ref="C96:M96" si="36">AVERAGE(C94:C95)</f>
        <v>16.792000000000002</v>
      </c>
      <c r="D96" s="4">
        <f t="shared" si="36"/>
        <v>8.3104999999999993</v>
      </c>
      <c r="E96" s="4">
        <f t="shared" si="36"/>
        <v>0</v>
      </c>
      <c r="F96" s="4">
        <f t="shared" si="36"/>
        <v>0</v>
      </c>
      <c r="G96" s="4">
        <f t="shared" si="36"/>
        <v>9.2499999999999999E-2</v>
      </c>
      <c r="H96" s="4">
        <f t="shared" si="36"/>
        <v>0.53800000000000003</v>
      </c>
      <c r="I96" s="4">
        <f t="shared" si="36"/>
        <v>2.4699</v>
      </c>
      <c r="J96" s="4">
        <f t="shared" si="36"/>
        <v>34.526923076923076</v>
      </c>
      <c r="K96" s="4">
        <f t="shared" si="36"/>
        <v>16.6995</v>
      </c>
      <c r="L96" s="4">
        <f t="shared" si="36"/>
        <v>7.7724999999999991</v>
      </c>
      <c r="M96" s="4">
        <f t="shared" si="36"/>
        <v>5.2225418966778996</v>
      </c>
    </row>
    <row r="97" spans="1:13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2">
      <c r="A98" s="3"/>
      <c r="B98" s="3"/>
      <c r="C98" s="4" t="s">
        <v>73</v>
      </c>
      <c r="D98" s="4" t="s">
        <v>74</v>
      </c>
      <c r="E98" s="4" t="s">
        <v>75</v>
      </c>
      <c r="F98" s="4" t="s">
        <v>76</v>
      </c>
      <c r="G98" s="4" t="s">
        <v>77</v>
      </c>
      <c r="H98" s="4" t="s">
        <v>78</v>
      </c>
      <c r="I98" s="4" t="s">
        <v>79</v>
      </c>
      <c r="J98" s="4" t="s">
        <v>80</v>
      </c>
      <c r="K98" s="4" t="s">
        <v>81</v>
      </c>
      <c r="L98" s="4" t="s">
        <v>82</v>
      </c>
      <c r="M98" s="4" t="s">
        <v>83</v>
      </c>
    </row>
    <row r="99" spans="1:13" x14ac:dyDescent="0.2">
      <c r="A99" s="5" t="s">
        <v>66</v>
      </c>
      <c r="B99" s="4" t="s">
        <v>67</v>
      </c>
      <c r="C99" s="3">
        <v>0.79300000000000004</v>
      </c>
      <c r="D99" s="3">
        <v>3.052</v>
      </c>
      <c r="E99" s="3">
        <v>0</v>
      </c>
      <c r="F99" s="3">
        <v>0</v>
      </c>
      <c r="G99" s="3">
        <v>0</v>
      </c>
      <c r="H99" s="3">
        <v>0.13200000000000001</v>
      </c>
      <c r="I99" s="3">
        <v>1.4147000000000001</v>
      </c>
      <c r="J99" s="3">
        <v>22.7</v>
      </c>
      <c r="K99" s="3">
        <f t="shared" ref="K99:L99" si="37">C99-(E99+G99)</f>
        <v>0.79300000000000004</v>
      </c>
      <c r="L99" s="3">
        <f t="shared" si="37"/>
        <v>2.92</v>
      </c>
      <c r="M99" s="3">
        <f>(K99*COS(RADIANS(J99)))/(1.06*(I99))</f>
        <v>0.48785108446140546</v>
      </c>
    </row>
    <row r="100" spans="1:13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x14ac:dyDescent="0.2">
      <c r="A101" s="3"/>
      <c r="B101" s="3"/>
      <c r="C101" s="4" t="s">
        <v>73</v>
      </c>
      <c r="D101" s="4" t="s">
        <v>74</v>
      </c>
      <c r="E101" s="4" t="s">
        <v>75</v>
      </c>
      <c r="F101" s="4" t="s">
        <v>76</v>
      </c>
      <c r="G101" s="4" t="s">
        <v>77</v>
      </c>
      <c r="H101" s="4" t="s">
        <v>78</v>
      </c>
      <c r="I101" s="4" t="s">
        <v>79</v>
      </c>
      <c r="J101" s="4" t="s">
        <v>80</v>
      </c>
      <c r="K101" s="4" t="s">
        <v>81</v>
      </c>
      <c r="L101" s="4" t="s">
        <v>82</v>
      </c>
      <c r="M101" s="4" t="s">
        <v>83</v>
      </c>
    </row>
    <row r="102" spans="1:13" x14ac:dyDescent="0.2">
      <c r="A102" s="5" t="s">
        <v>68</v>
      </c>
      <c r="B102" s="4" t="s">
        <v>69</v>
      </c>
      <c r="C102" s="3">
        <v>18.053000000000001</v>
      </c>
      <c r="D102" s="3">
        <v>6.8390000000000004</v>
      </c>
      <c r="E102" s="3">
        <v>0</v>
      </c>
      <c r="F102" s="3">
        <v>0</v>
      </c>
      <c r="G102" s="3">
        <v>4.5999999999999999E-2</v>
      </c>
      <c r="H102" s="3">
        <v>0</v>
      </c>
      <c r="I102" s="3">
        <v>3.4601818181818174</v>
      </c>
      <c r="J102" s="3">
        <v>35.1</v>
      </c>
      <c r="K102" s="3">
        <f t="shared" ref="K102:L103" si="38">C102-(E102+G102)</f>
        <v>18.007000000000001</v>
      </c>
      <c r="L102" s="3">
        <f t="shared" si="38"/>
        <v>6.8390000000000004</v>
      </c>
      <c r="M102" s="3">
        <f>(K102*COS(RADIANS(J102)))/(1.06*(I102))</f>
        <v>4.0166997039189392</v>
      </c>
    </row>
    <row r="103" spans="1:13" x14ac:dyDescent="0.2">
      <c r="A103" s="5" t="s">
        <v>68</v>
      </c>
      <c r="B103" s="4" t="s">
        <v>70</v>
      </c>
      <c r="C103" s="3">
        <v>14.657</v>
      </c>
      <c r="D103" s="3">
        <v>6.9859999999999998</v>
      </c>
      <c r="E103" s="3">
        <v>0</v>
      </c>
      <c r="F103" s="3">
        <v>0</v>
      </c>
      <c r="G103" s="3">
        <v>4.5999999999999999E-2</v>
      </c>
      <c r="H103" s="3">
        <v>0</v>
      </c>
      <c r="I103" s="3">
        <v>3.6899000000000002</v>
      </c>
      <c r="J103" s="3">
        <v>27.8</v>
      </c>
      <c r="K103" s="3">
        <f t="shared" si="38"/>
        <v>14.611000000000001</v>
      </c>
      <c r="L103" s="3">
        <f t="shared" si="38"/>
        <v>6.9859999999999998</v>
      </c>
      <c r="M103" s="3">
        <f>(K103*COS(RADIANS(J103)))/(1.06*(I103))</f>
        <v>3.304433936407642</v>
      </c>
    </row>
    <row r="104" spans="1:13" x14ac:dyDescent="0.2">
      <c r="A104" s="5" t="s">
        <v>68</v>
      </c>
      <c r="B104" s="4" t="s">
        <v>7</v>
      </c>
      <c r="C104" s="4">
        <f t="shared" ref="C104:M104" si="39">AVERAGE(C102:C103)</f>
        <v>16.355</v>
      </c>
      <c r="D104" s="4">
        <f t="shared" si="39"/>
        <v>6.9124999999999996</v>
      </c>
      <c r="E104" s="4">
        <f t="shared" si="39"/>
        <v>0</v>
      </c>
      <c r="F104" s="4">
        <f t="shared" si="39"/>
        <v>0</v>
      </c>
      <c r="G104" s="4">
        <f t="shared" si="39"/>
        <v>4.5999999999999999E-2</v>
      </c>
      <c r="H104" s="4">
        <f t="shared" si="39"/>
        <v>0</v>
      </c>
      <c r="I104" s="4">
        <f t="shared" si="39"/>
        <v>3.5750409090909088</v>
      </c>
      <c r="J104" s="4">
        <f t="shared" si="39"/>
        <v>31.450000000000003</v>
      </c>
      <c r="K104" s="4">
        <f t="shared" si="39"/>
        <v>16.309000000000001</v>
      </c>
      <c r="L104" s="4">
        <f t="shared" si="39"/>
        <v>6.9124999999999996</v>
      </c>
      <c r="M104" s="4">
        <f t="shared" si="39"/>
        <v>3.6605668201632904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F01DE-BB82-274A-ACF1-22D6393399BE}">
  <sheetPr>
    <tabColor theme="9" tint="-0.499984740745262"/>
  </sheetPr>
  <dimension ref="A1:V98"/>
  <sheetViews>
    <sheetView topLeftCell="M52" workbookViewId="0">
      <selection activeCell="V69" sqref="V69"/>
    </sheetView>
  </sheetViews>
  <sheetFormatPr baseColWidth="10" defaultRowHeight="16" x14ac:dyDescent="0.2"/>
  <cols>
    <col min="1" max="1" width="16.1640625" customWidth="1"/>
    <col min="2" max="2" width="17.5" customWidth="1"/>
    <col min="4" max="4" width="19.6640625" customWidth="1"/>
    <col min="5" max="5" width="21.1640625" customWidth="1"/>
    <col min="6" max="6" width="17.1640625" customWidth="1"/>
    <col min="7" max="7" width="18.33203125" customWidth="1"/>
    <col min="8" max="8" width="13.83203125" customWidth="1"/>
    <col min="9" max="9" width="15.5" customWidth="1"/>
    <col min="12" max="12" width="19.6640625" customWidth="1"/>
    <col min="13" max="13" width="21" customWidth="1"/>
    <col min="14" max="14" width="17.1640625" customWidth="1"/>
    <col min="15" max="15" width="18.33203125" customWidth="1"/>
    <col min="16" max="16" width="14" customWidth="1"/>
    <col min="17" max="21" width="15.5" customWidth="1"/>
  </cols>
  <sheetData>
    <row r="1" spans="1:22" x14ac:dyDescent="0.2">
      <c r="A1" s="1" t="s">
        <v>0</v>
      </c>
      <c r="B1" s="1" t="s">
        <v>1</v>
      </c>
      <c r="C1" s="1" t="s">
        <v>102</v>
      </c>
      <c r="D1" s="1"/>
      <c r="E1" s="6"/>
      <c r="F1" s="6"/>
      <c r="G1" s="6"/>
      <c r="H1" s="6"/>
      <c r="I1" s="6"/>
      <c r="J1" s="6"/>
      <c r="K1" s="6"/>
      <c r="L1" s="6"/>
      <c r="M1" s="6"/>
      <c r="N1" s="1"/>
      <c r="O1" s="1"/>
      <c r="P1" s="1"/>
      <c r="Q1" s="1"/>
      <c r="R1" s="6"/>
      <c r="S1" s="6"/>
      <c r="T1" s="6"/>
      <c r="U1" s="6"/>
      <c r="V1" s="6"/>
    </row>
    <row r="2" spans="1:22" x14ac:dyDescent="0.2">
      <c r="B2" s="3"/>
      <c r="C2" s="8" t="s">
        <v>99</v>
      </c>
      <c r="D2" s="8"/>
      <c r="E2" s="9"/>
      <c r="F2" s="9"/>
      <c r="G2" s="9"/>
      <c r="H2" s="9"/>
      <c r="I2" s="9"/>
      <c r="J2" s="9"/>
      <c r="K2" s="12" t="s">
        <v>100</v>
      </c>
      <c r="L2" s="10"/>
      <c r="M2" s="10"/>
      <c r="N2" s="11"/>
      <c r="O2" s="10"/>
      <c r="P2" s="12"/>
      <c r="Q2" s="12"/>
      <c r="R2" s="10"/>
      <c r="S2" s="10"/>
      <c r="T2" s="10"/>
      <c r="U2" s="10"/>
      <c r="V2" s="10"/>
    </row>
    <row r="3" spans="1:22" x14ac:dyDescent="0.2">
      <c r="A3" s="3"/>
      <c r="B3" s="3"/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78</v>
      </c>
      <c r="I3" s="4" t="s">
        <v>79</v>
      </c>
      <c r="J3" s="4" t="s">
        <v>80</v>
      </c>
      <c r="K3" s="4" t="s">
        <v>73</v>
      </c>
      <c r="L3" s="4" t="s">
        <v>74</v>
      </c>
      <c r="M3" s="4" t="s">
        <v>75</v>
      </c>
      <c r="N3" s="4" t="s">
        <v>76</v>
      </c>
      <c r="O3" s="4" t="s">
        <v>77</v>
      </c>
      <c r="P3" s="4" t="s">
        <v>78</v>
      </c>
      <c r="Q3" s="4" t="s">
        <v>79</v>
      </c>
      <c r="R3" s="4" t="s">
        <v>80</v>
      </c>
      <c r="S3" s="4" t="s">
        <v>81</v>
      </c>
      <c r="T3" s="4" t="s">
        <v>101</v>
      </c>
      <c r="U3" s="4" t="s">
        <v>93</v>
      </c>
      <c r="V3" s="4" t="s">
        <v>83</v>
      </c>
    </row>
    <row r="4" spans="1:22" x14ac:dyDescent="0.2">
      <c r="A4" s="5" t="s">
        <v>3</v>
      </c>
      <c r="B4" s="4" t="s">
        <v>4</v>
      </c>
      <c r="C4" s="3">
        <v>29.8</v>
      </c>
      <c r="D4" s="3">
        <v>20.487000000000002</v>
      </c>
      <c r="E4" s="3">
        <v>7.6999999999999999E-2</v>
      </c>
      <c r="F4" s="3">
        <v>0.45200000000000001</v>
      </c>
      <c r="G4" s="3">
        <v>0.27100000000000002</v>
      </c>
      <c r="H4" s="3">
        <v>2.68</v>
      </c>
      <c r="I4" s="3">
        <v>15.008500000000002</v>
      </c>
      <c r="J4" s="3">
        <v>0</v>
      </c>
      <c r="K4" s="3">
        <v>29.8</v>
      </c>
      <c r="L4" s="3">
        <v>22.448</v>
      </c>
      <c r="M4" s="3">
        <v>0</v>
      </c>
      <c r="N4" s="3">
        <v>0</v>
      </c>
      <c r="O4" s="3">
        <v>0.27100000000000002</v>
      </c>
      <c r="P4" s="3">
        <v>2.68</v>
      </c>
      <c r="Q4" s="3">
        <v>12.59718181818182</v>
      </c>
      <c r="R4" s="3">
        <v>0</v>
      </c>
      <c r="S4" s="3">
        <f>C4-(E4*G4)</f>
        <v>29.779133000000002</v>
      </c>
      <c r="T4" s="3">
        <f>D4-(F4+H4)</f>
        <v>17.355</v>
      </c>
      <c r="U4" s="3">
        <f>AVERAGE(I4,Q4)</f>
        <v>13.802840909090911</v>
      </c>
      <c r="V4" s="3">
        <f>(S4*COS(RADIANS(0)))/(1.06*(U4))</f>
        <v>2.0353434400312533</v>
      </c>
    </row>
    <row r="5" spans="1:22" x14ac:dyDescent="0.2">
      <c r="A5" s="5" t="s">
        <v>3</v>
      </c>
      <c r="B5" s="4" t="s">
        <v>5</v>
      </c>
      <c r="C5" s="3">
        <v>24.4</v>
      </c>
      <c r="D5" s="3">
        <v>17.305</v>
      </c>
      <c r="E5" s="3">
        <v>0</v>
      </c>
      <c r="F5" s="3">
        <v>0</v>
      </c>
      <c r="G5" s="3">
        <v>0.23200000000000001</v>
      </c>
      <c r="H5" s="3">
        <v>3.3479999999999999</v>
      </c>
      <c r="I5" s="3">
        <v>11.568299999999999</v>
      </c>
      <c r="J5" s="3">
        <v>0</v>
      </c>
      <c r="K5" s="3">
        <v>24.4</v>
      </c>
      <c r="L5" s="3">
        <v>20.021000000000001</v>
      </c>
      <c r="M5" s="3">
        <v>0</v>
      </c>
      <c r="N5" s="3">
        <v>0</v>
      </c>
      <c r="O5" s="3">
        <v>0.23200000000000001</v>
      </c>
      <c r="P5" s="3">
        <v>3.1440000000000001</v>
      </c>
      <c r="Q5" s="3">
        <v>9.5904000000000007</v>
      </c>
      <c r="R5" s="3">
        <v>0</v>
      </c>
      <c r="S5" s="3">
        <f t="shared" ref="S5:S6" si="0">C5-(E5*G5)</f>
        <v>24.4</v>
      </c>
      <c r="T5" s="3">
        <f t="shared" ref="T5:T6" si="1">D5-(F5+H5)</f>
        <v>13.957000000000001</v>
      </c>
      <c r="U5" s="3">
        <f t="shared" ref="U5:U6" si="2">AVERAGE(I5,Q5)</f>
        <v>10.57935</v>
      </c>
      <c r="V5" s="3">
        <f t="shared" ref="V5:V6" si="3">(S5*COS(RADIANS(0)))/(1.06*(U5))</f>
        <v>2.1758300769450201</v>
      </c>
    </row>
    <row r="6" spans="1:22" x14ac:dyDescent="0.2">
      <c r="A6" s="5" t="s">
        <v>3</v>
      </c>
      <c r="B6" s="4" t="s">
        <v>6</v>
      </c>
      <c r="C6" s="3">
        <v>19.399999999999999</v>
      </c>
      <c r="D6" s="3">
        <v>18.187999999999999</v>
      </c>
      <c r="E6" s="3">
        <v>0</v>
      </c>
      <c r="F6" s="3">
        <v>0</v>
      </c>
      <c r="G6" s="3">
        <v>0.19400000000000001</v>
      </c>
      <c r="H6" s="3">
        <v>3.3890000000000002</v>
      </c>
      <c r="I6" s="3">
        <v>11.905799999999999</v>
      </c>
      <c r="J6" s="3">
        <v>0</v>
      </c>
      <c r="K6" s="3">
        <v>19.399999999999999</v>
      </c>
      <c r="L6" s="3">
        <v>21.033999999999999</v>
      </c>
      <c r="M6" s="3">
        <v>0</v>
      </c>
      <c r="N6" s="3">
        <v>0</v>
      </c>
      <c r="O6" s="3">
        <v>0.19400000000000001</v>
      </c>
      <c r="P6" s="3">
        <v>3.8780000000000001</v>
      </c>
      <c r="Q6" s="3">
        <v>10.212545454545456</v>
      </c>
      <c r="R6" s="3">
        <v>0</v>
      </c>
      <c r="S6" s="3">
        <f t="shared" si="0"/>
        <v>19.399999999999999</v>
      </c>
      <c r="T6" s="3">
        <f t="shared" si="1"/>
        <v>14.798999999999999</v>
      </c>
      <c r="U6" s="3">
        <f t="shared" si="2"/>
        <v>11.059172727272728</v>
      </c>
      <c r="V6" s="3">
        <f t="shared" si="3"/>
        <v>1.6549055922889275</v>
      </c>
    </row>
    <row r="7" spans="1:22" x14ac:dyDescent="0.2">
      <c r="A7" s="5" t="s">
        <v>3</v>
      </c>
      <c r="B7" s="4" t="s">
        <v>7</v>
      </c>
      <c r="C7" s="4">
        <f t="shared" ref="C7:V7" si="4">AVERAGE(C4:C6)</f>
        <v>24.533333333333331</v>
      </c>
      <c r="D7" s="4">
        <f t="shared" si="4"/>
        <v>18.66</v>
      </c>
      <c r="E7" s="4">
        <f t="shared" si="4"/>
        <v>2.5666666666666667E-2</v>
      </c>
      <c r="F7" s="4">
        <f t="shared" si="4"/>
        <v>0.15066666666666667</v>
      </c>
      <c r="G7" s="4">
        <f t="shared" si="4"/>
        <v>0.23233333333333336</v>
      </c>
      <c r="H7" s="4">
        <f t="shared" si="4"/>
        <v>3.1390000000000007</v>
      </c>
      <c r="I7" s="4">
        <f t="shared" si="4"/>
        <v>12.827533333333333</v>
      </c>
      <c r="J7" s="4">
        <f t="shared" si="4"/>
        <v>0</v>
      </c>
      <c r="K7" s="4">
        <f t="shared" si="4"/>
        <v>24.533333333333331</v>
      </c>
      <c r="L7" s="4">
        <f t="shared" si="4"/>
        <v>21.167666666666666</v>
      </c>
      <c r="M7" s="4">
        <f t="shared" si="4"/>
        <v>0</v>
      </c>
      <c r="N7" s="4">
        <f t="shared" si="4"/>
        <v>0</v>
      </c>
      <c r="O7" s="4">
        <f t="shared" si="4"/>
        <v>0.23233333333333336</v>
      </c>
      <c r="P7" s="4">
        <f t="shared" si="4"/>
        <v>3.234</v>
      </c>
      <c r="Q7" s="4">
        <f t="shared" si="4"/>
        <v>10.800042424242426</v>
      </c>
      <c r="R7" s="4">
        <v>0</v>
      </c>
      <c r="S7" s="4">
        <f t="shared" si="4"/>
        <v>24.526377666666665</v>
      </c>
      <c r="T7" s="4">
        <f t="shared" si="4"/>
        <v>15.370333333333335</v>
      </c>
      <c r="U7" s="4">
        <f t="shared" si="4"/>
        <v>11.813787878787878</v>
      </c>
      <c r="V7" s="4">
        <f t="shared" si="4"/>
        <v>1.9553597030884005</v>
      </c>
    </row>
    <row r="8" spans="1:2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x14ac:dyDescent="0.2">
      <c r="A9" s="3"/>
      <c r="B9" s="3"/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  <c r="K9" s="4" t="s">
        <v>73</v>
      </c>
      <c r="L9" s="4" t="s">
        <v>74</v>
      </c>
      <c r="M9" s="4" t="s">
        <v>75</v>
      </c>
      <c r="N9" s="4" t="s">
        <v>76</v>
      </c>
      <c r="O9" s="4" t="s">
        <v>77</v>
      </c>
      <c r="P9" s="4" t="s">
        <v>78</v>
      </c>
      <c r="Q9" s="4" t="s">
        <v>79</v>
      </c>
      <c r="R9" s="4" t="s">
        <v>80</v>
      </c>
      <c r="S9" s="4" t="s">
        <v>81</v>
      </c>
      <c r="T9" s="4" t="s">
        <v>101</v>
      </c>
      <c r="U9" s="4" t="s">
        <v>93</v>
      </c>
      <c r="V9" s="4" t="s">
        <v>83</v>
      </c>
    </row>
    <row r="10" spans="1:22" x14ac:dyDescent="0.2">
      <c r="A10" s="5" t="s">
        <v>8</v>
      </c>
      <c r="B10" s="4" t="s">
        <v>9</v>
      </c>
      <c r="C10" s="3"/>
      <c r="D10" s="3"/>
      <c r="E10" s="3"/>
      <c r="F10" s="3"/>
      <c r="G10" s="3"/>
      <c r="H10" s="3"/>
      <c r="I10" s="3"/>
      <c r="J10" s="3"/>
      <c r="K10" s="3">
        <v>32.5</v>
      </c>
      <c r="L10" s="3">
        <v>20.508000000000003</v>
      </c>
      <c r="M10" s="3">
        <v>0</v>
      </c>
      <c r="N10" s="3">
        <v>0</v>
      </c>
      <c r="O10" s="3">
        <v>0.15</v>
      </c>
      <c r="P10" s="3">
        <v>2.0059999999999998</v>
      </c>
      <c r="Q10" s="3">
        <v>15.108800000000002</v>
      </c>
      <c r="R10" s="3">
        <v>0</v>
      </c>
      <c r="S10" s="3">
        <f>K10-(M10+O10)</f>
        <v>32.35</v>
      </c>
      <c r="T10" s="3">
        <f>L10-(N10+P10)</f>
        <v>18.502000000000002</v>
      </c>
      <c r="U10" s="3">
        <f>AVERAGE(I10,Q10)</f>
        <v>15.108800000000002</v>
      </c>
      <c r="V10" s="3">
        <f>(S10*COS(RADIANS(0)))/(1.06*(U10))</f>
        <v>2.0199398975781198</v>
      </c>
    </row>
    <row r="11" spans="1:22" x14ac:dyDescent="0.2">
      <c r="A11" s="5" t="s">
        <v>8</v>
      </c>
      <c r="B11" s="4" t="s">
        <v>10</v>
      </c>
      <c r="C11" s="3"/>
      <c r="D11" s="3"/>
      <c r="E11" s="3"/>
      <c r="F11" s="3"/>
      <c r="G11" s="3"/>
      <c r="H11" s="3"/>
      <c r="I11" s="3"/>
      <c r="J11" s="3"/>
      <c r="K11" s="3">
        <v>28.8</v>
      </c>
      <c r="L11" s="3">
        <v>21.413</v>
      </c>
      <c r="M11" s="3">
        <v>0.13400000000000001</v>
      </c>
      <c r="N11" s="3">
        <v>1.5069999999999999</v>
      </c>
      <c r="O11" s="3">
        <v>0.13700000000000001</v>
      </c>
      <c r="P11" s="3">
        <v>2.5469999999999997</v>
      </c>
      <c r="Q11" s="3">
        <v>14.773000000000001</v>
      </c>
      <c r="R11" s="3">
        <v>0</v>
      </c>
      <c r="S11" s="3">
        <f>K11-(M11+O11)</f>
        <v>28.529</v>
      </c>
      <c r="T11" s="3">
        <f>L11-(N11+P11)</f>
        <v>17.359000000000002</v>
      </c>
      <c r="U11" s="3">
        <f>AVERAGE(I11,Q11)</f>
        <v>14.773000000000001</v>
      </c>
      <c r="V11" s="3">
        <f>(S11*COS(RADIANS(0)))/(1.06*(U11))</f>
        <v>1.8218473528326151</v>
      </c>
    </row>
    <row r="12" spans="1:22" x14ac:dyDescent="0.2">
      <c r="A12" s="5" t="s">
        <v>8</v>
      </c>
      <c r="B12" s="4" t="s">
        <v>7</v>
      </c>
      <c r="C12" s="4"/>
      <c r="D12" s="4"/>
      <c r="E12" s="4"/>
      <c r="F12" s="4"/>
      <c r="G12" s="4"/>
      <c r="H12" s="4"/>
      <c r="I12" s="4"/>
      <c r="J12" s="4"/>
      <c r="K12" s="4">
        <f t="shared" ref="K12:V12" si="5">AVERAGE(K10:K11)</f>
        <v>30.65</v>
      </c>
      <c r="L12" s="4">
        <f t="shared" si="5"/>
        <v>20.960500000000003</v>
      </c>
      <c r="M12" s="4">
        <f t="shared" si="5"/>
        <v>6.7000000000000004E-2</v>
      </c>
      <c r="N12" s="4">
        <f t="shared" si="5"/>
        <v>0.75349999999999995</v>
      </c>
      <c r="O12" s="4">
        <f t="shared" si="5"/>
        <v>0.14350000000000002</v>
      </c>
      <c r="P12" s="4">
        <f t="shared" si="5"/>
        <v>2.2764999999999995</v>
      </c>
      <c r="Q12" s="4">
        <f t="shared" si="5"/>
        <v>14.940900000000003</v>
      </c>
      <c r="R12" s="4">
        <f t="shared" si="5"/>
        <v>0</v>
      </c>
      <c r="S12" s="4">
        <f t="shared" si="5"/>
        <v>30.439500000000002</v>
      </c>
      <c r="T12" s="4">
        <f t="shared" si="5"/>
        <v>17.930500000000002</v>
      </c>
      <c r="U12" s="4">
        <f t="shared" si="5"/>
        <v>14.940900000000003</v>
      </c>
      <c r="V12" s="4">
        <f t="shared" si="5"/>
        <v>1.9208936252053674</v>
      </c>
    </row>
    <row r="13" spans="1:2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x14ac:dyDescent="0.2">
      <c r="A14" s="3"/>
      <c r="B14" s="3"/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73</v>
      </c>
      <c r="L14" s="4" t="s">
        <v>74</v>
      </c>
      <c r="M14" s="4" t="s">
        <v>75</v>
      </c>
      <c r="N14" s="4" t="s">
        <v>76</v>
      </c>
      <c r="O14" s="4" t="s">
        <v>77</v>
      </c>
      <c r="P14" s="4" t="s">
        <v>78</v>
      </c>
      <c r="Q14" s="4" t="s">
        <v>79</v>
      </c>
      <c r="R14" s="4" t="s">
        <v>80</v>
      </c>
      <c r="S14" s="4" t="s">
        <v>81</v>
      </c>
      <c r="T14" s="4" t="s">
        <v>101</v>
      </c>
      <c r="U14" s="4" t="s">
        <v>93</v>
      </c>
      <c r="V14" s="4" t="s">
        <v>83</v>
      </c>
    </row>
    <row r="15" spans="1:22" x14ac:dyDescent="0.2">
      <c r="A15" s="5" t="s">
        <v>11</v>
      </c>
      <c r="B15" s="4" t="s">
        <v>12</v>
      </c>
      <c r="C15" s="3">
        <v>8.2240000000000002</v>
      </c>
      <c r="D15" s="3">
        <v>15.321000000000002</v>
      </c>
      <c r="E15" s="3">
        <v>0</v>
      </c>
      <c r="F15" s="3">
        <v>0</v>
      </c>
      <c r="G15" s="3">
        <v>5.6000000000000001E-2</v>
      </c>
      <c r="H15" s="3">
        <v>1.843</v>
      </c>
      <c r="I15" s="3">
        <v>12.160999999999998</v>
      </c>
      <c r="J15" s="3">
        <v>0</v>
      </c>
      <c r="K15" s="3">
        <v>8.2240000000000002</v>
      </c>
      <c r="L15" s="3">
        <v>16.814</v>
      </c>
      <c r="M15" s="3">
        <v>0</v>
      </c>
      <c r="N15" s="3">
        <v>0</v>
      </c>
      <c r="O15" s="3">
        <v>5.6000000000000001E-2</v>
      </c>
      <c r="P15" s="3">
        <v>1.843</v>
      </c>
      <c r="Q15" s="3">
        <v>11.360272727272726</v>
      </c>
      <c r="R15" s="3">
        <v>0</v>
      </c>
      <c r="S15" s="3">
        <f>C15-(E15*G15)</f>
        <v>8.2240000000000002</v>
      </c>
      <c r="T15" s="3">
        <f>D15-(F15+H15)</f>
        <v>13.478000000000002</v>
      </c>
      <c r="U15" s="3">
        <f>AVERAGE(I15,Q15)</f>
        <v>11.760636363636362</v>
      </c>
      <c r="V15" s="3">
        <f>(S15*COS(RADIANS(0)))/(1.06*(U15))</f>
        <v>0.65969989430391918</v>
      </c>
    </row>
    <row r="16" spans="1:22" x14ac:dyDescent="0.2">
      <c r="A16" s="5" t="s">
        <v>11</v>
      </c>
      <c r="B16" s="4" t="s">
        <v>13</v>
      </c>
      <c r="C16" s="3">
        <v>8.3059999999999992</v>
      </c>
      <c r="D16" s="3">
        <v>13.309000000000001</v>
      </c>
      <c r="E16" s="3">
        <v>0</v>
      </c>
      <c r="F16" s="3">
        <v>0</v>
      </c>
      <c r="G16" s="3">
        <v>9.0999999999999998E-2</v>
      </c>
      <c r="H16" s="3">
        <v>2.8079999999999998</v>
      </c>
      <c r="I16" s="3">
        <v>9.5792999999999999</v>
      </c>
      <c r="J16" s="3">
        <v>0</v>
      </c>
      <c r="K16" s="3">
        <v>8.3059999999999992</v>
      </c>
      <c r="L16" s="3">
        <v>14.952000000000002</v>
      </c>
      <c r="M16" s="3">
        <v>0</v>
      </c>
      <c r="N16" s="3">
        <v>0</v>
      </c>
      <c r="O16" s="3">
        <v>9.0999999999999998E-2</v>
      </c>
      <c r="P16" s="3">
        <v>2.8079999999999998</v>
      </c>
      <c r="Q16" s="3">
        <v>11.044299999999998</v>
      </c>
      <c r="R16" s="3">
        <v>0</v>
      </c>
      <c r="S16" s="3">
        <f>C16-(E16*G16)</f>
        <v>8.3059999999999992</v>
      </c>
      <c r="T16" s="3">
        <f>D16-(F16+H16)</f>
        <v>10.501000000000001</v>
      </c>
      <c r="U16" s="3">
        <f>AVERAGE(I16,Q16)</f>
        <v>10.311799999999998</v>
      </c>
      <c r="V16" s="3">
        <f t="shared" ref="V16:V19" si="6">(S16*COS(RADIANS(0)))/(1.06*(U16))</f>
        <v>0.75989148903234882</v>
      </c>
    </row>
    <row r="17" spans="1:22" x14ac:dyDescent="0.2">
      <c r="A17" s="5" t="s">
        <v>11</v>
      </c>
      <c r="B17" s="4" t="s">
        <v>12</v>
      </c>
      <c r="C17" s="3">
        <v>8.6509999999999998</v>
      </c>
      <c r="D17" s="3">
        <v>15.678000000000001</v>
      </c>
      <c r="E17" s="3">
        <v>0</v>
      </c>
      <c r="F17" s="3">
        <v>0</v>
      </c>
      <c r="G17" s="3">
        <v>7.0999999999999994E-2</v>
      </c>
      <c r="H17" s="3">
        <v>1.2449999999999999</v>
      </c>
      <c r="I17" s="3">
        <v>12.9733</v>
      </c>
      <c r="J17" s="3">
        <v>0</v>
      </c>
      <c r="K17" s="3">
        <v>8.6509999999999998</v>
      </c>
      <c r="L17" s="3">
        <v>16.817</v>
      </c>
      <c r="M17" s="3">
        <v>0</v>
      </c>
      <c r="N17" s="3">
        <v>0</v>
      </c>
      <c r="O17" s="3">
        <v>0.71</v>
      </c>
      <c r="P17" s="3">
        <v>1.2449999999999999</v>
      </c>
      <c r="Q17" s="3">
        <v>13.096699999999998</v>
      </c>
      <c r="R17" s="3">
        <v>0</v>
      </c>
      <c r="S17" s="3">
        <f>C17-(E17*G17)</f>
        <v>8.6509999999999998</v>
      </c>
      <c r="T17" s="3">
        <f>D17-(F17+H17)</f>
        <v>14.433000000000002</v>
      </c>
      <c r="U17" s="3">
        <f>AVERAGE(I17,Q17)</f>
        <v>13.035</v>
      </c>
      <c r="V17" s="3">
        <f t="shared" si="6"/>
        <v>0.62610822820997158</v>
      </c>
    </row>
    <row r="18" spans="1:22" x14ac:dyDescent="0.2">
      <c r="A18" s="5" t="s">
        <v>11</v>
      </c>
      <c r="B18" s="4" t="s">
        <v>14</v>
      </c>
      <c r="C18" s="3">
        <v>9.66</v>
      </c>
      <c r="D18" s="3">
        <v>17.856999999999999</v>
      </c>
      <c r="E18" s="3">
        <v>0</v>
      </c>
      <c r="F18" s="3">
        <v>0</v>
      </c>
      <c r="G18" s="3">
        <v>3.9E-2</v>
      </c>
      <c r="H18" s="3">
        <v>2.1960000000000002</v>
      </c>
      <c r="I18" s="3">
        <v>13.581300000000002</v>
      </c>
      <c r="J18" s="3">
        <v>0</v>
      </c>
      <c r="K18" s="3">
        <v>9.66</v>
      </c>
      <c r="L18" s="3">
        <v>18.812999999999999</v>
      </c>
      <c r="M18" s="3">
        <v>0</v>
      </c>
      <c r="N18" s="3">
        <v>0</v>
      </c>
      <c r="O18" s="3">
        <v>3.9E-2</v>
      </c>
      <c r="P18" s="3">
        <v>2.1960000000000002</v>
      </c>
      <c r="Q18" s="3">
        <v>11.581800000000001</v>
      </c>
      <c r="R18" s="3">
        <v>0</v>
      </c>
      <c r="S18" s="3">
        <f>C18-(E18*G18)</f>
        <v>9.66</v>
      </c>
      <c r="T18" s="3">
        <f>D18-(F18+H18)</f>
        <v>15.661</v>
      </c>
      <c r="U18" s="3">
        <f>AVERAGE(I18,Q18)</f>
        <v>12.581550000000002</v>
      </c>
      <c r="V18" s="3">
        <f t="shared" si="6"/>
        <v>0.72433106788669199</v>
      </c>
    </row>
    <row r="19" spans="1:22" x14ac:dyDescent="0.2">
      <c r="A19" s="5" t="s">
        <v>11</v>
      </c>
      <c r="B19" s="4" t="s">
        <v>15</v>
      </c>
      <c r="C19" s="3">
        <v>6.7949999999999999</v>
      </c>
      <c r="D19" s="3">
        <v>15.75</v>
      </c>
      <c r="E19" s="3">
        <v>0</v>
      </c>
      <c r="F19" s="3">
        <v>0</v>
      </c>
      <c r="G19" s="3">
        <v>0.107</v>
      </c>
      <c r="H19" s="3">
        <v>1.847</v>
      </c>
      <c r="I19" s="3">
        <v>12.4693</v>
      </c>
      <c r="J19" s="3">
        <v>0</v>
      </c>
      <c r="K19" s="3">
        <v>6.7949999999999999</v>
      </c>
      <c r="L19" s="3">
        <v>16.675999999999998</v>
      </c>
      <c r="M19" s="3">
        <v>0</v>
      </c>
      <c r="N19" s="3">
        <v>0</v>
      </c>
      <c r="O19" s="3">
        <v>18.47</v>
      </c>
      <c r="P19" s="3">
        <v>1.0699999999999999E-2</v>
      </c>
      <c r="Q19" s="3">
        <v>10.348727272727272</v>
      </c>
      <c r="R19" s="3">
        <v>0</v>
      </c>
      <c r="S19" s="3">
        <f>C19-(E19*G19)</f>
        <v>6.7949999999999999</v>
      </c>
      <c r="T19" s="3">
        <f>D19-(F19+H19)</f>
        <v>13.903</v>
      </c>
      <c r="U19" s="3">
        <f>AVERAGE(I19,Q19)</f>
        <v>11.409013636363635</v>
      </c>
      <c r="V19" s="3">
        <f t="shared" si="6"/>
        <v>0.56186955005987071</v>
      </c>
    </row>
    <row r="20" spans="1:22" x14ac:dyDescent="0.2">
      <c r="A20" s="5" t="s">
        <v>11</v>
      </c>
      <c r="B20" s="4" t="s">
        <v>7</v>
      </c>
      <c r="C20" s="4">
        <f t="shared" ref="C20:V20" si="7">AVERAGE(C15:C19)</f>
        <v>8.3272000000000013</v>
      </c>
      <c r="D20" s="4">
        <f t="shared" si="7"/>
        <v>15.583000000000002</v>
      </c>
      <c r="E20" s="4">
        <f t="shared" si="7"/>
        <v>0</v>
      </c>
      <c r="F20" s="4">
        <f t="shared" si="7"/>
        <v>0</v>
      </c>
      <c r="G20" s="4">
        <f t="shared" si="7"/>
        <v>7.279999999999999E-2</v>
      </c>
      <c r="H20" s="4">
        <f t="shared" si="7"/>
        <v>1.9878</v>
      </c>
      <c r="I20" s="4">
        <f t="shared" si="7"/>
        <v>12.152840000000001</v>
      </c>
      <c r="J20" s="4">
        <f t="shared" si="7"/>
        <v>0</v>
      </c>
      <c r="K20" s="4">
        <f t="shared" si="7"/>
        <v>8.3272000000000013</v>
      </c>
      <c r="L20" s="4">
        <f t="shared" si="7"/>
        <v>16.814399999999999</v>
      </c>
      <c r="M20" s="4">
        <f t="shared" si="7"/>
        <v>0</v>
      </c>
      <c r="N20" s="4">
        <f t="shared" si="7"/>
        <v>0</v>
      </c>
      <c r="O20" s="4">
        <f t="shared" si="7"/>
        <v>3.8731999999999998</v>
      </c>
      <c r="P20" s="4">
        <f t="shared" si="7"/>
        <v>1.6205400000000001</v>
      </c>
      <c r="Q20" s="4">
        <f t="shared" si="7"/>
        <v>11.486359999999999</v>
      </c>
      <c r="R20" s="4">
        <f t="shared" si="7"/>
        <v>0</v>
      </c>
      <c r="S20" s="4">
        <f t="shared" si="7"/>
        <v>8.3272000000000013</v>
      </c>
      <c r="T20" s="4">
        <f t="shared" si="7"/>
        <v>13.595200000000002</v>
      </c>
      <c r="U20" s="4">
        <f t="shared" si="7"/>
        <v>11.819599999999999</v>
      </c>
      <c r="V20" s="4">
        <f t="shared" si="7"/>
        <v>0.66638004589856048</v>
      </c>
    </row>
    <row r="21" spans="1:2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x14ac:dyDescent="0.2">
      <c r="A22" s="3"/>
      <c r="B22" s="3"/>
      <c r="C22" s="4" t="s">
        <v>73</v>
      </c>
      <c r="D22" s="4" t="s">
        <v>74</v>
      </c>
      <c r="E22" s="4" t="s">
        <v>75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80</v>
      </c>
      <c r="K22" s="4" t="s">
        <v>73</v>
      </c>
      <c r="L22" s="4" t="s">
        <v>74</v>
      </c>
      <c r="M22" s="4" t="s">
        <v>75</v>
      </c>
      <c r="N22" s="4" t="s">
        <v>76</v>
      </c>
      <c r="O22" s="4" t="s">
        <v>77</v>
      </c>
      <c r="P22" s="4" t="s">
        <v>78</v>
      </c>
      <c r="Q22" s="4" t="s">
        <v>79</v>
      </c>
      <c r="R22" s="4" t="s">
        <v>80</v>
      </c>
      <c r="S22" s="4" t="s">
        <v>81</v>
      </c>
      <c r="T22" s="4" t="s">
        <v>101</v>
      </c>
      <c r="U22" s="4" t="s">
        <v>93</v>
      </c>
      <c r="V22" s="4" t="s">
        <v>83</v>
      </c>
    </row>
    <row r="23" spans="1:22" x14ac:dyDescent="0.2">
      <c r="A23" s="5" t="s">
        <v>16</v>
      </c>
      <c r="B23" s="4" t="s">
        <v>17</v>
      </c>
      <c r="C23" s="3">
        <v>2.2709999999999999</v>
      </c>
      <c r="D23" s="3">
        <v>10.629999999999999</v>
      </c>
      <c r="E23" s="3">
        <v>0</v>
      </c>
      <c r="F23" s="3">
        <v>0</v>
      </c>
      <c r="G23" s="3">
        <v>1.7000000000000001E-2</v>
      </c>
      <c r="H23" s="3">
        <v>2.6109999999999998</v>
      </c>
      <c r="I23" s="3">
        <v>7.2321</v>
      </c>
      <c r="J23" s="3">
        <v>0</v>
      </c>
      <c r="K23" s="3">
        <v>2.2709999999999999</v>
      </c>
      <c r="L23" s="3">
        <v>11.837</v>
      </c>
      <c r="M23" s="3">
        <v>0</v>
      </c>
      <c r="N23" s="3">
        <v>0</v>
      </c>
      <c r="O23" s="3">
        <v>1.7000000000000001E-2</v>
      </c>
      <c r="P23" s="3">
        <v>2.6110000000000002</v>
      </c>
      <c r="Q23" s="3">
        <v>8.5835999999999988</v>
      </c>
      <c r="R23" s="3">
        <v>0</v>
      </c>
      <c r="S23" s="3">
        <f>C23-(E23*G23)</f>
        <v>2.2709999999999999</v>
      </c>
      <c r="T23" s="3">
        <f>D23-(F23+H23)</f>
        <v>8.0189999999999984</v>
      </c>
      <c r="U23" s="3">
        <f>AVERAGE(I23,Q23)</f>
        <v>7.9078499999999998</v>
      </c>
      <c r="V23" s="3">
        <f>(S23*COS(RADIANS(0)))/(1.06*(U23))</f>
        <v>0.27092734816526348</v>
      </c>
    </row>
    <row r="24" spans="1:22" x14ac:dyDescent="0.2">
      <c r="A24" s="5" t="s">
        <v>16</v>
      </c>
      <c r="B24" s="4" t="s">
        <v>18</v>
      </c>
      <c r="C24" s="3">
        <v>3.8250000000000002</v>
      </c>
      <c r="D24" s="3">
        <v>10.379999999999999</v>
      </c>
      <c r="E24" s="3">
        <v>0</v>
      </c>
      <c r="F24" s="3">
        <v>0</v>
      </c>
      <c r="G24" s="3">
        <v>0</v>
      </c>
      <c r="H24" s="3">
        <v>0</v>
      </c>
      <c r="I24" s="3">
        <v>10.073999999999998</v>
      </c>
      <c r="J24" s="3">
        <v>0</v>
      </c>
      <c r="K24" s="3">
        <v>3.8250000000000002</v>
      </c>
      <c r="L24" s="3">
        <v>11.745999999999999</v>
      </c>
      <c r="M24" s="3">
        <v>0</v>
      </c>
      <c r="N24" s="3">
        <v>0</v>
      </c>
      <c r="O24" s="3">
        <v>0</v>
      </c>
      <c r="P24" s="3">
        <v>0</v>
      </c>
      <c r="Q24" s="3">
        <v>11.161099999999999</v>
      </c>
      <c r="R24" s="3">
        <v>0</v>
      </c>
      <c r="S24" s="3">
        <f>C24-(E24*G24)</f>
        <v>3.8250000000000002</v>
      </c>
      <c r="T24" s="3">
        <f>D24-(F24+H24)</f>
        <v>10.379999999999999</v>
      </c>
      <c r="U24" s="3">
        <f>AVERAGE(I24,Q24)</f>
        <v>10.617549999999998</v>
      </c>
      <c r="V24" s="3">
        <f>(S24*COS(RADIANS(0)))/(1.06*(U24))</f>
        <v>0.33986094400664341</v>
      </c>
    </row>
    <row r="25" spans="1:22" x14ac:dyDescent="0.2">
      <c r="A25" s="5" t="s">
        <v>16</v>
      </c>
      <c r="B25" s="4" t="s">
        <v>7</v>
      </c>
      <c r="C25" s="4">
        <f t="shared" ref="C25:V25" si="8">AVERAGE(C23:C24)</f>
        <v>3.048</v>
      </c>
      <c r="D25" s="4">
        <f t="shared" si="8"/>
        <v>10.504999999999999</v>
      </c>
      <c r="E25" s="4">
        <f t="shared" si="8"/>
        <v>0</v>
      </c>
      <c r="F25" s="4">
        <f t="shared" si="8"/>
        <v>0</v>
      </c>
      <c r="G25" s="4">
        <f t="shared" si="8"/>
        <v>8.5000000000000006E-3</v>
      </c>
      <c r="H25" s="4">
        <f t="shared" si="8"/>
        <v>1.3054999999999999</v>
      </c>
      <c r="I25" s="4">
        <f t="shared" si="8"/>
        <v>8.6530499999999986</v>
      </c>
      <c r="J25" s="4">
        <f t="shared" si="8"/>
        <v>0</v>
      </c>
      <c r="K25" s="4">
        <f t="shared" si="8"/>
        <v>3.048</v>
      </c>
      <c r="L25" s="4">
        <f t="shared" si="8"/>
        <v>11.791499999999999</v>
      </c>
      <c r="M25" s="4">
        <f t="shared" si="8"/>
        <v>0</v>
      </c>
      <c r="N25" s="4">
        <f t="shared" si="8"/>
        <v>0</v>
      </c>
      <c r="O25" s="4">
        <f t="shared" si="8"/>
        <v>8.5000000000000006E-3</v>
      </c>
      <c r="P25" s="4">
        <f t="shared" si="8"/>
        <v>1.3055000000000001</v>
      </c>
      <c r="Q25" s="4">
        <f t="shared" si="8"/>
        <v>9.8723499999999991</v>
      </c>
      <c r="R25" s="4">
        <f t="shared" si="8"/>
        <v>0</v>
      </c>
      <c r="S25" s="4">
        <f t="shared" si="8"/>
        <v>3.048</v>
      </c>
      <c r="T25" s="4">
        <f t="shared" si="8"/>
        <v>9.1994999999999987</v>
      </c>
      <c r="U25" s="4">
        <f t="shared" si="8"/>
        <v>9.2626999999999988</v>
      </c>
      <c r="V25" s="4">
        <f t="shared" si="8"/>
        <v>0.30539414608595344</v>
      </c>
    </row>
    <row r="26" spans="1:22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x14ac:dyDescent="0.2">
      <c r="A27" s="3"/>
      <c r="B27" s="3"/>
      <c r="C27" s="4" t="s">
        <v>73</v>
      </c>
      <c r="D27" s="4" t="s">
        <v>74</v>
      </c>
      <c r="E27" s="4" t="s">
        <v>75</v>
      </c>
      <c r="F27" s="4" t="s">
        <v>76</v>
      </c>
      <c r="G27" s="4" t="s">
        <v>77</v>
      </c>
      <c r="H27" s="4" t="s">
        <v>78</v>
      </c>
      <c r="I27" s="4" t="s">
        <v>79</v>
      </c>
      <c r="J27" s="4" t="s">
        <v>80</v>
      </c>
      <c r="K27" s="4" t="s">
        <v>73</v>
      </c>
      <c r="L27" s="4" t="s">
        <v>74</v>
      </c>
      <c r="M27" s="4" t="s">
        <v>75</v>
      </c>
      <c r="N27" s="4" t="s">
        <v>76</v>
      </c>
      <c r="O27" s="4" t="s">
        <v>77</v>
      </c>
      <c r="P27" s="4" t="s">
        <v>78</v>
      </c>
      <c r="Q27" s="4" t="s">
        <v>79</v>
      </c>
      <c r="R27" s="4" t="s">
        <v>80</v>
      </c>
      <c r="S27" s="4" t="s">
        <v>81</v>
      </c>
      <c r="T27" s="4" t="s">
        <v>101</v>
      </c>
      <c r="U27" s="4" t="s">
        <v>93</v>
      </c>
      <c r="V27" s="4" t="s">
        <v>83</v>
      </c>
    </row>
    <row r="28" spans="1:22" x14ac:dyDescent="0.2">
      <c r="A28" s="5" t="s">
        <v>19</v>
      </c>
      <c r="B28" s="4" t="s">
        <v>20</v>
      </c>
      <c r="C28" s="3">
        <v>18.11</v>
      </c>
      <c r="D28" s="3">
        <v>11.11</v>
      </c>
      <c r="E28" s="3">
        <v>9.6000000000000002E-2</v>
      </c>
      <c r="F28" s="3">
        <v>0</v>
      </c>
      <c r="G28" s="3">
        <v>0.02</v>
      </c>
      <c r="H28" s="3">
        <v>0.45700000000000002</v>
      </c>
      <c r="I28" s="3">
        <v>9.6550000000000011</v>
      </c>
      <c r="J28" s="3">
        <v>0</v>
      </c>
      <c r="K28" s="3">
        <v>18.11</v>
      </c>
      <c r="L28" s="3">
        <v>15.337999999999999</v>
      </c>
      <c r="M28" s="3">
        <v>9.6000000000000002E-2</v>
      </c>
      <c r="N28" s="3">
        <v>0</v>
      </c>
      <c r="O28" s="3">
        <v>0.02</v>
      </c>
      <c r="P28" s="3">
        <v>0.45700000000000002</v>
      </c>
      <c r="Q28" s="3">
        <v>12.929199999999998</v>
      </c>
      <c r="R28" s="3">
        <v>0</v>
      </c>
      <c r="S28" s="3">
        <f>C28-(E28+G28)</f>
        <v>17.994</v>
      </c>
      <c r="T28" s="3">
        <f>L28-(F28+H28)</f>
        <v>14.880999999999998</v>
      </c>
      <c r="U28" s="3">
        <f>AVERAGE(I28,Q28)</f>
        <v>11.2921</v>
      </c>
      <c r="V28" s="3">
        <f>(S28*COS(RADIANS(0)))/(1.06*(U28))</f>
        <v>1.5033051157989397</v>
      </c>
    </row>
    <row r="29" spans="1:22" x14ac:dyDescent="0.2">
      <c r="A29" s="5" t="s">
        <v>19</v>
      </c>
      <c r="B29" s="4" t="s">
        <v>21</v>
      </c>
      <c r="C29" s="3">
        <v>13.34</v>
      </c>
      <c r="D29" s="3">
        <v>13.363999999999999</v>
      </c>
      <c r="E29" s="3">
        <v>0</v>
      </c>
      <c r="F29" s="3">
        <v>0</v>
      </c>
      <c r="G29" s="3">
        <v>5.3999999999999999E-2</v>
      </c>
      <c r="H29" s="3">
        <v>1.9350000000000001</v>
      </c>
      <c r="I29" s="3">
        <v>11.361000000000001</v>
      </c>
      <c r="J29" s="3">
        <v>0</v>
      </c>
      <c r="K29" s="3">
        <v>13.34</v>
      </c>
      <c r="L29" s="3">
        <v>16.094000000000001</v>
      </c>
      <c r="M29" s="3">
        <v>0</v>
      </c>
      <c r="N29" s="3">
        <v>0</v>
      </c>
      <c r="O29" s="3">
        <v>5.3999999999999999E-2</v>
      </c>
      <c r="P29" s="3">
        <v>1.9350000000000001</v>
      </c>
      <c r="Q29" s="3">
        <v>12.148199999999999</v>
      </c>
      <c r="R29" s="3">
        <v>0</v>
      </c>
      <c r="S29" s="3">
        <f t="shared" ref="S29" si="9">C29-(E29+G29)</f>
        <v>13.286</v>
      </c>
      <c r="T29" s="3">
        <f>L29-(F29+H29)</f>
        <v>14.159000000000001</v>
      </c>
      <c r="U29" s="3">
        <f>AVERAGE(I29,Q29)</f>
        <v>11.7546</v>
      </c>
      <c r="V29" s="3">
        <f t="shared" ref="V29:V30" si="10">(S29*COS(RADIANS(0)))/(1.06*(U29))</f>
        <v>1.066302746512084</v>
      </c>
    </row>
    <row r="30" spans="1:22" x14ac:dyDescent="0.2">
      <c r="A30" s="5" t="s">
        <v>19</v>
      </c>
      <c r="B30" s="4" t="s">
        <v>22</v>
      </c>
      <c r="C30" s="3"/>
      <c r="D30" s="3"/>
      <c r="E30" s="3"/>
      <c r="F30" s="3"/>
      <c r="G30" s="3"/>
      <c r="H30" s="3"/>
      <c r="I30" s="3"/>
      <c r="J30" s="3">
        <v>0</v>
      </c>
      <c r="K30" s="3">
        <v>10.888</v>
      </c>
      <c r="L30" s="3">
        <v>17.898</v>
      </c>
      <c r="M30" s="3">
        <v>0</v>
      </c>
      <c r="N30" s="3">
        <v>0</v>
      </c>
      <c r="O30" s="3">
        <v>6.6000000000000003E-2</v>
      </c>
      <c r="P30" s="3">
        <v>2.4089999999999998</v>
      </c>
      <c r="Q30" s="3">
        <v>13.244299999999999</v>
      </c>
      <c r="R30" s="3">
        <v>0</v>
      </c>
      <c r="S30" s="3">
        <f>K30-(M30+O30)</f>
        <v>10.821999999999999</v>
      </c>
      <c r="T30" s="3">
        <f>L30-(N30+P30)</f>
        <v>15.489000000000001</v>
      </c>
      <c r="U30" s="3">
        <f>AVERAGE(I30,Q30)</f>
        <v>13.244299999999999</v>
      </c>
      <c r="V30" s="3">
        <f t="shared" si="10"/>
        <v>0.7708549309713727</v>
      </c>
    </row>
    <row r="31" spans="1:22" x14ac:dyDescent="0.2">
      <c r="A31" s="5" t="s">
        <v>19</v>
      </c>
      <c r="B31" s="4" t="s">
        <v>7</v>
      </c>
      <c r="C31" s="4">
        <f t="shared" ref="C31:V31" si="11">AVERAGE(C28:C30)</f>
        <v>15.725</v>
      </c>
      <c r="D31" s="4">
        <f t="shared" si="11"/>
        <v>12.236999999999998</v>
      </c>
      <c r="E31" s="4">
        <f t="shared" si="11"/>
        <v>4.8000000000000001E-2</v>
      </c>
      <c r="F31" s="4">
        <f t="shared" si="11"/>
        <v>0</v>
      </c>
      <c r="G31" s="4">
        <f t="shared" si="11"/>
        <v>3.6999999999999998E-2</v>
      </c>
      <c r="H31" s="4">
        <f t="shared" si="11"/>
        <v>1.196</v>
      </c>
      <c r="I31" s="4">
        <f t="shared" si="11"/>
        <v>10.508000000000001</v>
      </c>
      <c r="J31" s="4">
        <f t="shared" si="11"/>
        <v>0</v>
      </c>
      <c r="K31" s="4">
        <f t="shared" si="11"/>
        <v>14.112666666666668</v>
      </c>
      <c r="L31" s="4">
        <f t="shared" si="11"/>
        <v>16.443333333333332</v>
      </c>
      <c r="M31" s="4">
        <f t="shared" si="11"/>
        <v>3.2000000000000001E-2</v>
      </c>
      <c r="N31" s="4">
        <f t="shared" si="11"/>
        <v>0</v>
      </c>
      <c r="O31" s="4">
        <f t="shared" si="11"/>
        <v>4.6666666666666669E-2</v>
      </c>
      <c r="P31" s="4">
        <f t="shared" si="11"/>
        <v>1.6003333333333334</v>
      </c>
      <c r="Q31" s="4">
        <f t="shared" si="11"/>
        <v>12.773899999999998</v>
      </c>
      <c r="R31" s="4">
        <f t="shared" si="11"/>
        <v>0</v>
      </c>
      <c r="S31" s="4">
        <f t="shared" si="11"/>
        <v>14.034000000000001</v>
      </c>
      <c r="T31" s="4">
        <f t="shared" si="11"/>
        <v>14.842999999999998</v>
      </c>
      <c r="U31" s="4">
        <f t="shared" si="11"/>
        <v>12.097</v>
      </c>
      <c r="V31" s="4">
        <f t="shared" si="11"/>
        <v>1.113487597760799</v>
      </c>
    </row>
    <row r="32" spans="1:22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x14ac:dyDescent="0.2">
      <c r="A33" s="3"/>
      <c r="B33" s="3"/>
      <c r="C33" s="4" t="s">
        <v>73</v>
      </c>
      <c r="D33" s="4" t="s">
        <v>74</v>
      </c>
      <c r="E33" s="4" t="s">
        <v>75</v>
      </c>
      <c r="F33" s="4" t="s">
        <v>76</v>
      </c>
      <c r="G33" s="4" t="s">
        <v>77</v>
      </c>
      <c r="H33" s="4" t="s">
        <v>78</v>
      </c>
      <c r="I33" s="4" t="s">
        <v>79</v>
      </c>
      <c r="J33" s="4" t="s">
        <v>80</v>
      </c>
      <c r="K33" s="4" t="s">
        <v>73</v>
      </c>
      <c r="L33" s="4" t="s">
        <v>74</v>
      </c>
      <c r="M33" s="4" t="s">
        <v>75</v>
      </c>
      <c r="N33" s="4" t="s">
        <v>76</v>
      </c>
      <c r="O33" s="4" t="s">
        <v>77</v>
      </c>
      <c r="P33" s="4" t="s">
        <v>78</v>
      </c>
      <c r="Q33" s="4" t="s">
        <v>79</v>
      </c>
      <c r="R33" s="4" t="s">
        <v>80</v>
      </c>
      <c r="S33" s="4" t="s">
        <v>81</v>
      </c>
      <c r="T33" s="4" t="s">
        <v>101</v>
      </c>
      <c r="U33" s="4" t="s">
        <v>93</v>
      </c>
      <c r="V33" s="4" t="s">
        <v>83</v>
      </c>
    </row>
    <row r="34" spans="1:22" x14ac:dyDescent="0.2">
      <c r="A34" s="5" t="s">
        <v>23</v>
      </c>
      <c r="B34" s="4" t="s">
        <v>24</v>
      </c>
      <c r="C34" s="3">
        <v>1.948</v>
      </c>
      <c r="D34" s="3">
        <v>7.734</v>
      </c>
      <c r="E34" s="3">
        <v>0</v>
      </c>
      <c r="F34" s="3">
        <v>0</v>
      </c>
      <c r="G34" s="3">
        <v>8.0000000000000002E-3</v>
      </c>
      <c r="H34" s="3">
        <v>0.57699999999999996</v>
      </c>
      <c r="I34" s="3">
        <v>6.9349000000000007</v>
      </c>
      <c r="J34" s="3">
        <v>0</v>
      </c>
      <c r="K34" s="3">
        <v>1.948</v>
      </c>
      <c r="L34" s="3">
        <v>8.7140000000000004</v>
      </c>
      <c r="M34" s="3">
        <v>0</v>
      </c>
      <c r="N34" s="3">
        <v>0</v>
      </c>
      <c r="O34" s="3">
        <v>8.0000000000000002E-3</v>
      </c>
      <c r="P34" s="3">
        <v>0.57699999999999996</v>
      </c>
      <c r="Q34" s="3">
        <v>7.8953000000000007</v>
      </c>
      <c r="R34" s="3">
        <v>0</v>
      </c>
      <c r="S34" s="3">
        <f>C34-(E34*G34)</f>
        <v>1.948</v>
      </c>
      <c r="T34" s="3">
        <f>D34-(F34+H34)</f>
        <v>7.157</v>
      </c>
      <c r="U34" s="3">
        <f>AVERAGE(I34,Q34)</f>
        <v>7.4151000000000007</v>
      </c>
      <c r="V34" s="3">
        <f>(S34*COS(RADIANS(0)))/(1.06*(U34))</f>
        <v>0.24783696093870661</v>
      </c>
    </row>
    <row r="35" spans="1:22" x14ac:dyDescent="0.2">
      <c r="A35" s="5" t="s">
        <v>23</v>
      </c>
      <c r="B35" s="4" t="s">
        <v>25</v>
      </c>
      <c r="C35" s="3">
        <v>2.3460000000000001</v>
      </c>
      <c r="D35" s="3">
        <v>8.3819999999999997</v>
      </c>
      <c r="E35" s="3">
        <v>0</v>
      </c>
      <c r="F35" s="3">
        <v>0</v>
      </c>
      <c r="G35" s="3">
        <v>1.4999999999999999E-2</v>
      </c>
      <c r="H35" s="3">
        <v>0.45</v>
      </c>
      <c r="I35" s="3">
        <v>7.1634000000000002</v>
      </c>
      <c r="J35" s="3">
        <v>0</v>
      </c>
      <c r="K35" s="3">
        <v>2.3460000000000001</v>
      </c>
      <c r="L35" s="3">
        <v>9.1319999999999997</v>
      </c>
      <c r="M35" s="3">
        <v>0</v>
      </c>
      <c r="N35" s="3">
        <v>0</v>
      </c>
      <c r="O35" s="3">
        <v>1.4999999999999999E-2</v>
      </c>
      <c r="P35" s="3">
        <v>0.45</v>
      </c>
      <c r="Q35" s="3">
        <v>7.5031999999999996</v>
      </c>
      <c r="R35" s="3">
        <v>0</v>
      </c>
      <c r="S35" s="3">
        <f>C35-(E35*G35)</f>
        <v>2.3460000000000001</v>
      </c>
      <c r="T35" s="3">
        <f>D35-(F35+H35)</f>
        <v>7.9319999999999995</v>
      </c>
      <c r="U35" s="3">
        <f>AVERAGE(I35,Q35)</f>
        <v>7.3332999999999995</v>
      </c>
      <c r="V35" s="3">
        <f t="shared" ref="V35:V36" si="12">(S35*COS(RADIANS(0)))/(1.06*(U35))</f>
        <v>0.30180240098861516</v>
      </c>
    </row>
    <row r="36" spans="1:22" x14ac:dyDescent="0.2">
      <c r="A36" s="5" t="s">
        <v>23</v>
      </c>
      <c r="B36" s="4" t="s">
        <v>26</v>
      </c>
      <c r="C36" s="3">
        <v>2.101</v>
      </c>
      <c r="D36" s="3">
        <v>7.6599999999999993</v>
      </c>
      <c r="E36" s="3">
        <v>0</v>
      </c>
      <c r="F36" s="3">
        <v>0</v>
      </c>
      <c r="G36" s="3"/>
      <c r="H36" s="3">
        <v>0.55899999999999994</v>
      </c>
      <c r="I36" s="3">
        <v>6.1019999999999994</v>
      </c>
      <c r="J36" s="3">
        <v>0</v>
      </c>
      <c r="K36" s="3">
        <v>2.101</v>
      </c>
      <c r="L36" s="3">
        <v>8.5659999999999989</v>
      </c>
      <c r="M36" s="3">
        <v>0</v>
      </c>
      <c r="N36" s="3">
        <v>0</v>
      </c>
      <c r="O36" s="3">
        <v>0</v>
      </c>
      <c r="P36" s="3">
        <v>0.55899999999999994</v>
      </c>
      <c r="Q36" s="3">
        <v>7.31</v>
      </c>
      <c r="R36" s="3">
        <v>0</v>
      </c>
      <c r="S36" s="3">
        <f>C36-(E36*G36)</f>
        <v>2.101</v>
      </c>
      <c r="T36" s="3">
        <f>D36-(F36+H36)</f>
        <v>7.1009999999999991</v>
      </c>
      <c r="U36" s="3">
        <f>AVERAGE(I36,Q36)</f>
        <v>6.7059999999999995</v>
      </c>
      <c r="V36" s="3">
        <f t="shared" si="12"/>
        <v>0.29556747266598765</v>
      </c>
    </row>
    <row r="37" spans="1:22" x14ac:dyDescent="0.2">
      <c r="A37" s="5" t="s">
        <v>23</v>
      </c>
      <c r="B37" s="4" t="s">
        <v>7</v>
      </c>
      <c r="C37" s="4">
        <f t="shared" ref="C37:V37" si="13">AVERAGE(C34:C36)</f>
        <v>2.1316666666666668</v>
      </c>
      <c r="D37" s="4">
        <f t="shared" si="13"/>
        <v>7.9253333333333336</v>
      </c>
      <c r="E37" s="4">
        <f t="shared" si="13"/>
        <v>0</v>
      </c>
      <c r="F37" s="4">
        <f t="shared" si="13"/>
        <v>0</v>
      </c>
      <c r="G37" s="4">
        <f>AVERAGE(G34:G36)</f>
        <v>1.15E-2</v>
      </c>
      <c r="H37" s="4">
        <f t="shared" si="13"/>
        <v>0.52866666666666662</v>
      </c>
      <c r="I37" s="4">
        <f t="shared" si="13"/>
        <v>6.733433333333334</v>
      </c>
      <c r="J37" s="4">
        <f t="shared" si="13"/>
        <v>0</v>
      </c>
      <c r="K37" s="4">
        <f t="shared" si="13"/>
        <v>2.1316666666666668</v>
      </c>
      <c r="L37" s="4">
        <f t="shared" si="13"/>
        <v>8.8040000000000003</v>
      </c>
      <c r="M37" s="4">
        <f t="shared" si="13"/>
        <v>0</v>
      </c>
      <c r="N37" s="4">
        <f t="shared" si="13"/>
        <v>0</v>
      </c>
      <c r="O37" s="4">
        <f t="shared" si="13"/>
        <v>7.6666666666666662E-3</v>
      </c>
      <c r="P37" s="4">
        <f t="shared" si="13"/>
        <v>0.52866666666666662</v>
      </c>
      <c r="Q37" s="4">
        <f t="shared" si="13"/>
        <v>7.5695000000000006</v>
      </c>
      <c r="R37" s="4">
        <f t="shared" si="13"/>
        <v>0</v>
      </c>
      <c r="S37" s="4">
        <f t="shared" si="13"/>
        <v>2.1316666666666668</v>
      </c>
      <c r="T37" s="4">
        <f t="shared" si="13"/>
        <v>7.3966666666666656</v>
      </c>
      <c r="U37" s="4">
        <f t="shared" si="13"/>
        <v>7.1514666666666669</v>
      </c>
      <c r="V37" s="4">
        <f t="shared" si="13"/>
        <v>0.28173561153110316</v>
      </c>
    </row>
    <row r="38" spans="1:22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2">
      <c r="A39" s="3"/>
      <c r="B39" s="3"/>
      <c r="C39" s="4" t="s">
        <v>73</v>
      </c>
      <c r="D39" s="4" t="s">
        <v>74</v>
      </c>
      <c r="E39" s="4" t="s">
        <v>75</v>
      </c>
      <c r="F39" s="4" t="s">
        <v>76</v>
      </c>
      <c r="G39" s="4" t="s">
        <v>77</v>
      </c>
      <c r="H39" s="4" t="s">
        <v>78</v>
      </c>
      <c r="I39" s="4" t="s">
        <v>79</v>
      </c>
      <c r="J39" s="4" t="s">
        <v>80</v>
      </c>
      <c r="K39" s="4" t="s">
        <v>73</v>
      </c>
      <c r="L39" s="4" t="s">
        <v>74</v>
      </c>
      <c r="M39" s="4" t="s">
        <v>75</v>
      </c>
      <c r="N39" s="4" t="s">
        <v>76</v>
      </c>
      <c r="O39" s="4" t="s">
        <v>77</v>
      </c>
      <c r="P39" s="4" t="s">
        <v>78</v>
      </c>
      <c r="Q39" s="4" t="s">
        <v>79</v>
      </c>
      <c r="R39" s="4" t="s">
        <v>80</v>
      </c>
      <c r="S39" s="4" t="s">
        <v>81</v>
      </c>
      <c r="T39" s="4" t="s">
        <v>101</v>
      </c>
      <c r="U39" s="4" t="s">
        <v>93</v>
      </c>
      <c r="V39" s="4" t="s">
        <v>83</v>
      </c>
    </row>
    <row r="40" spans="1:22" x14ac:dyDescent="0.2">
      <c r="A40" s="5" t="s">
        <v>27</v>
      </c>
      <c r="B40" s="4" t="s">
        <v>31</v>
      </c>
      <c r="C40" s="3">
        <v>3.129</v>
      </c>
      <c r="D40" s="3">
        <v>11.349</v>
      </c>
      <c r="E40" s="3">
        <v>0.20899999999999999</v>
      </c>
      <c r="F40" s="3">
        <v>1.4610000000000001</v>
      </c>
      <c r="G40" s="3">
        <v>2.5000000000000001E-2</v>
      </c>
      <c r="H40" s="3">
        <v>2.54</v>
      </c>
      <c r="I40" s="3">
        <v>7.1101111111111113</v>
      </c>
      <c r="J40" s="3">
        <v>0</v>
      </c>
      <c r="K40" s="3">
        <v>3.129</v>
      </c>
      <c r="L40" s="3">
        <v>10.684000000000001</v>
      </c>
      <c r="M40" s="3">
        <v>0.20899999999999999</v>
      </c>
      <c r="N40" s="3">
        <v>0</v>
      </c>
      <c r="O40" s="3">
        <v>2.5000000000000001E-2</v>
      </c>
      <c r="P40" s="3">
        <v>2.54</v>
      </c>
      <c r="Q40" s="3"/>
      <c r="R40" s="3">
        <v>0</v>
      </c>
      <c r="S40" s="3">
        <f>C40-(E40*G40)</f>
        <v>3.1237750000000002</v>
      </c>
      <c r="T40" s="3">
        <f>D40-(F40+H40)</f>
        <v>7.3479999999999999</v>
      </c>
      <c r="U40" s="3">
        <f>AVERAGE(I40,Q40)</f>
        <v>7.1101111111111113</v>
      </c>
      <c r="V40" s="3">
        <f>(S40*COS(RADIANS(0)))/(1.06*(U40))</f>
        <v>0.4144741905037943</v>
      </c>
    </row>
    <row r="41" spans="1:22" x14ac:dyDescent="0.2">
      <c r="A41" s="5" t="s">
        <v>27</v>
      </c>
      <c r="B41" s="4" t="s">
        <v>32</v>
      </c>
      <c r="C41" s="3">
        <v>1.6639999999999999</v>
      </c>
      <c r="D41" s="3">
        <v>9.1260000000000012</v>
      </c>
      <c r="E41" s="3">
        <v>0</v>
      </c>
      <c r="F41" s="3">
        <v>0</v>
      </c>
      <c r="G41" s="3">
        <v>5.1999999999999998E-2</v>
      </c>
      <c r="H41" s="3">
        <v>2.2709999999999999</v>
      </c>
      <c r="I41" s="3">
        <v>6.1848000000000001</v>
      </c>
      <c r="J41" s="3">
        <v>0</v>
      </c>
      <c r="K41" s="3">
        <v>1.6639999999999999</v>
      </c>
      <c r="L41" s="3">
        <v>10.012</v>
      </c>
      <c r="M41" s="3">
        <v>0</v>
      </c>
      <c r="N41" s="3">
        <v>0</v>
      </c>
      <c r="O41" s="3">
        <v>5.1999999999999998E-2</v>
      </c>
      <c r="P41" s="3">
        <v>2.2709999999999999</v>
      </c>
      <c r="Q41" s="3">
        <v>6.9480000000000022</v>
      </c>
      <c r="R41" s="3">
        <v>0</v>
      </c>
      <c r="S41" s="3">
        <f>C41-(E41*G41)</f>
        <v>1.6639999999999999</v>
      </c>
      <c r="T41" s="3">
        <f>D41-(F41+H41)</f>
        <v>6.8550000000000013</v>
      </c>
      <c r="U41" s="3">
        <f>AVERAGE(I41,Q41)</f>
        <v>6.5664000000000016</v>
      </c>
      <c r="V41" s="3">
        <f>(S41*COS(RADIANS(0)))/(1.06*(U41))</f>
        <v>0.2390672698517782</v>
      </c>
    </row>
    <row r="42" spans="1:22" x14ac:dyDescent="0.2">
      <c r="A42" s="5" t="s">
        <v>27</v>
      </c>
      <c r="B42" s="4" t="s">
        <v>7</v>
      </c>
      <c r="C42" s="4">
        <f t="shared" ref="C42:V42" si="14">AVERAGE(C40:C41)</f>
        <v>2.3965000000000001</v>
      </c>
      <c r="D42" s="4">
        <f t="shared" si="14"/>
        <v>10.237500000000001</v>
      </c>
      <c r="E42" s="4">
        <f t="shared" si="14"/>
        <v>0.1045</v>
      </c>
      <c r="F42" s="4">
        <f t="shared" si="14"/>
        <v>0.73050000000000004</v>
      </c>
      <c r="G42" s="4">
        <f t="shared" si="14"/>
        <v>3.85E-2</v>
      </c>
      <c r="H42" s="4">
        <f t="shared" si="14"/>
        <v>2.4055</v>
      </c>
      <c r="I42" s="4">
        <f t="shared" si="14"/>
        <v>6.6474555555555561</v>
      </c>
      <c r="J42" s="4">
        <f t="shared" si="14"/>
        <v>0</v>
      </c>
      <c r="K42" s="4">
        <f t="shared" si="14"/>
        <v>2.3965000000000001</v>
      </c>
      <c r="L42" s="4">
        <f t="shared" si="14"/>
        <v>10.348000000000001</v>
      </c>
      <c r="M42" s="4">
        <f t="shared" si="14"/>
        <v>0.1045</v>
      </c>
      <c r="N42" s="4">
        <f t="shared" si="14"/>
        <v>0</v>
      </c>
      <c r="O42" s="4">
        <f t="shared" si="14"/>
        <v>3.85E-2</v>
      </c>
      <c r="P42" s="4">
        <f t="shared" si="14"/>
        <v>2.4055</v>
      </c>
      <c r="Q42" s="4">
        <f t="shared" si="14"/>
        <v>6.9480000000000022</v>
      </c>
      <c r="R42" s="4">
        <f t="shared" si="14"/>
        <v>0</v>
      </c>
      <c r="S42" s="4">
        <f t="shared" si="14"/>
        <v>2.3938874999999999</v>
      </c>
      <c r="T42" s="4">
        <f t="shared" si="14"/>
        <v>7.1015000000000006</v>
      </c>
      <c r="U42" s="4">
        <f t="shared" si="14"/>
        <v>6.8382555555555564</v>
      </c>
      <c r="V42" s="4">
        <f t="shared" si="14"/>
        <v>0.32677073017778624</v>
      </c>
    </row>
    <row r="43" spans="1:22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2">
      <c r="A44" s="3"/>
      <c r="B44" s="3"/>
      <c r="C44" s="4" t="s">
        <v>73</v>
      </c>
      <c r="D44" s="4" t="s">
        <v>74</v>
      </c>
      <c r="E44" s="4" t="s">
        <v>75</v>
      </c>
      <c r="F44" s="4" t="s">
        <v>76</v>
      </c>
      <c r="G44" s="4" t="s">
        <v>77</v>
      </c>
      <c r="H44" s="4" t="s">
        <v>78</v>
      </c>
      <c r="I44" s="4" t="s">
        <v>79</v>
      </c>
      <c r="J44" s="4" t="s">
        <v>80</v>
      </c>
      <c r="K44" s="4" t="s">
        <v>73</v>
      </c>
      <c r="L44" s="4" t="s">
        <v>74</v>
      </c>
      <c r="M44" s="4" t="s">
        <v>75</v>
      </c>
      <c r="N44" s="4" t="s">
        <v>76</v>
      </c>
      <c r="O44" s="4" t="s">
        <v>77</v>
      </c>
      <c r="P44" s="4" t="s">
        <v>78</v>
      </c>
      <c r="Q44" s="4" t="s">
        <v>79</v>
      </c>
      <c r="R44" s="4" t="s">
        <v>80</v>
      </c>
      <c r="S44" s="4" t="s">
        <v>81</v>
      </c>
      <c r="T44" s="4" t="s">
        <v>101</v>
      </c>
      <c r="U44" s="4" t="s">
        <v>93</v>
      </c>
      <c r="V44" s="4" t="s">
        <v>83</v>
      </c>
    </row>
    <row r="45" spans="1:22" x14ac:dyDescent="0.2">
      <c r="A45" s="5" t="s">
        <v>33</v>
      </c>
      <c r="B45" s="4" t="s">
        <v>34</v>
      </c>
      <c r="C45" s="3">
        <v>1.079</v>
      </c>
      <c r="D45" s="3">
        <v>7.7870000000000008</v>
      </c>
      <c r="E45" s="3">
        <v>0</v>
      </c>
      <c r="F45" s="3">
        <v>0</v>
      </c>
      <c r="G45" s="3">
        <v>0</v>
      </c>
      <c r="H45" s="3">
        <v>0</v>
      </c>
      <c r="I45" s="3">
        <v>6.0697999999999999</v>
      </c>
      <c r="J45" s="3">
        <v>0</v>
      </c>
      <c r="K45" s="3"/>
      <c r="L45" s="3"/>
      <c r="M45" s="3"/>
      <c r="N45" s="3"/>
      <c r="O45" s="3"/>
      <c r="P45" s="3"/>
      <c r="Q45" s="3"/>
      <c r="R45" s="3"/>
      <c r="S45" s="3">
        <f>C45-(E45*G45)</f>
        <v>1.079</v>
      </c>
      <c r="T45" s="3">
        <f>D45-(F45+H45)</f>
        <v>7.7870000000000008</v>
      </c>
      <c r="U45" s="3">
        <f>AVERAGE(I45,Q45)</f>
        <v>6.0697999999999999</v>
      </c>
      <c r="V45" s="3">
        <f>(S45*COS(RADIANS(0)))/(1.06*(U45))</f>
        <v>0.1677031415041495</v>
      </c>
    </row>
    <row r="46" spans="1:22" x14ac:dyDescent="0.2">
      <c r="A46" s="5" t="s">
        <v>33</v>
      </c>
      <c r="B46" s="4" t="s">
        <v>35</v>
      </c>
      <c r="C46" s="3">
        <v>1.288</v>
      </c>
      <c r="D46" s="3">
        <v>7.2750000000000004</v>
      </c>
      <c r="E46" s="3">
        <v>0</v>
      </c>
      <c r="F46" s="3">
        <v>0</v>
      </c>
      <c r="G46" s="3">
        <v>8.0000000000000002E-3</v>
      </c>
      <c r="H46" s="3">
        <v>0.318</v>
      </c>
      <c r="I46" s="3">
        <v>6.2294</v>
      </c>
      <c r="J46" s="3">
        <v>0</v>
      </c>
      <c r="K46" s="3"/>
      <c r="L46" s="3"/>
      <c r="M46" s="3"/>
      <c r="N46" s="3"/>
      <c r="O46" s="3"/>
      <c r="P46" s="3"/>
      <c r="Q46" s="3"/>
      <c r="R46" s="3"/>
      <c r="S46" s="3">
        <f>C46-(E46*G46)</f>
        <v>1.288</v>
      </c>
      <c r="T46" s="3">
        <f>D46-(F46+H46)</f>
        <v>6.9570000000000007</v>
      </c>
      <c r="U46" s="3">
        <f>AVERAGE(I46,Q46)</f>
        <v>6.2294</v>
      </c>
      <c r="V46" s="3">
        <f>(S46*COS(RADIANS(0)))/(1.06*(U46))</f>
        <v>0.1950580055258358</v>
      </c>
    </row>
    <row r="47" spans="1:22" x14ac:dyDescent="0.2">
      <c r="A47" s="5" t="s">
        <v>33</v>
      </c>
      <c r="B47" s="4" t="s">
        <v>7</v>
      </c>
      <c r="C47" s="4">
        <f t="shared" ref="C47:V47" si="15">AVERAGE(C45:C46)</f>
        <v>1.1835</v>
      </c>
      <c r="D47" s="4">
        <f t="shared" si="15"/>
        <v>7.5310000000000006</v>
      </c>
      <c r="E47" s="4">
        <f t="shared" si="15"/>
        <v>0</v>
      </c>
      <c r="F47" s="4">
        <f t="shared" si="15"/>
        <v>0</v>
      </c>
      <c r="G47" s="4">
        <f t="shared" si="15"/>
        <v>4.0000000000000001E-3</v>
      </c>
      <c r="H47" s="4">
        <f t="shared" si="15"/>
        <v>0.159</v>
      </c>
      <c r="I47" s="4">
        <f t="shared" si="15"/>
        <v>6.1495999999999995</v>
      </c>
      <c r="J47" s="4">
        <f t="shared" si="15"/>
        <v>0</v>
      </c>
      <c r="K47" s="4"/>
      <c r="L47" s="4"/>
      <c r="M47" s="4"/>
      <c r="N47" s="4"/>
      <c r="O47" s="4"/>
      <c r="P47" s="4"/>
      <c r="Q47" s="4"/>
      <c r="R47" s="4"/>
      <c r="S47" s="4">
        <f t="shared" si="15"/>
        <v>1.1835</v>
      </c>
      <c r="T47" s="4">
        <f t="shared" si="15"/>
        <v>7.3720000000000008</v>
      </c>
      <c r="U47" s="4">
        <f t="shared" si="15"/>
        <v>6.1495999999999995</v>
      </c>
      <c r="V47" s="4">
        <f t="shared" si="15"/>
        <v>0.18138057351499265</v>
      </c>
    </row>
    <row r="48" spans="1:22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2">
      <c r="A49" s="3"/>
      <c r="B49" s="3"/>
      <c r="C49" s="4" t="s">
        <v>73</v>
      </c>
      <c r="D49" s="4" t="s">
        <v>74</v>
      </c>
      <c r="E49" s="4" t="s">
        <v>75</v>
      </c>
      <c r="F49" s="4" t="s">
        <v>76</v>
      </c>
      <c r="G49" s="4" t="s">
        <v>77</v>
      </c>
      <c r="H49" s="4" t="s">
        <v>78</v>
      </c>
      <c r="I49" s="4" t="s">
        <v>79</v>
      </c>
      <c r="J49" s="4" t="s">
        <v>80</v>
      </c>
      <c r="K49" s="4" t="s">
        <v>73</v>
      </c>
      <c r="L49" s="4" t="s">
        <v>74</v>
      </c>
      <c r="M49" s="4" t="s">
        <v>75</v>
      </c>
      <c r="N49" s="4" t="s">
        <v>76</v>
      </c>
      <c r="O49" s="4" t="s">
        <v>77</v>
      </c>
      <c r="P49" s="4" t="s">
        <v>78</v>
      </c>
      <c r="Q49" s="4" t="s">
        <v>79</v>
      </c>
      <c r="R49" s="4" t="s">
        <v>80</v>
      </c>
      <c r="S49" s="4" t="s">
        <v>81</v>
      </c>
      <c r="T49" s="4" t="s">
        <v>101</v>
      </c>
      <c r="U49" s="4" t="s">
        <v>93</v>
      </c>
      <c r="V49" s="4" t="s">
        <v>83</v>
      </c>
    </row>
    <row r="50" spans="1:22" x14ac:dyDescent="0.2">
      <c r="A50" s="5" t="s">
        <v>36</v>
      </c>
      <c r="B50" s="4" t="s">
        <v>37</v>
      </c>
      <c r="C50" s="3">
        <v>0.185</v>
      </c>
      <c r="D50" s="3">
        <v>3.9319999999999999</v>
      </c>
      <c r="E50" s="3">
        <v>0</v>
      </c>
      <c r="F50" s="3">
        <v>0</v>
      </c>
      <c r="G50" s="3">
        <v>0</v>
      </c>
      <c r="H50" s="3">
        <v>0.82899999999999996</v>
      </c>
      <c r="I50" s="3">
        <v>2.6918000000000002</v>
      </c>
      <c r="J50" s="3">
        <v>0</v>
      </c>
      <c r="K50" s="3">
        <v>0.185</v>
      </c>
      <c r="L50" s="3">
        <v>4.859</v>
      </c>
      <c r="M50" s="3"/>
      <c r="N50" s="3"/>
      <c r="O50" s="3"/>
      <c r="P50" s="3"/>
      <c r="Q50" s="3"/>
      <c r="R50" s="3"/>
      <c r="S50" s="3">
        <f>C50-(E50*G50)</f>
        <v>0.185</v>
      </c>
      <c r="T50" s="3">
        <f>D50-(F50+H50)</f>
        <v>3.1029999999999998</v>
      </c>
      <c r="U50" s="3">
        <f>AVERAGE(I50,Q50)</f>
        <v>2.6918000000000002</v>
      </c>
      <c r="V50" s="3">
        <f>(S50*COS(RADIANS(0)))/(1.06*(U50))</f>
        <v>6.4837024253953657E-2</v>
      </c>
    </row>
    <row r="51" spans="1:22" x14ac:dyDescent="0.2">
      <c r="A51" s="5" t="s">
        <v>36</v>
      </c>
      <c r="B51" s="4" t="s">
        <v>7</v>
      </c>
      <c r="C51" s="4">
        <f t="shared" ref="C51:V51" si="16">AVERAGE(C50)</f>
        <v>0.185</v>
      </c>
      <c r="D51" s="4">
        <f t="shared" si="16"/>
        <v>3.9319999999999999</v>
      </c>
      <c r="E51" s="4">
        <f t="shared" si="16"/>
        <v>0</v>
      </c>
      <c r="F51" s="4">
        <f t="shared" si="16"/>
        <v>0</v>
      </c>
      <c r="G51" s="4">
        <f t="shared" si="16"/>
        <v>0</v>
      </c>
      <c r="H51" s="4">
        <f t="shared" si="16"/>
        <v>0.82899999999999996</v>
      </c>
      <c r="I51" s="4">
        <f t="shared" si="16"/>
        <v>2.6918000000000002</v>
      </c>
      <c r="J51" s="4">
        <f t="shared" si="16"/>
        <v>0</v>
      </c>
      <c r="K51" s="4">
        <f t="shared" si="16"/>
        <v>0.185</v>
      </c>
      <c r="L51" s="4">
        <f t="shared" si="16"/>
        <v>4.859</v>
      </c>
      <c r="M51" s="4"/>
      <c r="N51" s="4"/>
      <c r="O51" s="4"/>
      <c r="P51" s="4"/>
      <c r="Q51" s="4"/>
      <c r="R51" s="4"/>
      <c r="S51" s="4">
        <f t="shared" si="16"/>
        <v>0.185</v>
      </c>
      <c r="T51" s="4">
        <f t="shared" si="16"/>
        <v>3.1029999999999998</v>
      </c>
      <c r="U51" s="4">
        <f t="shared" si="16"/>
        <v>2.6918000000000002</v>
      </c>
      <c r="V51" s="4">
        <f t="shared" si="16"/>
        <v>6.4837024253953657E-2</v>
      </c>
    </row>
    <row r="52" spans="1:22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2">
      <c r="A53" s="3"/>
      <c r="B53" s="3"/>
      <c r="C53" s="4" t="s">
        <v>73</v>
      </c>
      <c r="D53" s="4" t="s">
        <v>74</v>
      </c>
      <c r="E53" s="4" t="s">
        <v>75</v>
      </c>
      <c r="F53" s="4" t="s">
        <v>76</v>
      </c>
      <c r="G53" s="4" t="s">
        <v>77</v>
      </c>
      <c r="H53" s="4" t="s">
        <v>78</v>
      </c>
      <c r="I53" s="4" t="s">
        <v>79</v>
      </c>
      <c r="J53" s="4" t="s">
        <v>80</v>
      </c>
      <c r="K53" s="4" t="s">
        <v>73</v>
      </c>
      <c r="L53" s="4" t="s">
        <v>74</v>
      </c>
      <c r="M53" s="4" t="s">
        <v>75</v>
      </c>
      <c r="N53" s="4" t="s">
        <v>76</v>
      </c>
      <c r="O53" s="4" t="s">
        <v>77</v>
      </c>
      <c r="P53" s="4" t="s">
        <v>78</v>
      </c>
      <c r="Q53" s="4" t="s">
        <v>79</v>
      </c>
      <c r="R53" s="4" t="s">
        <v>80</v>
      </c>
      <c r="S53" s="4" t="s">
        <v>81</v>
      </c>
      <c r="T53" s="4" t="s">
        <v>101</v>
      </c>
      <c r="U53" s="4" t="s">
        <v>93</v>
      </c>
      <c r="V53" s="4" t="s">
        <v>83</v>
      </c>
    </row>
    <row r="54" spans="1:22" x14ac:dyDescent="0.2">
      <c r="A54" s="5" t="s">
        <v>38</v>
      </c>
      <c r="B54" s="4" t="s">
        <v>40</v>
      </c>
      <c r="C54" s="3">
        <v>1.4810000000000001</v>
      </c>
      <c r="D54" s="3">
        <v>6.9019999999999992</v>
      </c>
      <c r="E54" s="3">
        <v>0</v>
      </c>
      <c r="F54" s="3">
        <v>0</v>
      </c>
      <c r="G54" s="3">
        <v>7.0000000000000001E-3</v>
      </c>
      <c r="H54" s="3">
        <v>0.94800000000000006</v>
      </c>
      <c r="I54" s="3">
        <v>5.3799000000000001</v>
      </c>
      <c r="J54" s="3">
        <v>0</v>
      </c>
      <c r="K54" s="3">
        <v>1.4810000000000001</v>
      </c>
      <c r="L54" s="3"/>
      <c r="M54" s="3"/>
      <c r="N54" s="3"/>
      <c r="O54" s="3"/>
      <c r="P54" s="3"/>
      <c r="Q54" s="3"/>
      <c r="R54" s="3"/>
      <c r="S54" s="3">
        <f>C54-(E54*G54)</f>
        <v>1.4810000000000001</v>
      </c>
      <c r="T54" s="3">
        <f>D54-(F54+H54)</f>
        <v>5.9539999999999988</v>
      </c>
      <c r="U54" s="3">
        <f>AVERAGE(I54,Q54)</f>
        <v>5.3799000000000001</v>
      </c>
      <c r="V54" s="3">
        <f>(S54*COS(RADIANS(0)))/(1.06*(U54))</f>
        <v>0.25970181812315374</v>
      </c>
    </row>
    <row r="55" spans="1:22" x14ac:dyDescent="0.2">
      <c r="A55" s="5" t="s">
        <v>38</v>
      </c>
      <c r="B55" s="4" t="s">
        <v>42</v>
      </c>
      <c r="C55" s="3">
        <v>1.2490000000000001</v>
      </c>
      <c r="D55" s="3">
        <v>7.3489999999999993</v>
      </c>
      <c r="E55" s="3">
        <v>0</v>
      </c>
      <c r="F55" s="3">
        <v>0</v>
      </c>
      <c r="G55" s="3">
        <v>0.01</v>
      </c>
      <c r="H55" s="3">
        <v>0.71399999999999997</v>
      </c>
      <c r="I55" s="3">
        <v>6.6221111111111099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>
        <f>C55-(E55*G55)</f>
        <v>1.2490000000000001</v>
      </c>
      <c r="T55" s="3">
        <f>D55-(F55+H55)</f>
        <v>6.6349999999999998</v>
      </c>
      <c r="U55" s="3">
        <f>AVERAGE(I55,Q55)</f>
        <v>6.6221111111111099</v>
      </c>
      <c r="V55" s="3">
        <f>(S55*COS(RADIANS(0)))/(1.06*(U55))</f>
        <v>0.17793447844984106</v>
      </c>
    </row>
    <row r="56" spans="1:22" x14ac:dyDescent="0.2">
      <c r="A56" s="5" t="s">
        <v>38</v>
      </c>
      <c r="B56" s="4" t="s">
        <v>7</v>
      </c>
      <c r="C56" s="4">
        <f t="shared" ref="C56:K56" si="17">AVERAGE(C54:C55)</f>
        <v>1.3650000000000002</v>
      </c>
      <c r="D56" s="4">
        <f t="shared" si="17"/>
        <v>7.1254999999999988</v>
      </c>
      <c r="E56" s="4">
        <f t="shared" si="17"/>
        <v>0</v>
      </c>
      <c r="F56" s="4">
        <f t="shared" si="17"/>
        <v>0</v>
      </c>
      <c r="G56" s="4">
        <f t="shared" si="17"/>
        <v>8.5000000000000006E-3</v>
      </c>
      <c r="H56" s="4">
        <f t="shared" si="17"/>
        <v>0.83099999999999996</v>
      </c>
      <c r="I56" s="4">
        <f t="shared" si="17"/>
        <v>6.0010055555555546</v>
      </c>
      <c r="J56" s="4">
        <f t="shared" si="17"/>
        <v>0</v>
      </c>
      <c r="K56" s="4">
        <f t="shared" si="17"/>
        <v>1.4810000000000001</v>
      </c>
      <c r="L56" s="4"/>
      <c r="M56" s="4"/>
      <c r="N56" s="4"/>
      <c r="O56" s="4"/>
      <c r="P56" s="4"/>
      <c r="Q56" s="4"/>
      <c r="R56" s="4"/>
      <c r="S56" s="4">
        <f>AVERAGE(S54:S55)</f>
        <v>1.3650000000000002</v>
      </c>
      <c r="T56" s="4">
        <f>AVERAGE(T54:T55)</f>
        <v>6.2944999999999993</v>
      </c>
      <c r="U56" s="4">
        <f>AVERAGE(U54:U55)</f>
        <v>6.0010055555555546</v>
      </c>
      <c r="V56" s="4">
        <f>AVERAGE(V54:V55)</f>
        <v>0.2188181482864974</v>
      </c>
    </row>
    <row r="57" spans="1:22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2">
      <c r="A58" s="3"/>
      <c r="B58" s="3"/>
      <c r="C58" s="4" t="s">
        <v>73</v>
      </c>
      <c r="D58" s="4" t="s">
        <v>74</v>
      </c>
      <c r="E58" s="4" t="s">
        <v>75</v>
      </c>
      <c r="F58" s="4" t="s">
        <v>76</v>
      </c>
      <c r="G58" s="4" t="s">
        <v>77</v>
      </c>
      <c r="H58" s="4" t="s">
        <v>78</v>
      </c>
      <c r="I58" s="4" t="s">
        <v>79</v>
      </c>
      <c r="J58" s="4" t="s">
        <v>80</v>
      </c>
      <c r="K58" s="4" t="s">
        <v>73</v>
      </c>
      <c r="L58" s="4" t="s">
        <v>74</v>
      </c>
      <c r="M58" s="4" t="s">
        <v>75</v>
      </c>
      <c r="N58" s="4" t="s">
        <v>76</v>
      </c>
      <c r="O58" s="4" t="s">
        <v>77</v>
      </c>
      <c r="P58" s="4" t="s">
        <v>78</v>
      </c>
      <c r="Q58" s="4" t="s">
        <v>79</v>
      </c>
      <c r="R58" s="4" t="s">
        <v>80</v>
      </c>
      <c r="S58" s="4" t="s">
        <v>81</v>
      </c>
      <c r="T58" s="4" t="s">
        <v>101</v>
      </c>
      <c r="U58" s="4" t="s">
        <v>93</v>
      </c>
      <c r="V58" s="4" t="s">
        <v>83</v>
      </c>
    </row>
    <row r="59" spans="1:22" x14ac:dyDescent="0.2">
      <c r="A59" s="5" t="s">
        <v>43</v>
      </c>
      <c r="B59" s="4" t="s">
        <v>44</v>
      </c>
      <c r="C59" s="3">
        <v>8.4469999999999992</v>
      </c>
      <c r="D59" s="3">
        <v>10.904</v>
      </c>
      <c r="E59" s="3">
        <v>0</v>
      </c>
      <c r="F59" s="3">
        <v>0</v>
      </c>
      <c r="G59" s="3">
        <v>3.4000000000000002E-2</v>
      </c>
      <c r="H59" s="3">
        <v>1.397</v>
      </c>
      <c r="I59" s="3">
        <v>9.2983333333333356</v>
      </c>
      <c r="J59" s="3">
        <v>0</v>
      </c>
      <c r="K59" s="3">
        <v>8.4469999999999992</v>
      </c>
      <c r="L59" s="3">
        <v>12.878</v>
      </c>
      <c r="M59" s="3">
        <v>0</v>
      </c>
      <c r="N59" s="3">
        <v>0</v>
      </c>
      <c r="O59" s="3">
        <v>3.4000000000000002E-2</v>
      </c>
      <c r="P59" s="3">
        <v>1.397</v>
      </c>
      <c r="Q59" s="3">
        <v>9.7399999999999984</v>
      </c>
      <c r="R59" s="3">
        <v>0</v>
      </c>
      <c r="S59" s="3">
        <f>C59-(E59*G59)</f>
        <v>8.4469999999999992</v>
      </c>
      <c r="T59" s="3">
        <f>D59-(F59+H59)</f>
        <v>9.5069999999999997</v>
      </c>
      <c r="U59" s="3">
        <f>AVERAGE(I59,Q59)</f>
        <v>9.519166666666667</v>
      </c>
      <c r="V59" s="3">
        <f>(S59*COS(RADIANS(0)))/(1.06*(U59))</f>
        <v>0.8371392374537302</v>
      </c>
    </row>
    <row r="60" spans="1:22" x14ac:dyDescent="0.2">
      <c r="A60" s="5" t="s">
        <v>43</v>
      </c>
      <c r="B60" s="4" t="s">
        <v>47</v>
      </c>
      <c r="C60" s="3">
        <v>9.0760000000000005</v>
      </c>
      <c r="D60" s="3">
        <v>10.604000000000001</v>
      </c>
      <c r="E60" s="3">
        <v>0</v>
      </c>
      <c r="F60" s="3">
        <v>0</v>
      </c>
      <c r="G60" s="3">
        <v>3.3000000000000002E-2</v>
      </c>
      <c r="H60" s="3">
        <v>1.542</v>
      </c>
      <c r="I60" s="3">
        <v>8.1166666666666671</v>
      </c>
      <c r="J60" s="3">
        <v>0</v>
      </c>
      <c r="K60" s="3">
        <v>9.0760000000000005</v>
      </c>
      <c r="L60" s="3">
        <v>12.731999999999999</v>
      </c>
      <c r="M60" s="3">
        <v>0</v>
      </c>
      <c r="N60" s="3">
        <v>0</v>
      </c>
      <c r="O60" s="3">
        <v>3.3000000000000002E-2</v>
      </c>
      <c r="P60" s="3">
        <v>1.542</v>
      </c>
      <c r="Q60" s="3">
        <v>9.3599999999999977</v>
      </c>
      <c r="R60" s="3">
        <v>0</v>
      </c>
      <c r="S60" s="3">
        <f>C60-(E60*G60)</f>
        <v>9.0760000000000005</v>
      </c>
      <c r="T60" s="3">
        <f>D60-(F60+H60)</f>
        <v>9.0620000000000012</v>
      </c>
      <c r="U60" s="3">
        <f>AVERAGE(I60,Q60)</f>
        <v>8.7383333333333333</v>
      </c>
      <c r="V60" s="3">
        <f>(S60*COS(RADIANS(0)))/(1.06*(U60))</f>
        <v>0.97985094231661984</v>
      </c>
    </row>
    <row r="61" spans="1:22" x14ac:dyDescent="0.2">
      <c r="A61" s="5" t="s">
        <v>43</v>
      </c>
      <c r="B61" s="4" t="s">
        <v>7</v>
      </c>
      <c r="C61" s="4">
        <f t="shared" ref="C61:V61" si="18">AVERAGE(C59:C60)</f>
        <v>8.7614999999999998</v>
      </c>
      <c r="D61" s="4">
        <f t="shared" si="18"/>
        <v>10.754000000000001</v>
      </c>
      <c r="E61" s="4">
        <f t="shared" si="18"/>
        <v>0</v>
      </c>
      <c r="F61" s="4">
        <f t="shared" si="18"/>
        <v>0</v>
      </c>
      <c r="G61" s="4">
        <f t="shared" si="18"/>
        <v>3.3500000000000002E-2</v>
      </c>
      <c r="H61" s="4">
        <f t="shared" si="18"/>
        <v>1.4695</v>
      </c>
      <c r="I61" s="4">
        <f t="shared" si="18"/>
        <v>8.7075000000000014</v>
      </c>
      <c r="J61" s="4">
        <f t="shared" si="18"/>
        <v>0</v>
      </c>
      <c r="K61" s="4">
        <f t="shared" si="18"/>
        <v>8.7614999999999998</v>
      </c>
      <c r="L61" s="4">
        <f t="shared" si="18"/>
        <v>12.805</v>
      </c>
      <c r="M61" s="4">
        <f t="shared" si="18"/>
        <v>0</v>
      </c>
      <c r="N61" s="4">
        <f t="shared" si="18"/>
        <v>0</v>
      </c>
      <c r="O61" s="4">
        <f t="shared" si="18"/>
        <v>3.3500000000000002E-2</v>
      </c>
      <c r="P61" s="4">
        <f t="shared" si="18"/>
        <v>1.4695</v>
      </c>
      <c r="Q61" s="4">
        <f t="shared" si="18"/>
        <v>9.5499999999999972</v>
      </c>
      <c r="R61" s="4">
        <f t="shared" si="18"/>
        <v>0</v>
      </c>
      <c r="S61" s="4">
        <f t="shared" si="18"/>
        <v>8.7614999999999998</v>
      </c>
      <c r="T61" s="4">
        <f t="shared" si="18"/>
        <v>9.2845000000000013</v>
      </c>
      <c r="U61" s="4">
        <f t="shared" si="18"/>
        <v>9.1287500000000001</v>
      </c>
      <c r="V61" s="4">
        <f t="shared" si="18"/>
        <v>0.90849508988517502</v>
      </c>
    </row>
    <row r="62" spans="1:22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2">
      <c r="A63" s="3"/>
      <c r="B63" s="3"/>
      <c r="C63" s="4" t="s">
        <v>73</v>
      </c>
      <c r="D63" s="4" t="s">
        <v>74</v>
      </c>
      <c r="E63" s="4" t="s">
        <v>75</v>
      </c>
      <c r="F63" s="4" t="s">
        <v>76</v>
      </c>
      <c r="G63" s="4" t="s">
        <v>77</v>
      </c>
      <c r="H63" s="4" t="s">
        <v>78</v>
      </c>
      <c r="I63" s="4" t="s">
        <v>79</v>
      </c>
      <c r="J63" s="4" t="s">
        <v>80</v>
      </c>
      <c r="K63" s="4" t="s">
        <v>73</v>
      </c>
      <c r="L63" s="4" t="s">
        <v>74</v>
      </c>
      <c r="M63" s="4" t="s">
        <v>75</v>
      </c>
      <c r="N63" s="4" t="s">
        <v>76</v>
      </c>
      <c r="O63" s="4" t="s">
        <v>77</v>
      </c>
      <c r="P63" s="4" t="s">
        <v>78</v>
      </c>
      <c r="Q63" s="4" t="s">
        <v>79</v>
      </c>
      <c r="R63" s="4" t="s">
        <v>80</v>
      </c>
      <c r="S63" s="4" t="s">
        <v>81</v>
      </c>
      <c r="T63" s="4" t="s">
        <v>101</v>
      </c>
      <c r="U63" s="4" t="s">
        <v>93</v>
      </c>
      <c r="V63" s="4" t="s">
        <v>83</v>
      </c>
    </row>
    <row r="64" spans="1:22" x14ac:dyDescent="0.2">
      <c r="A64" s="5" t="s">
        <v>48</v>
      </c>
      <c r="B64" s="4" t="s">
        <v>49</v>
      </c>
      <c r="C64" s="3">
        <v>14.82</v>
      </c>
      <c r="D64" s="3">
        <v>17.331</v>
      </c>
      <c r="E64" s="3">
        <v>0</v>
      </c>
      <c r="F64" s="3">
        <v>0</v>
      </c>
      <c r="G64" s="3">
        <v>4.2999999999999997E-2</v>
      </c>
      <c r="H64" s="3">
        <v>1.669</v>
      </c>
      <c r="I64" s="3">
        <v>12.470363636363635</v>
      </c>
      <c r="J64" s="3">
        <v>0</v>
      </c>
      <c r="K64" s="3"/>
      <c r="L64" s="3"/>
      <c r="M64" s="3"/>
      <c r="N64" s="3"/>
      <c r="O64" s="3"/>
      <c r="P64" s="3"/>
      <c r="Q64" s="3"/>
      <c r="R64" s="3"/>
      <c r="S64" s="3">
        <f>C64-(E64*G64)</f>
        <v>14.82</v>
      </c>
      <c r="T64" s="3">
        <f>D64-(F64+H64)</f>
        <v>15.661999999999999</v>
      </c>
      <c r="U64" s="3">
        <f>AVERAGE(I64,Q64)</f>
        <v>12.470363636363635</v>
      </c>
      <c r="V64" s="3">
        <f>(S64*COS(RADIANS(0)))/(1.06*(U64))</f>
        <v>1.1211487077010855</v>
      </c>
    </row>
    <row r="65" spans="1:22" x14ac:dyDescent="0.2">
      <c r="A65" s="5" t="s">
        <v>48</v>
      </c>
      <c r="B65" s="4" t="s">
        <v>50</v>
      </c>
      <c r="C65" s="3">
        <v>13.904</v>
      </c>
      <c r="D65" s="3">
        <v>16.274000000000001</v>
      </c>
      <c r="E65" s="3">
        <v>0</v>
      </c>
      <c r="F65" s="3">
        <v>0</v>
      </c>
      <c r="G65" s="3">
        <v>0.13400000000000001</v>
      </c>
      <c r="H65" s="3">
        <v>2.298</v>
      </c>
      <c r="I65" s="3">
        <v>12.285099999999996</v>
      </c>
      <c r="J65" s="3">
        <v>0</v>
      </c>
      <c r="K65" s="3"/>
      <c r="L65" s="3"/>
      <c r="M65" s="3"/>
      <c r="N65" s="3"/>
      <c r="O65" s="3"/>
      <c r="P65" s="3"/>
      <c r="Q65" s="3"/>
      <c r="R65" s="3"/>
      <c r="S65" s="3">
        <f>C65-(E65*G65)</f>
        <v>13.904</v>
      </c>
      <c r="T65" s="3">
        <f>D65-(F65+H65)</f>
        <v>13.976000000000001</v>
      </c>
      <c r="U65" s="3">
        <f>AVERAGE(I65,Q65)</f>
        <v>12.285099999999996</v>
      </c>
      <c r="V65" s="3">
        <f>(S65*COS(RADIANS(0)))/(1.06*(U65))</f>
        <v>1.0677146406684093</v>
      </c>
    </row>
    <row r="66" spans="1:22" x14ac:dyDescent="0.2">
      <c r="A66" s="5" t="s">
        <v>48</v>
      </c>
      <c r="B66" s="4" t="s">
        <v>7</v>
      </c>
      <c r="C66" s="4">
        <f t="shared" ref="C66:J66" si="19">AVERAGE(C64:C65)</f>
        <v>14.362</v>
      </c>
      <c r="D66" s="4">
        <f t="shared" si="19"/>
        <v>16.802500000000002</v>
      </c>
      <c r="E66" s="4">
        <f t="shared" si="19"/>
        <v>0</v>
      </c>
      <c r="F66" s="4">
        <f t="shared" si="19"/>
        <v>0</v>
      </c>
      <c r="G66" s="4">
        <f t="shared" si="19"/>
        <v>8.8499999999999995E-2</v>
      </c>
      <c r="H66" s="4">
        <f t="shared" si="19"/>
        <v>1.9835</v>
      </c>
      <c r="I66" s="4">
        <f t="shared" si="19"/>
        <v>12.377731818181815</v>
      </c>
      <c r="J66" s="4">
        <f t="shared" si="19"/>
        <v>0</v>
      </c>
      <c r="K66" s="4"/>
      <c r="L66" s="4"/>
      <c r="M66" s="4"/>
      <c r="N66" s="4"/>
      <c r="O66" s="4"/>
      <c r="P66" s="4"/>
      <c r="Q66" s="4"/>
      <c r="R66" s="4"/>
      <c r="S66" s="4">
        <f>AVERAGE(S64:S65)</f>
        <v>14.362</v>
      </c>
      <c r="T66" s="4">
        <f>AVERAGE(T64:T65)</f>
        <v>14.818999999999999</v>
      </c>
      <c r="U66" s="4">
        <f>AVERAGE(U64:U65)</f>
        <v>12.377731818181815</v>
      </c>
      <c r="V66" s="4">
        <f>AVERAGE(V64:V65)</f>
        <v>1.0944316741847473</v>
      </c>
    </row>
    <row r="67" spans="1:22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x14ac:dyDescent="0.2">
      <c r="A68" s="3"/>
      <c r="B68" s="3"/>
      <c r="C68" s="4" t="s">
        <v>73</v>
      </c>
      <c r="D68" s="4" t="s">
        <v>74</v>
      </c>
      <c r="E68" s="4" t="s">
        <v>75</v>
      </c>
      <c r="F68" s="4" t="s">
        <v>76</v>
      </c>
      <c r="G68" s="4" t="s">
        <v>77</v>
      </c>
      <c r="H68" s="4" t="s">
        <v>78</v>
      </c>
      <c r="I68" s="4" t="s">
        <v>79</v>
      </c>
      <c r="J68" s="4" t="s">
        <v>80</v>
      </c>
      <c r="K68" s="4" t="s">
        <v>73</v>
      </c>
      <c r="L68" s="4" t="s">
        <v>74</v>
      </c>
      <c r="M68" s="4" t="s">
        <v>75</v>
      </c>
      <c r="N68" s="4" t="s">
        <v>76</v>
      </c>
      <c r="O68" s="4" t="s">
        <v>77</v>
      </c>
      <c r="P68" s="4" t="s">
        <v>78</v>
      </c>
      <c r="Q68" s="4" t="s">
        <v>79</v>
      </c>
      <c r="R68" s="4" t="s">
        <v>80</v>
      </c>
      <c r="S68" s="4" t="s">
        <v>81</v>
      </c>
      <c r="T68" s="4" t="s">
        <v>101</v>
      </c>
      <c r="U68" s="4" t="s">
        <v>93</v>
      </c>
      <c r="V68" s="4" t="s">
        <v>83</v>
      </c>
    </row>
    <row r="69" spans="1:22" x14ac:dyDescent="0.2">
      <c r="A69" s="5" t="s">
        <v>52</v>
      </c>
      <c r="B69" s="4" t="s">
        <v>14</v>
      </c>
      <c r="C69" s="3">
        <v>5.9710000000000001</v>
      </c>
      <c r="D69" s="3">
        <v>13.805999999999999</v>
      </c>
      <c r="E69" s="3">
        <v>0</v>
      </c>
      <c r="F69" s="3">
        <v>0</v>
      </c>
      <c r="G69" s="3">
        <v>5.3999999999999999E-2</v>
      </c>
      <c r="H69" s="3">
        <v>3.1669999999999998</v>
      </c>
      <c r="I69" s="3">
        <v>9.7822999999999993</v>
      </c>
      <c r="J69" s="3">
        <v>0</v>
      </c>
      <c r="K69" s="3">
        <v>5.9710000000000001</v>
      </c>
      <c r="L69" s="3">
        <v>15.429</v>
      </c>
      <c r="M69" s="3">
        <v>0</v>
      </c>
      <c r="N69" s="3">
        <v>0</v>
      </c>
      <c r="O69" s="3">
        <v>5.3999999999999999E-2</v>
      </c>
      <c r="P69" s="3">
        <v>3.1669999999999998</v>
      </c>
      <c r="Q69" s="3">
        <v>7.5040909090909098</v>
      </c>
      <c r="R69" s="3">
        <v>0</v>
      </c>
      <c r="S69" s="3">
        <f>K69-(M69+O69)</f>
        <v>5.9169999999999998</v>
      </c>
      <c r="T69" s="3">
        <f>L69-(N69+P69)</f>
        <v>12.262</v>
      </c>
      <c r="U69" s="3">
        <f>AVERAGE(I69,Q69)</f>
        <v>8.6431954545454541</v>
      </c>
      <c r="V69" s="3">
        <f>(S69*COS(RADIANS(0)))/(1.06*(U69))</f>
        <v>0.64583469170103058</v>
      </c>
    </row>
    <row r="70" spans="1:22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x14ac:dyDescent="0.2">
      <c r="A71" s="3"/>
      <c r="B71" s="3"/>
      <c r="C71" s="4" t="s">
        <v>73</v>
      </c>
      <c r="D71" s="4" t="s">
        <v>74</v>
      </c>
      <c r="E71" s="4" t="s">
        <v>75</v>
      </c>
      <c r="F71" s="4" t="s">
        <v>76</v>
      </c>
      <c r="G71" s="4" t="s">
        <v>77</v>
      </c>
      <c r="H71" s="4" t="s">
        <v>78</v>
      </c>
      <c r="I71" s="4" t="s">
        <v>79</v>
      </c>
      <c r="J71" s="4" t="s">
        <v>80</v>
      </c>
      <c r="K71" s="4" t="s">
        <v>73</v>
      </c>
      <c r="L71" s="4" t="s">
        <v>74</v>
      </c>
      <c r="M71" s="4" t="s">
        <v>75</v>
      </c>
      <c r="N71" s="4" t="s">
        <v>76</v>
      </c>
      <c r="O71" s="4" t="s">
        <v>77</v>
      </c>
      <c r="P71" s="4" t="s">
        <v>78</v>
      </c>
      <c r="Q71" s="4" t="s">
        <v>79</v>
      </c>
      <c r="R71" s="4" t="s">
        <v>80</v>
      </c>
      <c r="S71" s="4" t="s">
        <v>81</v>
      </c>
      <c r="T71" s="4" t="s">
        <v>101</v>
      </c>
      <c r="U71" s="4" t="s">
        <v>93</v>
      </c>
      <c r="V71" s="4" t="s">
        <v>83</v>
      </c>
    </row>
    <row r="72" spans="1:22" x14ac:dyDescent="0.2">
      <c r="A72" s="5" t="s">
        <v>53</v>
      </c>
      <c r="B72" s="4" t="s">
        <v>54</v>
      </c>
      <c r="C72" s="3">
        <v>2.7320000000000002</v>
      </c>
      <c r="D72" s="3">
        <v>11.09</v>
      </c>
      <c r="E72" s="3">
        <v>0</v>
      </c>
      <c r="F72" s="3">
        <v>0</v>
      </c>
      <c r="G72" s="3">
        <v>6.2E-2</v>
      </c>
      <c r="H72" s="3">
        <v>2.859</v>
      </c>
      <c r="I72" s="3">
        <v>7.2204999999999986</v>
      </c>
      <c r="J72" s="3">
        <v>0</v>
      </c>
      <c r="K72" s="3">
        <v>2.7320000000000002</v>
      </c>
      <c r="L72" s="3">
        <v>12.617000000000001</v>
      </c>
      <c r="M72" s="3">
        <v>0</v>
      </c>
      <c r="N72" s="3">
        <v>0</v>
      </c>
      <c r="O72" s="3">
        <v>6.2E-2</v>
      </c>
      <c r="P72" s="3">
        <v>2.859</v>
      </c>
      <c r="Q72" s="3">
        <v>6.9510000000000005</v>
      </c>
      <c r="R72" s="3">
        <v>0</v>
      </c>
      <c r="S72" s="3">
        <f>K72-(M72+O72)</f>
        <v>2.6700000000000004</v>
      </c>
      <c r="T72" s="3">
        <f>L72-(N72+P72)</f>
        <v>9.7580000000000009</v>
      </c>
      <c r="U72" s="3">
        <f>AVERAGE(I72,Q72)</f>
        <v>7.0857499999999991</v>
      </c>
      <c r="V72" s="3">
        <f>(S72*COS(RADIANS(0)))/(1.06*(U72))</f>
        <v>0.35548360082253855</v>
      </c>
    </row>
    <row r="73" spans="1:22" x14ac:dyDescent="0.2">
      <c r="A73" s="5" t="s">
        <v>53</v>
      </c>
      <c r="B73" s="4" t="s">
        <v>55</v>
      </c>
      <c r="C73" s="3">
        <v>3.1989999999999998</v>
      </c>
      <c r="D73" s="3">
        <v>10.757</v>
      </c>
      <c r="E73" s="3">
        <v>0</v>
      </c>
      <c r="F73" s="3">
        <v>0</v>
      </c>
      <c r="G73" s="3">
        <v>2.8000000000000001E-2</v>
      </c>
      <c r="H73" s="3">
        <v>2.1819999999999999</v>
      </c>
      <c r="I73" s="3">
        <v>6.9484545454545472</v>
      </c>
      <c r="J73" s="3">
        <v>0</v>
      </c>
      <c r="K73" s="3">
        <v>3.1989999999999998</v>
      </c>
      <c r="L73" s="3">
        <v>12.106999999999999</v>
      </c>
      <c r="M73" s="3">
        <v>0</v>
      </c>
      <c r="N73" s="3">
        <v>0</v>
      </c>
      <c r="O73" s="3">
        <v>2.8000000000000001E-2</v>
      </c>
      <c r="P73" s="3">
        <v>2.1819999999999999</v>
      </c>
      <c r="Q73" s="3">
        <v>6.9672999999999998</v>
      </c>
      <c r="R73" s="3">
        <v>0</v>
      </c>
      <c r="S73" s="3">
        <f>K73-(M73+O73)</f>
        <v>3.1709999999999998</v>
      </c>
      <c r="T73" s="3">
        <f>L73-(N73+P73)</f>
        <v>9.9249999999999989</v>
      </c>
      <c r="U73" s="3">
        <f>AVERAGE(I73,Q73)</f>
        <v>6.9578772727272735</v>
      </c>
      <c r="V73" s="3">
        <f>(S73*COS(RADIANS(0)))/(1.06*(U73))</f>
        <v>0.42994570279186378</v>
      </c>
    </row>
    <row r="74" spans="1:22" x14ac:dyDescent="0.2">
      <c r="A74" s="5" t="s">
        <v>53</v>
      </c>
      <c r="B74" s="4" t="s">
        <v>7</v>
      </c>
      <c r="C74" s="4">
        <f t="shared" ref="C74:V74" si="20">AVERAGE(C72:C73)</f>
        <v>2.9655</v>
      </c>
      <c r="D74" s="4">
        <f t="shared" si="20"/>
        <v>10.923500000000001</v>
      </c>
      <c r="E74" s="4">
        <f t="shared" si="20"/>
        <v>0</v>
      </c>
      <c r="F74" s="4">
        <f t="shared" si="20"/>
        <v>0</v>
      </c>
      <c r="G74" s="4">
        <f t="shared" si="20"/>
        <v>4.4999999999999998E-2</v>
      </c>
      <c r="H74" s="4">
        <f t="shared" si="20"/>
        <v>2.5205000000000002</v>
      </c>
      <c r="I74" s="4">
        <f t="shared" si="20"/>
        <v>7.0844772727272733</v>
      </c>
      <c r="J74" s="4">
        <f t="shared" si="20"/>
        <v>0</v>
      </c>
      <c r="K74" s="4">
        <f t="shared" si="20"/>
        <v>2.9655</v>
      </c>
      <c r="L74" s="4">
        <f t="shared" si="20"/>
        <v>12.362</v>
      </c>
      <c r="M74" s="4">
        <f t="shared" si="20"/>
        <v>0</v>
      </c>
      <c r="N74" s="4">
        <f t="shared" si="20"/>
        <v>0</v>
      </c>
      <c r="O74" s="4">
        <f t="shared" si="20"/>
        <v>4.4999999999999998E-2</v>
      </c>
      <c r="P74" s="4">
        <f t="shared" si="20"/>
        <v>2.5205000000000002</v>
      </c>
      <c r="Q74" s="4">
        <f t="shared" si="20"/>
        <v>6.9591500000000002</v>
      </c>
      <c r="R74" s="4">
        <f t="shared" si="20"/>
        <v>0</v>
      </c>
      <c r="S74" s="4">
        <f t="shared" si="20"/>
        <v>2.9205000000000001</v>
      </c>
      <c r="T74" s="4">
        <f t="shared" si="20"/>
        <v>9.8414999999999999</v>
      </c>
      <c r="U74" s="4">
        <f t="shared" si="20"/>
        <v>7.0218136363636363</v>
      </c>
      <c r="V74" s="4">
        <f t="shared" si="20"/>
        <v>0.39271465180720116</v>
      </c>
    </row>
    <row r="75" spans="1:22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x14ac:dyDescent="0.2">
      <c r="A76" s="3"/>
      <c r="B76" s="3"/>
      <c r="C76" s="4" t="s">
        <v>73</v>
      </c>
      <c r="D76" s="4" t="s">
        <v>74</v>
      </c>
      <c r="E76" s="4" t="s">
        <v>75</v>
      </c>
      <c r="F76" s="4" t="s">
        <v>76</v>
      </c>
      <c r="G76" s="4" t="s">
        <v>77</v>
      </c>
      <c r="H76" s="4" t="s">
        <v>78</v>
      </c>
      <c r="I76" s="4" t="s">
        <v>79</v>
      </c>
      <c r="J76" s="4" t="s">
        <v>80</v>
      </c>
      <c r="K76" s="4" t="s">
        <v>73</v>
      </c>
      <c r="L76" s="4" t="s">
        <v>74</v>
      </c>
      <c r="M76" s="4" t="s">
        <v>75</v>
      </c>
      <c r="N76" s="4" t="s">
        <v>76</v>
      </c>
      <c r="O76" s="4" t="s">
        <v>77</v>
      </c>
      <c r="P76" s="4" t="s">
        <v>78</v>
      </c>
      <c r="Q76" s="4" t="s">
        <v>79</v>
      </c>
      <c r="R76" s="4" t="s">
        <v>80</v>
      </c>
      <c r="S76" s="4" t="s">
        <v>81</v>
      </c>
      <c r="T76" s="4" t="s">
        <v>101</v>
      </c>
      <c r="U76" s="4" t="s">
        <v>93</v>
      </c>
      <c r="V76" s="4" t="s">
        <v>83</v>
      </c>
    </row>
    <row r="77" spans="1:22" x14ac:dyDescent="0.2">
      <c r="A77" s="5" t="s">
        <v>56</v>
      </c>
      <c r="B77" s="4" t="s">
        <v>57</v>
      </c>
      <c r="C77" s="3">
        <v>12.744</v>
      </c>
      <c r="D77" s="3">
        <v>13.779</v>
      </c>
      <c r="E77" s="3">
        <v>0</v>
      </c>
      <c r="F77" s="3">
        <v>0</v>
      </c>
      <c r="G77" s="3">
        <v>3.3000000000000002E-2</v>
      </c>
      <c r="H77" s="3">
        <v>0.81500000000000006</v>
      </c>
      <c r="I77" s="3">
        <v>10.714700000000001</v>
      </c>
      <c r="J77" s="3">
        <v>0</v>
      </c>
      <c r="K77" s="3"/>
      <c r="L77" s="3"/>
      <c r="M77" s="3"/>
      <c r="N77" s="3"/>
      <c r="O77" s="3"/>
      <c r="P77" s="3"/>
      <c r="Q77" s="3"/>
      <c r="R77" s="3"/>
      <c r="S77" s="3">
        <f t="shared" ref="S77:T79" si="21">C77-(E77+G77)</f>
        <v>12.711</v>
      </c>
      <c r="T77" s="3">
        <f t="shared" si="21"/>
        <v>12.964</v>
      </c>
      <c r="U77" s="3">
        <f>AVERAGE(I77,Q77)</f>
        <v>10.714700000000001</v>
      </c>
      <c r="V77" s="3">
        <f>(S77*COS(RADIANS(0)))/(1.06*(U77))</f>
        <v>1.119164272817929</v>
      </c>
    </row>
    <row r="78" spans="1:22" x14ac:dyDescent="0.2">
      <c r="A78" s="5" t="s">
        <v>56</v>
      </c>
      <c r="B78" s="4" t="s">
        <v>58</v>
      </c>
      <c r="C78" s="3">
        <v>9.4339999999999993</v>
      </c>
      <c r="D78" s="3">
        <v>15.056000000000001</v>
      </c>
      <c r="E78" s="3">
        <v>0</v>
      </c>
      <c r="F78" s="3">
        <v>0</v>
      </c>
      <c r="G78" s="3">
        <v>2.4E-2</v>
      </c>
      <c r="H78" s="3">
        <v>0.61099999999999999</v>
      </c>
      <c r="I78" s="3">
        <v>11.6975</v>
      </c>
      <c r="J78" s="3">
        <v>0</v>
      </c>
      <c r="K78" s="3"/>
      <c r="L78" s="3"/>
      <c r="M78" s="3"/>
      <c r="N78" s="3"/>
      <c r="O78" s="3"/>
      <c r="P78" s="3"/>
      <c r="Q78" s="3"/>
      <c r="R78" s="3"/>
      <c r="S78" s="3">
        <f t="shared" si="21"/>
        <v>9.41</v>
      </c>
      <c r="T78" s="3">
        <f t="shared" si="21"/>
        <v>14.445</v>
      </c>
      <c r="U78" s="3">
        <f>AVERAGE(I78,Q78)</f>
        <v>11.6975</v>
      </c>
      <c r="V78" s="3">
        <f t="shared" ref="V78:V79" si="22">(S78*COS(RADIANS(0)))/(1.06*(U78))</f>
        <v>0.75891074935379677</v>
      </c>
    </row>
    <row r="79" spans="1:22" x14ac:dyDescent="0.2">
      <c r="A79" s="5" t="s">
        <v>56</v>
      </c>
      <c r="B79" s="4" t="s">
        <v>59</v>
      </c>
      <c r="C79" s="3">
        <v>18.173999999999999</v>
      </c>
      <c r="D79" s="3">
        <v>16.533000000000001</v>
      </c>
      <c r="E79" s="3">
        <v>0</v>
      </c>
      <c r="F79" s="3">
        <v>0</v>
      </c>
      <c r="G79" s="3">
        <v>7.2999999999999995E-2</v>
      </c>
      <c r="H79" s="3">
        <v>0.55999999999999994</v>
      </c>
      <c r="I79" s="3">
        <v>14.912000000000001</v>
      </c>
      <c r="J79" s="3">
        <v>0</v>
      </c>
      <c r="K79" s="3"/>
      <c r="L79" s="3"/>
      <c r="M79" s="3"/>
      <c r="N79" s="3"/>
      <c r="O79" s="3"/>
      <c r="P79" s="3"/>
      <c r="Q79" s="3"/>
      <c r="R79" s="3"/>
      <c r="S79" s="3">
        <f t="shared" si="21"/>
        <v>18.100999999999999</v>
      </c>
      <c r="T79" s="3">
        <f t="shared" si="21"/>
        <v>15.973000000000001</v>
      </c>
      <c r="U79" s="3">
        <f>AVERAGE(I79,Q79)</f>
        <v>14.912000000000001</v>
      </c>
      <c r="V79" s="3">
        <f t="shared" si="22"/>
        <v>1.1451458620131183</v>
      </c>
    </row>
    <row r="80" spans="1:22" x14ac:dyDescent="0.2">
      <c r="A80" s="5" t="s">
        <v>56</v>
      </c>
      <c r="B80" s="4" t="s">
        <v>7</v>
      </c>
      <c r="C80" s="4">
        <f t="shared" ref="C80:V80" si="23">AVERAGE(C77:C79)</f>
        <v>13.450666666666665</v>
      </c>
      <c r="D80" s="4">
        <f t="shared" si="23"/>
        <v>15.122666666666667</v>
      </c>
      <c r="E80" s="4">
        <f t="shared" si="23"/>
        <v>0</v>
      </c>
      <c r="F80" s="4">
        <f t="shared" si="23"/>
        <v>0</v>
      </c>
      <c r="G80" s="4">
        <f t="shared" si="23"/>
        <v>4.3333333333333335E-2</v>
      </c>
      <c r="H80" s="4">
        <f t="shared" si="23"/>
        <v>0.66200000000000003</v>
      </c>
      <c r="I80" s="4">
        <f t="shared" si="23"/>
        <v>12.4414</v>
      </c>
      <c r="J80" s="4">
        <f t="shared" si="23"/>
        <v>0</v>
      </c>
      <c r="K80" s="4"/>
      <c r="L80" s="4"/>
      <c r="M80" s="4"/>
      <c r="N80" s="4"/>
      <c r="O80" s="4"/>
      <c r="P80" s="4"/>
      <c r="Q80" s="4"/>
      <c r="R80" s="4"/>
      <c r="S80" s="4">
        <f>AVERAGE(S77:S79)</f>
        <v>13.407333333333334</v>
      </c>
      <c r="T80" s="4">
        <f t="shared" si="23"/>
        <v>14.460666666666667</v>
      </c>
      <c r="U80" s="4">
        <f t="shared" si="23"/>
        <v>12.4414</v>
      </c>
      <c r="V80" s="4">
        <f t="shared" si="23"/>
        <v>1.0077402947282812</v>
      </c>
    </row>
    <row r="81" spans="1:22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x14ac:dyDescent="0.2">
      <c r="A82" s="3"/>
      <c r="B82" s="3"/>
      <c r="C82" s="4" t="s">
        <v>73</v>
      </c>
      <c r="D82" s="4" t="s">
        <v>74</v>
      </c>
      <c r="E82" s="4" t="s">
        <v>75</v>
      </c>
      <c r="F82" s="4" t="s">
        <v>76</v>
      </c>
      <c r="G82" s="4" t="s">
        <v>77</v>
      </c>
      <c r="H82" s="4" t="s">
        <v>78</v>
      </c>
      <c r="I82" s="4" t="s">
        <v>79</v>
      </c>
      <c r="J82" s="4" t="s">
        <v>80</v>
      </c>
      <c r="K82" s="4" t="s">
        <v>73</v>
      </c>
      <c r="L82" s="4" t="s">
        <v>74</v>
      </c>
      <c r="M82" s="4" t="s">
        <v>75</v>
      </c>
      <c r="N82" s="4" t="s">
        <v>76</v>
      </c>
      <c r="O82" s="4" t="s">
        <v>77</v>
      </c>
      <c r="P82" s="4" t="s">
        <v>78</v>
      </c>
      <c r="Q82" s="4" t="s">
        <v>79</v>
      </c>
      <c r="R82" s="4" t="s">
        <v>80</v>
      </c>
      <c r="S82" s="4" t="s">
        <v>81</v>
      </c>
      <c r="T82" s="4" t="s">
        <v>101</v>
      </c>
      <c r="U82" s="4" t="s">
        <v>93</v>
      </c>
      <c r="V82" s="4" t="s">
        <v>83</v>
      </c>
    </row>
    <row r="83" spans="1:22" x14ac:dyDescent="0.2">
      <c r="A83" s="5" t="s">
        <v>60</v>
      </c>
      <c r="B83" s="4" t="s">
        <v>61</v>
      </c>
      <c r="C83" s="3">
        <v>1.526</v>
      </c>
      <c r="D83" s="3">
        <v>8.8180000000000014</v>
      </c>
      <c r="E83" s="3">
        <v>0</v>
      </c>
      <c r="F83" s="3">
        <v>0</v>
      </c>
      <c r="G83" s="3">
        <v>8.9999999999999993E-3</v>
      </c>
      <c r="H83" s="3">
        <v>2.4089999999999998</v>
      </c>
      <c r="I83" s="3">
        <v>5.4057999999999993</v>
      </c>
      <c r="J83" s="3">
        <v>0</v>
      </c>
      <c r="K83" s="3">
        <v>1.526</v>
      </c>
      <c r="L83" s="3">
        <v>9.2279999999999998</v>
      </c>
      <c r="M83" s="3">
        <v>0</v>
      </c>
      <c r="N83" s="3">
        <v>0</v>
      </c>
      <c r="O83" s="3">
        <v>8.9999999999999993E-3</v>
      </c>
      <c r="P83" s="3">
        <v>2.4089999999999998</v>
      </c>
      <c r="Q83" s="3">
        <v>5.2971000000000004</v>
      </c>
      <c r="R83" s="3">
        <v>0</v>
      </c>
      <c r="S83" s="3">
        <f>K83-(M83+O83)</f>
        <v>1.5170000000000001</v>
      </c>
      <c r="T83" s="3">
        <f>L83-(N83+P83)</f>
        <v>6.819</v>
      </c>
      <c r="U83" s="3">
        <f>AVERAGE(I83,Q83)</f>
        <v>5.3514499999999998</v>
      </c>
      <c r="V83" s="3">
        <f>(S83*COS(RADIANS(0)))/(1.06*(U83))</f>
        <v>0.26742884180394066</v>
      </c>
    </row>
    <row r="84" spans="1:22" x14ac:dyDescent="0.2">
      <c r="A84" s="5" t="s">
        <v>60</v>
      </c>
      <c r="B84" s="4" t="s">
        <v>62</v>
      </c>
      <c r="C84" s="3">
        <v>5.7240000000000002</v>
      </c>
      <c r="D84" s="3">
        <v>11.938800000000001</v>
      </c>
      <c r="E84" s="3">
        <v>0</v>
      </c>
      <c r="F84" s="3">
        <v>0</v>
      </c>
      <c r="G84" s="3">
        <v>1.9E-2</v>
      </c>
      <c r="H84" s="3">
        <v>1.8980000000000001</v>
      </c>
      <c r="I84" s="3">
        <v>8.2641999999999989</v>
      </c>
      <c r="J84" s="3">
        <v>0</v>
      </c>
      <c r="K84" s="3">
        <v>5.7240000000000002</v>
      </c>
      <c r="L84" s="3">
        <v>13.776</v>
      </c>
      <c r="M84" s="3"/>
      <c r="N84" s="3"/>
      <c r="O84" s="3"/>
      <c r="P84" s="3"/>
      <c r="Q84" s="3"/>
      <c r="R84" s="3">
        <v>0</v>
      </c>
      <c r="S84" s="3">
        <f>C84-(E84+G84)</f>
        <v>5.7050000000000001</v>
      </c>
      <c r="T84" s="3">
        <f>D84-(F84+H84)</f>
        <v>10.040800000000001</v>
      </c>
      <c r="U84" s="3">
        <f>AVERAGE(I84,Q84)</f>
        <v>8.2641999999999989</v>
      </c>
      <c r="V84" s="3">
        <f>(S84*COS(RADIANS(0)))/(1.06*(U84))</f>
        <v>0.65125184188404361</v>
      </c>
    </row>
    <row r="85" spans="1:22" x14ac:dyDescent="0.2">
      <c r="A85" s="5" t="s">
        <v>60</v>
      </c>
      <c r="B85" s="4" t="s">
        <v>7</v>
      </c>
      <c r="C85" s="4">
        <f t="shared" ref="C85:V85" si="24">AVERAGE(C83:C84)</f>
        <v>3.625</v>
      </c>
      <c r="D85" s="4">
        <f t="shared" si="24"/>
        <v>10.378400000000001</v>
      </c>
      <c r="E85" s="4">
        <f t="shared" si="24"/>
        <v>0</v>
      </c>
      <c r="F85" s="4">
        <f t="shared" si="24"/>
        <v>0</v>
      </c>
      <c r="G85" s="4">
        <f t="shared" si="24"/>
        <v>1.3999999999999999E-2</v>
      </c>
      <c r="H85" s="4">
        <f t="shared" si="24"/>
        <v>2.1535000000000002</v>
      </c>
      <c r="I85" s="4">
        <f t="shared" si="24"/>
        <v>6.8349999999999991</v>
      </c>
      <c r="J85" s="4">
        <f t="shared" si="24"/>
        <v>0</v>
      </c>
      <c r="K85" s="4">
        <f t="shared" si="24"/>
        <v>3.625</v>
      </c>
      <c r="L85" s="4">
        <f t="shared" si="24"/>
        <v>11.501999999999999</v>
      </c>
      <c r="M85" s="4">
        <f t="shared" si="24"/>
        <v>0</v>
      </c>
      <c r="N85" s="4">
        <f t="shared" si="24"/>
        <v>0</v>
      </c>
      <c r="O85" s="4">
        <f t="shared" si="24"/>
        <v>8.9999999999999993E-3</v>
      </c>
      <c r="P85" s="4">
        <f t="shared" si="24"/>
        <v>2.4089999999999998</v>
      </c>
      <c r="Q85" s="4">
        <f t="shared" si="24"/>
        <v>5.2971000000000004</v>
      </c>
      <c r="R85" s="4">
        <f t="shared" si="24"/>
        <v>0</v>
      </c>
      <c r="S85" s="4">
        <f t="shared" si="24"/>
        <v>3.6110000000000002</v>
      </c>
      <c r="T85" s="4">
        <f t="shared" si="24"/>
        <v>8.4298999999999999</v>
      </c>
      <c r="U85" s="4">
        <f t="shared" si="24"/>
        <v>6.8078249999999993</v>
      </c>
      <c r="V85" s="4">
        <f t="shared" si="24"/>
        <v>0.45934034184399214</v>
      </c>
    </row>
    <row r="86" spans="1:22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x14ac:dyDescent="0.2">
      <c r="A87" s="3"/>
      <c r="B87" s="3"/>
      <c r="C87" s="4" t="s">
        <v>73</v>
      </c>
      <c r="D87" s="4" t="s">
        <v>74</v>
      </c>
      <c r="E87" s="4" t="s">
        <v>75</v>
      </c>
      <c r="F87" s="4" t="s">
        <v>76</v>
      </c>
      <c r="G87" s="4" t="s">
        <v>77</v>
      </c>
      <c r="H87" s="4" t="s">
        <v>78</v>
      </c>
      <c r="I87" s="4" t="s">
        <v>79</v>
      </c>
      <c r="J87" s="4" t="s">
        <v>80</v>
      </c>
      <c r="K87" s="4" t="s">
        <v>73</v>
      </c>
      <c r="L87" s="4" t="s">
        <v>74</v>
      </c>
      <c r="M87" s="4" t="s">
        <v>75</v>
      </c>
      <c r="N87" s="4" t="s">
        <v>76</v>
      </c>
      <c r="O87" s="4" t="s">
        <v>77</v>
      </c>
      <c r="P87" s="4" t="s">
        <v>78</v>
      </c>
      <c r="Q87" s="4" t="s">
        <v>79</v>
      </c>
      <c r="R87" s="4" t="s">
        <v>80</v>
      </c>
      <c r="S87" s="4" t="s">
        <v>81</v>
      </c>
      <c r="T87" s="4" t="s">
        <v>101</v>
      </c>
      <c r="U87" s="4" t="s">
        <v>93</v>
      </c>
      <c r="V87" s="4" t="s">
        <v>83</v>
      </c>
    </row>
    <row r="88" spans="1:22" x14ac:dyDescent="0.2">
      <c r="A88" s="5" t="s">
        <v>63</v>
      </c>
      <c r="B88" s="4" t="s">
        <v>64</v>
      </c>
      <c r="C88" s="3">
        <v>8.1609999999999996</v>
      </c>
      <c r="D88" s="3">
        <v>12.847</v>
      </c>
      <c r="E88" s="3">
        <v>0</v>
      </c>
      <c r="F88" s="3">
        <v>0</v>
      </c>
      <c r="G88" s="3">
        <v>0.03</v>
      </c>
      <c r="H88" s="3">
        <v>1.7250000000000001</v>
      </c>
      <c r="I88" s="3">
        <v>7.8265454545454558</v>
      </c>
      <c r="J88" s="3">
        <v>0</v>
      </c>
      <c r="K88" s="3">
        <v>8.1609999999999996</v>
      </c>
      <c r="L88" s="3">
        <v>14.471</v>
      </c>
      <c r="M88" s="3">
        <v>0</v>
      </c>
      <c r="N88" s="3">
        <v>0</v>
      </c>
      <c r="O88" s="3">
        <v>0.03</v>
      </c>
      <c r="P88" s="3">
        <v>1.7250000000000001</v>
      </c>
      <c r="Q88" s="3">
        <v>8.1058000000000003</v>
      </c>
      <c r="R88" s="3">
        <v>0</v>
      </c>
      <c r="S88" s="3">
        <f>K88-(M88+O88)</f>
        <v>8.1310000000000002</v>
      </c>
      <c r="T88" s="3">
        <f>L88-(N88+P88)</f>
        <v>12.746</v>
      </c>
      <c r="U88" s="3">
        <f>AVERAGE(I88,Q88)</f>
        <v>7.9661727272727276</v>
      </c>
      <c r="V88" s="3">
        <f>(S88*COS(RADIANS(0)))/(1.06*(U88))</f>
        <v>0.96291594214619369</v>
      </c>
    </row>
    <row r="89" spans="1:22" x14ac:dyDescent="0.2">
      <c r="A89" s="5" t="s">
        <v>63</v>
      </c>
      <c r="B89" s="4" t="s">
        <v>65</v>
      </c>
      <c r="C89" s="3">
        <v>7.0140000000000002</v>
      </c>
      <c r="D89" s="3">
        <v>12.972999999999999</v>
      </c>
      <c r="E89" s="3">
        <v>0</v>
      </c>
      <c r="F89" s="3">
        <v>0</v>
      </c>
      <c r="G89" s="3">
        <v>3.5000000000000003E-2</v>
      </c>
      <c r="H89" s="3">
        <v>2.44</v>
      </c>
      <c r="I89" s="3">
        <v>8.8368000000000002</v>
      </c>
      <c r="J89" s="3">
        <v>0</v>
      </c>
      <c r="K89" s="3">
        <v>7.0140000000000002</v>
      </c>
      <c r="L89" s="3">
        <v>14.655000000000001</v>
      </c>
      <c r="M89" s="3">
        <v>0</v>
      </c>
      <c r="N89" s="3">
        <v>0</v>
      </c>
      <c r="O89" s="3">
        <v>3.5000000000000003E-2</v>
      </c>
      <c r="P89" s="3">
        <v>2.44</v>
      </c>
      <c r="Q89" s="3">
        <v>8.078400000000002</v>
      </c>
      <c r="R89" s="3">
        <v>0</v>
      </c>
      <c r="S89" s="3">
        <f>K89-(M89+O89)</f>
        <v>6.9790000000000001</v>
      </c>
      <c r="T89" s="3">
        <f>L89-(N89+P89)</f>
        <v>12.215000000000002</v>
      </c>
      <c r="U89" s="3">
        <f>AVERAGE(I89,Q89)</f>
        <v>8.4576000000000011</v>
      </c>
      <c r="V89" s="3">
        <f>(S89*COS(RADIANS(0)))/(1.06*(U89))</f>
        <v>0.77846697220853922</v>
      </c>
    </row>
    <row r="90" spans="1:22" x14ac:dyDescent="0.2">
      <c r="A90" s="5" t="s">
        <v>63</v>
      </c>
      <c r="B90" s="4" t="s">
        <v>7</v>
      </c>
      <c r="C90" s="4">
        <f t="shared" ref="C90:V90" si="25">AVERAGE(C88:C89)</f>
        <v>7.5875000000000004</v>
      </c>
      <c r="D90" s="4">
        <f t="shared" si="25"/>
        <v>12.91</v>
      </c>
      <c r="E90" s="4">
        <f t="shared" si="25"/>
        <v>0</v>
      </c>
      <c r="F90" s="4">
        <f t="shared" si="25"/>
        <v>0</v>
      </c>
      <c r="G90" s="4">
        <f t="shared" si="25"/>
        <v>3.2500000000000001E-2</v>
      </c>
      <c r="H90" s="4">
        <f t="shared" si="25"/>
        <v>2.0825</v>
      </c>
      <c r="I90" s="4">
        <f t="shared" si="25"/>
        <v>8.3316727272727285</v>
      </c>
      <c r="J90" s="4">
        <f t="shared" si="25"/>
        <v>0</v>
      </c>
      <c r="K90" s="4">
        <f t="shared" si="25"/>
        <v>7.5875000000000004</v>
      </c>
      <c r="L90" s="4">
        <f t="shared" si="25"/>
        <v>14.563000000000001</v>
      </c>
      <c r="M90" s="4">
        <f t="shared" si="25"/>
        <v>0</v>
      </c>
      <c r="N90" s="4">
        <f t="shared" si="25"/>
        <v>0</v>
      </c>
      <c r="O90" s="4">
        <f t="shared" si="25"/>
        <v>3.2500000000000001E-2</v>
      </c>
      <c r="P90" s="4">
        <f t="shared" si="25"/>
        <v>2.0825</v>
      </c>
      <c r="Q90" s="4">
        <f t="shared" si="25"/>
        <v>8.0921000000000021</v>
      </c>
      <c r="R90" s="4">
        <f t="shared" si="25"/>
        <v>0</v>
      </c>
      <c r="S90" s="4">
        <f t="shared" si="25"/>
        <v>7.5549999999999997</v>
      </c>
      <c r="T90" s="4">
        <f t="shared" si="25"/>
        <v>12.480500000000001</v>
      </c>
      <c r="U90" s="4">
        <f t="shared" si="25"/>
        <v>8.2118863636363635</v>
      </c>
      <c r="V90" s="4">
        <f t="shared" si="25"/>
        <v>0.87069145717736651</v>
      </c>
    </row>
    <row r="91" spans="1:22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x14ac:dyDescent="0.2">
      <c r="A92" s="3"/>
      <c r="B92" s="3"/>
      <c r="C92" s="4" t="s">
        <v>73</v>
      </c>
      <c r="D92" s="4" t="s">
        <v>74</v>
      </c>
      <c r="E92" s="4" t="s">
        <v>75</v>
      </c>
      <c r="F92" s="4" t="s">
        <v>76</v>
      </c>
      <c r="G92" s="4" t="s">
        <v>77</v>
      </c>
      <c r="H92" s="4" t="s">
        <v>78</v>
      </c>
      <c r="I92" s="4" t="s">
        <v>79</v>
      </c>
      <c r="J92" s="4" t="s">
        <v>80</v>
      </c>
      <c r="K92" s="4" t="s">
        <v>73</v>
      </c>
      <c r="L92" s="4" t="s">
        <v>74</v>
      </c>
      <c r="M92" s="4" t="s">
        <v>75</v>
      </c>
      <c r="N92" s="4" t="s">
        <v>76</v>
      </c>
      <c r="O92" s="4" t="s">
        <v>77</v>
      </c>
      <c r="P92" s="4" t="s">
        <v>78</v>
      </c>
      <c r="Q92" s="4" t="s">
        <v>79</v>
      </c>
      <c r="R92" s="4" t="s">
        <v>80</v>
      </c>
      <c r="S92" s="4" t="s">
        <v>81</v>
      </c>
      <c r="T92" s="4" t="s">
        <v>101</v>
      </c>
      <c r="U92" s="4" t="s">
        <v>93</v>
      </c>
      <c r="V92" s="4" t="s">
        <v>83</v>
      </c>
    </row>
    <row r="93" spans="1:22" x14ac:dyDescent="0.2">
      <c r="A93" s="5" t="s">
        <v>66</v>
      </c>
      <c r="B93" s="4" t="s">
        <v>67</v>
      </c>
      <c r="C93" s="3">
        <v>0.314</v>
      </c>
      <c r="D93" s="3">
        <v>4.758</v>
      </c>
      <c r="E93" s="3">
        <v>0</v>
      </c>
      <c r="F93" s="3">
        <v>0</v>
      </c>
      <c r="G93" s="3">
        <v>0</v>
      </c>
      <c r="H93" s="3">
        <v>0.41899999999999998</v>
      </c>
      <c r="I93" s="3">
        <v>2.8776999999999999</v>
      </c>
      <c r="J93" s="3">
        <v>0</v>
      </c>
      <c r="K93" s="3">
        <v>0.314</v>
      </c>
      <c r="L93" s="3">
        <v>5.4189999999999996</v>
      </c>
      <c r="M93" s="3">
        <v>0</v>
      </c>
      <c r="N93" s="3">
        <v>0</v>
      </c>
      <c r="O93" s="3">
        <v>0</v>
      </c>
      <c r="P93" s="3">
        <v>0.41899999999999998</v>
      </c>
      <c r="Q93" s="3"/>
      <c r="R93" s="3">
        <v>0</v>
      </c>
      <c r="S93" s="3">
        <f>C93-(E93+G93)</f>
        <v>0.314</v>
      </c>
      <c r="T93" s="3">
        <f>D93-(F93+H93)</f>
        <v>4.3390000000000004</v>
      </c>
      <c r="U93" s="3">
        <f>AVERAGE(I93,Q93)</f>
        <v>2.8776999999999999</v>
      </c>
      <c r="V93" s="3">
        <f>(S93*COS(RADIANS(0)))/(1.06*(U93))</f>
        <v>0.10293860204133148</v>
      </c>
    </row>
    <row r="94" spans="1:22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x14ac:dyDescent="0.2">
      <c r="A95" s="3"/>
      <c r="B95" s="3"/>
      <c r="C95" s="4" t="s">
        <v>73</v>
      </c>
      <c r="D95" s="4" t="s">
        <v>74</v>
      </c>
      <c r="E95" s="4" t="s">
        <v>75</v>
      </c>
      <c r="F95" s="4" t="s">
        <v>76</v>
      </c>
      <c r="G95" s="4" t="s">
        <v>77</v>
      </c>
      <c r="H95" s="4" t="s">
        <v>78</v>
      </c>
      <c r="I95" s="4" t="s">
        <v>79</v>
      </c>
      <c r="J95" s="4" t="s">
        <v>80</v>
      </c>
      <c r="K95" s="4" t="s">
        <v>73</v>
      </c>
      <c r="L95" s="4" t="s">
        <v>74</v>
      </c>
      <c r="M95" s="4" t="s">
        <v>75</v>
      </c>
      <c r="N95" s="4" t="s">
        <v>76</v>
      </c>
      <c r="O95" s="4" t="s">
        <v>77</v>
      </c>
      <c r="P95" s="4" t="s">
        <v>78</v>
      </c>
      <c r="Q95" s="4" t="s">
        <v>79</v>
      </c>
      <c r="R95" s="4" t="s">
        <v>80</v>
      </c>
      <c r="S95" s="4" t="s">
        <v>81</v>
      </c>
      <c r="T95" s="4" t="s">
        <v>101</v>
      </c>
      <c r="U95" s="4" t="s">
        <v>93</v>
      </c>
      <c r="V95" s="4" t="s">
        <v>83</v>
      </c>
    </row>
    <row r="96" spans="1:22" x14ac:dyDescent="0.2">
      <c r="A96" s="5" t="s">
        <v>68</v>
      </c>
      <c r="B96" s="4" t="s">
        <v>69</v>
      </c>
      <c r="C96" s="3"/>
      <c r="D96" s="3"/>
      <c r="E96" s="3"/>
      <c r="F96" s="3"/>
      <c r="G96" s="3"/>
      <c r="H96" s="3"/>
      <c r="I96" s="3"/>
      <c r="J96" s="3"/>
      <c r="K96" s="3">
        <v>7.7610000000000001</v>
      </c>
      <c r="L96" s="3">
        <v>14.528</v>
      </c>
      <c r="M96" s="3">
        <v>5.6000000000000001E-2</v>
      </c>
      <c r="N96" s="3">
        <v>0</v>
      </c>
      <c r="O96" s="3">
        <v>2.9000000000000001E-2</v>
      </c>
      <c r="P96" s="3">
        <v>1.552</v>
      </c>
      <c r="Q96" s="3">
        <v>10.760400000000001</v>
      </c>
      <c r="R96" s="3">
        <v>0</v>
      </c>
      <c r="S96" s="3">
        <f>K96-(M96+O96)</f>
        <v>7.6760000000000002</v>
      </c>
      <c r="T96" s="3">
        <f>L96-(M96+O96)</f>
        <v>14.443</v>
      </c>
      <c r="U96" s="3">
        <f>AVERAGE(I96,Q96)</f>
        <v>10.760400000000001</v>
      </c>
      <c r="V96" s="3">
        <f>(S96*COS(RADIANS(0)))/(1.06*(U96))</f>
        <v>0.67297771773932791</v>
      </c>
    </row>
    <row r="97" spans="1:22" x14ac:dyDescent="0.2">
      <c r="A97" s="5" t="s">
        <v>68</v>
      </c>
      <c r="B97" s="4" t="s">
        <v>70</v>
      </c>
      <c r="C97" s="3"/>
      <c r="D97" s="3"/>
      <c r="E97" s="3"/>
      <c r="F97" s="3"/>
      <c r="G97" s="3"/>
      <c r="H97" s="3"/>
      <c r="I97" s="3"/>
      <c r="J97" s="3"/>
      <c r="K97" s="3">
        <v>7.6040000000000001</v>
      </c>
      <c r="L97" s="3">
        <v>14.006</v>
      </c>
      <c r="M97" s="3">
        <v>0</v>
      </c>
      <c r="N97" s="3">
        <v>0</v>
      </c>
      <c r="O97" s="3">
        <v>2.4E-2</v>
      </c>
      <c r="P97" s="3">
        <v>0.99399999999999999</v>
      </c>
      <c r="Q97" s="3">
        <v>10.916899999999998</v>
      </c>
      <c r="R97" s="3">
        <v>0</v>
      </c>
      <c r="S97" s="3">
        <f>K97-(M97+O97)</f>
        <v>7.58</v>
      </c>
      <c r="T97" s="3">
        <f>L97-(M97+O97)</f>
        <v>13.982000000000001</v>
      </c>
      <c r="U97" s="3">
        <f>AVERAGE(I97,Q97)</f>
        <v>10.916899999999998</v>
      </c>
      <c r="V97" s="3">
        <f>(S97*COS(RADIANS(0)))/(1.06*(U97))</f>
        <v>0.65503424930396137</v>
      </c>
    </row>
    <row r="98" spans="1:22" x14ac:dyDescent="0.2">
      <c r="A98" s="5" t="s">
        <v>68</v>
      </c>
      <c r="B98" s="4" t="s">
        <v>7</v>
      </c>
      <c r="C98" s="4"/>
      <c r="D98" s="4"/>
      <c r="E98" s="4"/>
      <c r="F98" s="4"/>
      <c r="G98" s="4"/>
      <c r="H98" s="4"/>
      <c r="I98" s="4"/>
      <c r="J98" s="4"/>
      <c r="K98" s="4">
        <f t="shared" ref="K98:V98" si="26">AVERAGE(K96:K97)</f>
        <v>7.6825000000000001</v>
      </c>
      <c r="L98" s="4">
        <f t="shared" si="26"/>
        <v>14.266999999999999</v>
      </c>
      <c r="M98" s="4">
        <f t="shared" si="26"/>
        <v>2.8000000000000001E-2</v>
      </c>
      <c r="N98" s="4">
        <f t="shared" si="26"/>
        <v>0</v>
      </c>
      <c r="O98" s="4">
        <f t="shared" si="26"/>
        <v>2.6500000000000003E-2</v>
      </c>
      <c r="P98" s="4">
        <f t="shared" si="26"/>
        <v>1.2730000000000001</v>
      </c>
      <c r="Q98" s="4">
        <f t="shared" si="26"/>
        <v>10.838649999999999</v>
      </c>
      <c r="R98" s="4">
        <f t="shared" si="26"/>
        <v>0</v>
      </c>
      <c r="S98" s="4">
        <f t="shared" si="26"/>
        <v>7.6280000000000001</v>
      </c>
      <c r="T98" s="4">
        <f t="shared" si="26"/>
        <v>14.2125</v>
      </c>
      <c r="U98" s="4">
        <f t="shared" si="26"/>
        <v>10.838649999999999</v>
      </c>
      <c r="V98" s="4">
        <f t="shared" si="26"/>
        <v>0.66400598352164464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F1DAD-2BD4-E645-973E-A6648072D04C}">
  <sheetPr>
    <tabColor theme="9" tint="-0.499984740745262"/>
  </sheetPr>
  <dimension ref="A1:N104"/>
  <sheetViews>
    <sheetView topLeftCell="I87" workbookViewId="0">
      <selection activeCell="M104" sqref="M1:M104"/>
    </sheetView>
  </sheetViews>
  <sheetFormatPr baseColWidth="10" defaultRowHeight="16" x14ac:dyDescent="0.2"/>
  <cols>
    <col min="1" max="1" width="16.1640625" customWidth="1"/>
    <col min="2" max="2" width="17.5" style="3" customWidth="1"/>
    <col min="3" max="3" width="10.83203125" style="3"/>
    <col min="4" max="4" width="19.6640625" style="3" customWidth="1"/>
    <col min="5" max="5" width="21" style="3" customWidth="1"/>
    <col min="6" max="6" width="17.6640625" style="3" customWidth="1"/>
    <col min="7" max="7" width="18.33203125" style="3" customWidth="1"/>
    <col min="8" max="8" width="14.1640625" style="3" customWidth="1"/>
    <col min="9" max="12" width="15.5" style="3" customWidth="1"/>
    <col min="13" max="13" width="10.83203125" style="3"/>
  </cols>
  <sheetData>
    <row r="1" spans="1:14" x14ac:dyDescent="0.2">
      <c r="A1" s="1" t="s">
        <v>0</v>
      </c>
      <c r="B1" s="1" t="s">
        <v>1</v>
      </c>
      <c r="C1" s="1" t="s">
        <v>104</v>
      </c>
      <c r="D1" s="1"/>
      <c r="E1" s="6"/>
      <c r="F1" s="6"/>
      <c r="G1" s="6"/>
      <c r="H1" s="6"/>
      <c r="I1" s="6"/>
      <c r="J1" s="6"/>
      <c r="K1" s="6"/>
      <c r="L1" s="6"/>
      <c r="M1" s="6"/>
      <c r="N1" s="3"/>
    </row>
    <row r="2" spans="1:14" x14ac:dyDescent="0.2"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3"/>
    </row>
    <row r="3" spans="1:14" x14ac:dyDescent="0.2">
      <c r="A3" s="3"/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78</v>
      </c>
      <c r="I3" s="4" t="s">
        <v>79</v>
      </c>
      <c r="J3" s="4" t="s">
        <v>80</v>
      </c>
      <c r="K3" s="4" t="s">
        <v>81</v>
      </c>
      <c r="L3" s="4" t="s">
        <v>82</v>
      </c>
      <c r="M3" s="4" t="s">
        <v>83</v>
      </c>
    </row>
    <row r="4" spans="1:14" x14ac:dyDescent="0.2">
      <c r="A4" s="5" t="s">
        <v>3</v>
      </c>
      <c r="B4" s="4" t="s">
        <v>4</v>
      </c>
      <c r="C4" s="3">
        <v>18.2</v>
      </c>
      <c r="D4" s="3">
        <v>15.309999999999999</v>
      </c>
      <c r="E4" s="3">
        <v>0</v>
      </c>
      <c r="F4" s="3">
        <v>0</v>
      </c>
      <c r="G4" s="3">
        <v>0.22600000000000001</v>
      </c>
      <c r="H4" s="3">
        <v>3.1749999999999998</v>
      </c>
      <c r="I4" s="3">
        <v>9.3825000000000003</v>
      </c>
      <c r="J4" s="3">
        <v>0</v>
      </c>
      <c r="K4" s="3">
        <f>C4-(E4+G4)</f>
        <v>17.974</v>
      </c>
      <c r="L4" s="3">
        <f>D4-(F4+H4)</f>
        <v>12.134999999999998</v>
      </c>
      <c r="M4" s="3">
        <f>(K4*COS(RADIANS(0)))/(1.06*(I4))</f>
        <v>1.8072585956392118</v>
      </c>
    </row>
    <row r="5" spans="1:14" x14ac:dyDescent="0.2">
      <c r="A5" s="5" t="s">
        <v>3</v>
      </c>
      <c r="B5" s="4" t="s">
        <v>5</v>
      </c>
      <c r="C5" s="3">
        <v>15.2</v>
      </c>
      <c r="D5" s="3">
        <v>15.438999999999998</v>
      </c>
      <c r="E5" s="3">
        <v>0</v>
      </c>
      <c r="F5" s="3">
        <v>0</v>
      </c>
      <c r="G5" s="3">
        <v>0.27700000000000002</v>
      </c>
      <c r="H5" s="3">
        <v>4.1989999999999998</v>
      </c>
      <c r="I5" s="3">
        <v>7.0045555555555552</v>
      </c>
      <c r="J5" s="3">
        <v>0</v>
      </c>
      <c r="K5" s="3">
        <f t="shared" ref="K5:L6" si="0">C5-(E5+G5)</f>
        <v>14.923</v>
      </c>
      <c r="L5" s="3">
        <f t="shared" si="0"/>
        <v>11.239999999999998</v>
      </c>
      <c r="M5" s="3">
        <f t="shared" ref="M5:M6" si="1">(K5*COS(RADIANS(0)))/(1.06*(I5))</f>
        <v>2.0098779680070442</v>
      </c>
    </row>
    <row r="6" spans="1:14" x14ac:dyDescent="0.2">
      <c r="A6" s="5" t="s">
        <v>3</v>
      </c>
      <c r="B6" s="4" t="s">
        <v>6</v>
      </c>
      <c r="C6" s="3">
        <v>13.95</v>
      </c>
      <c r="D6" s="3">
        <v>15.431000000000001</v>
      </c>
      <c r="E6" s="3">
        <v>0</v>
      </c>
      <c r="F6" s="3">
        <v>0</v>
      </c>
      <c r="G6" s="3">
        <v>0.17</v>
      </c>
      <c r="H6" s="3">
        <v>3.3759999999999999</v>
      </c>
      <c r="I6" s="3">
        <v>7.4614736842105271</v>
      </c>
      <c r="J6" s="3">
        <v>0</v>
      </c>
      <c r="K6" s="3">
        <f t="shared" si="0"/>
        <v>13.78</v>
      </c>
      <c r="L6" s="3">
        <f t="shared" si="0"/>
        <v>12.055000000000001</v>
      </c>
      <c r="M6" s="3">
        <f t="shared" si="1"/>
        <v>1.7422831668641721</v>
      </c>
    </row>
    <row r="7" spans="1:14" x14ac:dyDescent="0.2">
      <c r="A7" s="5" t="s">
        <v>3</v>
      </c>
      <c r="B7" s="4" t="s">
        <v>7</v>
      </c>
      <c r="C7" s="4">
        <f t="shared" ref="C7:M7" si="2">AVERAGE(C4:C6)</f>
        <v>15.783333333333331</v>
      </c>
      <c r="D7" s="4">
        <f t="shared" si="2"/>
        <v>15.393333333333331</v>
      </c>
      <c r="E7" s="4">
        <f t="shared" si="2"/>
        <v>0</v>
      </c>
      <c r="F7" s="4">
        <f t="shared" si="2"/>
        <v>0</v>
      </c>
      <c r="G7" s="4">
        <f t="shared" si="2"/>
        <v>0.22433333333333336</v>
      </c>
      <c r="H7" s="4">
        <f t="shared" si="2"/>
        <v>3.5833333333333335</v>
      </c>
      <c r="I7" s="4">
        <f t="shared" si="2"/>
        <v>7.9495097465886948</v>
      </c>
      <c r="J7" s="4">
        <f t="shared" si="2"/>
        <v>0</v>
      </c>
      <c r="K7" s="4">
        <f t="shared" si="2"/>
        <v>15.558999999999999</v>
      </c>
      <c r="L7" s="4">
        <f t="shared" si="2"/>
        <v>11.81</v>
      </c>
      <c r="M7" s="4">
        <f t="shared" si="2"/>
        <v>1.8531399101701427</v>
      </c>
    </row>
    <row r="8" spans="1:14" x14ac:dyDescent="0.2">
      <c r="A8" s="3"/>
    </row>
    <row r="9" spans="1:14" x14ac:dyDescent="0.2">
      <c r="A9" s="3"/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  <c r="K9" s="4" t="s">
        <v>81</v>
      </c>
      <c r="L9" s="4" t="s">
        <v>82</v>
      </c>
      <c r="M9" s="4" t="s">
        <v>83</v>
      </c>
    </row>
    <row r="10" spans="1:14" x14ac:dyDescent="0.2">
      <c r="A10" s="5" t="s">
        <v>8</v>
      </c>
      <c r="B10" s="4" t="s">
        <v>9</v>
      </c>
      <c r="C10" s="3">
        <v>28.1</v>
      </c>
      <c r="D10" s="3">
        <v>16.619999999999997</v>
      </c>
      <c r="E10" s="3">
        <v>0</v>
      </c>
      <c r="F10" s="3">
        <v>0</v>
      </c>
      <c r="G10" s="3">
        <v>0.39400000000000002</v>
      </c>
      <c r="H10" s="3">
        <v>4.649</v>
      </c>
      <c r="I10" s="3">
        <v>7.7282000000000011</v>
      </c>
      <c r="J10" s="3">
        <v>0</v>
      </c>
      <c r="K10" s="3">
        <f>C10-(E10+G10)</f>
        <v>27.706000000000003</v>
      </c>
      <c r="L10" s="3">
        <f>D10-(F10+H10)</f>
        <v>11.970999999999997</v>
      </c>
      <c r="M10" s="3">
        <f>(K10*COS(RADIANS(0)))/(1.06*(I10))</f>
        <v>3.3821246666826172</v>
      </c>
    </row>
    <row r="11" spans="1:14" x14ac:dyDescent="0.2">
      <c r="A11" s="5" t="s">
        <v>8</v>
      </c>
      <c r="B11" s="4" t="s">
        <v>10</v>
      </c>
      <c r="C11" s="3">
        <v>22.2</v>
      </c>
      <c r="D11" s="3">
        <v>16.035</v>
      </c>
      <c r="E11" s="3">
        <v>0</v>
      </c>
      <c r="F11" s="3">
        <v>0</v>
      </c>
      <c r="G11" s="3">
        <v>0.35499999999999998</v>
      </c>
      <c r="H11" s="3">
        <v>4.2789999999999999</v>
      </c>
      <c r="I11" s="3">
        <v>7.5198999999999998</v>
      </c>
      <c r="J11" s="3">
        <v>0</v>
      </c>
      <c r="K11" s="3">
        <f>C11-(E11+G11)</f>
        <v>21.844999999999999</v>
      </c>
      <c r="L11" s="3">
        <f>D11-(F11+H11)</f>
        <v>11.756</v>
      </c>
      <c r="M11" s="3">
        <f>(K11*COS(RADIANS(0)))/(1.06*(I11))</f>
        <v>2.7405272099413205</v>
      </c>
    </row>
    <row r="12" spans="1:14" x14ac:dyDescent="0.2">
      <c r="A12" s="5" t="s">
        <v>8</v>
      </c>
      <c r="B12" s="4" t="s">
        <v>7</v>
      </c>
      <c r="C12" s="4">
        <f t="shared" ref="C12:M12" si="3">AVERAGE(C10:C11)</f>
        <v>25.15</v>
      </c>
      <c r="D12" s="4">
        <f t="shared" si="3"/>
        <v>16.327500000000001</v>
      </c>
      <c r="E12" s="4">
        <f t="shared" si="3"/>
        <v>0</v>
      </c>
      <c r="F12" s="4">
        <f t="shared" si="3"/>
        <v>0</v>
      </c>
      <c r="G12" s="4">
        <f t="shared" si="3"/>
        <v>0.3745</v>
      </c>
      <c r="H12" s="4">
        <f t="shared" si="3"/>
        <v>4.4640000000000004</v>
      </c>
      <c r="I12" s="4">
        <f t="shared" si="3"/>
        <v>7.6240500000000004</v>
      </c>
      <c r="J12" s="4">
        <f t="shared" si="3"/>
        <v>0</v>
      </c>
      <c r="K12" s="4">
        <f>AVERAGE(K10:K11)</f>
        <v>24.775500000000001</v>
      </c>
      <c r="L12" s="4">
        <f t="shared" si="3"/>
        <v>11.863499999999998</v>
      </c>
      <c r="M12" s="4">
        <f t="shared" si="3"/>
        <v>3.0613259383119686</v>
      </c>
    </row>
    <row r="13" spans="1:14" x14ac:dyDescent="0.2">
      <c r="A13" s="3"/>
    </row>
    <row r="14" spans="1:14" x14ac:dyDescent="0.2">
      <c r="A14" s="3"/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81</v>
      </c>
      <c r="L14" s="4" t="s">
        <v>82</v>
      </c>
      <c r="M14" s="4" t="s">
        <v>83</v>
      </c>
    </row>
    <row r="15" spans="1:14" x14ac:dyDescent="0.2">
      <c r="A15" s="5" t="s">
        <v>11</v>
      </c>
      <c r="B15" s="4" t="s">
        <v>12</v>
      </c>
      <c r="C15" s="3">
        <v>9.282</v>
      </c>
      <c r="D15" s="3">
        <v>11.084999999999999</v>
      </c>
      <c r="E15" s="3">
        <v>0</v>
      </c>
      <c r="F15" s="3">
        <v>0</v>
      </c>
      <c r="G15" s="3">
        <v>0.13100000000000001</v>
      </c>
      <c r="H15" s="3">
        <v>2.262</v>
      </c>
      <c r="I15" s="3">
        <v>5.6120000000000001</v>
      </c>
      <c r="J15" s="3">
        <v>0</v>
      </c>
      <c r="K15" s="3">
        <f t="shared" ref="K15:L19" si="4">C15-(E15+G15)</f>
        <v>9.1509999999999998</v>
      </c>
      <c r="L15" s="3">
        <f t="shared" si="4"/>
        <v>8.8229999999999986</v>
      </c>
      <c r="M15" s="3">
        <f>(K15*COS(RADIANS(0)))/(1.06*(I15))</f>
        <v>1.5383141247192671</v>
      </c>
    </row>
    <row r="16" spans="1:14" x14ac:dyDescent="0.2">
      <c r="A16" s="5" t="s">
        <v>11</v>
      </c>
      <c r="B16" s="4" t="s">
        <v>13</v>
      </c>
      <c r="C16" s="3">
        <v>7.3959999999999999</v>
      </c>
      <c r="D16" s="3">
        <v>9.8949999999999996</v>
      </c>
      <c r="E16" s="3">
        <v>0</v>
      </c>
      <c r="F16" s="3">
        <v>0</v>
      </c>
      <c r="G16" s="3">
        <v>0.13600000000000001</v>
      </c>
      <c r="H16" s="3">
        <v>2.5550000000000002</v>
      </c>
      <c r="I16" s="3">
        <v>5.6157999999999992</v>
      </c>
      <c r="J16" s="3">
        <v>0</v>
      </c>
      <c r="K16" s="3">
        <f t="shared" si="4"/>
        <v>7.26</v>
      </c>
      <c r="L16" s="3">
        <f t="shared" si="4"/>
        <v>7.34</v>
      </c>
      <c r="M16" s="3">
        <f t="shared" ref="M16:M19" si="5">(K16*COS(RADIANS(0)))/(1.06*(I16))</f>
        <v>1.2196047942899648</v>
      </c>
    </row>
    <row r="17" spans="1:13" x14ac:dyDescent="0.2">
      <c r="A17" s="5" t="s">
        <v>11</v>
      </c>
      <c r="B17" s="4" t="s">
        <v>12</v>
      </c>
      <c r="C17" s="3">
        <v>7.8639999999999999</v>
      </c>
      <c r="D17" s="3">
        <v>11.384</v>
      </c>
      <c r="E17" s="3">
        <v>0</v>
      </c>
      <c r="F17" s="3">
        <v>0</v>
      </c>
      <c r="G17" s="3">
        <v>0.122</v>
      </c>
      <c r="H17" s="3">
        <v>2.3079999999999998</v>
      </c>
      <c r="I17" s="3">
        <v>5.2195555555555559</v>
      </c>
      <c r="J17" s="3">
        <v>0</v>
      </c>
      <c r="K17" s="3">
        <f t="shared" si="4"/>
        <v>7.742</v>
      </c>
      <c r="L17" s="3">
        <f t="shared" si="4"/>
        <v>9.0760000000000005</v>
      </c>
      <c r="M17" s="3">
        <f t="shared" si="5"/>
        <v>1.3993094828029407</v>
      </c>
    </row>
    <row r="18" spans="1:13" x14ac:dyDescent="0.2">
      <c r="A18" s="5" t="s">
        <v>11</v>
      </c>
      <c r="B18" s="4" t="s">
        <v>14</v>
      </c>
      <c r="C18" s="3">
        <v>9.5630000000000006</v>
      </c>
      <c r="D18" s="3">
        <v>12.523</v>
      </c>
      <c r="E18" s="3">
        <v>0</v>
      </c>
      <c r="F18" s="3">
        <v>0</v>
      </c>
      <c r="G18" s="3">
        <v>0.15</v>
      </c>
      <c r="H18" s="3">
        <v>2.0829999999999997</v>
      </c>
      <c r="I18" s="3">
        <v>5.8755714285714298</v>
      </c>
      <c r="J18" s="3">
        <v>0</v>
      </c>
      <c r="K18" s="3">
        <f t="shared" si="4"/>
        <v>9.4130000000000003</v>
      </c>
      <c r="L18" s="3">
        <f t="shared" si="4"/>
        <v>10.44</v>
      </c>
      <c r="M18" s="3">
        <f t="shared" si="5"/>
        <v>1.5113744743299609</v>
      </c>
    </row>
    <row r="19" spans="1:13" x14ac:dyDescent="0.2">
      <c r="A19" s="5" t="s">
        <v>11</v>
      </c>
      <c r="B19" s="4" t="s">
        <v>15</v>
      </c>
      <c r="C19" s="3">
        <v>4.984</v>
      </c>
      <c r="D19" s="3">
        <v>10.589</v>
      </c>
      <c r="E19" s="3">
        <v>0</v>
      </c>
      <c r="F19" s="3">
        <v>0</v>
      </c>
      <c r="G19" s="3">
        <v>0.128</v>
      </c>
      <c r="H19" s="3">
        <v>2.2749999999999999</v>
      </c>
      <c r="I19" s="3">
        <v>4.7341875</v>
      </c>
      <c r="J19" s="3">
        <v>0</v>
      </c>
      <c r="K19" s="3">
        <f t="shared" si="4"/>
        <v>4.8559999999999999</v>
      </c>
      <c r="L19" s="3">
        <f t="shared" si="4"/>
        <v>8.3140000000000001</v>
      </c>
      <c r="M19" s="3">
        <f t="shared" si="5"/>
        <v>0.96767018109690373</v>
      </c>
    </row>
    <row r="20" spans="1:13" x14ac:dyDescent="0.2">
      <c r="A20" s="5" t="s">
        <v>11</v>
      </c>
      <c r="B20" s="4" t="s">
        <v>7</v>
      </c>
      <c r="C20" s="4">
        <f t="shared" ref="C20:M20" si="6">AVERAGE(C15:C19)</f>
        <v>7.817800000000001</v>
      </c>
      <c r="D20" s="4">
        <f t="shared" si="6"/>
        <v>11.0952</v>
      </c>
      <c r="E20" s="4">
        <f t="shared" si="6"/>
        <v>0</v>
      </c>
      <c r="F20" s="4">
        <f t="shared" si="6"/>
        <v>0</v>
      </c>
      <c r="G20" s="4">
        <f t="shared" si="6"/>
        <v>0.13340000000000002</v>
      </c>
      <c r="H20" s="4">
        <f t="shared" si="6"/>
        <v>2.2966000000000002</v>
      </c>
      <c r="I20" s="4">
        <f t="shared" si="6"/>
        <v>5.411422896825397</v>
      </c>
      <c r="J20" s="4">
        <f t="shared" si="6"/>
        <v>0</v>
      </c>
      <c r="K20" s="4">
        <f t="shared" si="6"/>
        <v>7.684400000000001</v>
      </c>
      <c r="L20" s="4">
        <f t="shared" si="6"/>
        <v>8.7985999999999986</v>
      </c>
      <c r="M20" s="4">
        <f t="shared" si="6"/>
        <v>1.3272546114478074</v>
      </c>
    </row>
    <row r="21" spans="1:13" x14ac:dyDescent="0.2">
      <c r="A21" s="3"/>
    </row>
    <row r="22" spans="1:13" x14ac:dyDescent="0.2">
      <c r="A22" s="3"/>
      <c r="C22" s="4" t="s">
        <v>73</v>
      </c>
      <c r="D22" s="4" t="s">
        <v>74</v>
      </c>
      <c r="E22" s="4" t="s">
        <v>75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80</v>
      </c>
      <c r="K22" s="4" t="s">
        <v>81</v>
      </c>
      <c r="L22" s="4" t="s">
        <v>82</v>
      </c>
      <c r="M22" s="4" t="s">
        <v>83</v>
      </c>
    </row>
    <row r="23" spans="1:13" x14ac:dyDescent="0.2">
      <c r="A23" s="5" t="s">
        <v>16</v>
      </c>
      <c r="B23" s="4" t="s">
        <v>17</v>
      </c>
      <c r="C23" s="3">
        <v>1.542</v>
      </c>
      <c r="D23" s="3">
        <v>6.0819999999999999</v>
      </c>
      <c r="E23" s="3">
        <v>0</v>
      </c>
      <c r="F23" s="3">
        <v>0</v>
      </c>
      <c r="G23" s="3">
        <v>1.6E-2</v>
      </c>
      <c r="H23" s="3">
        <v>1.3119999999999998</v>
      </c>
      <c r="I23" s="3">
        <v>4.4263999999999992</v>
      </c>
      <c r="J23" s="3">
        <v>0</v>
      </c>
      <c r="K23" s="3">
        <f>C23-(E23+G23)</f>
        <v>1.526</v>
      </c>
      <c r="L23" s="3">
        <f>D23-(F23+H23)</f>
        <v>4.7699999999999996</v>
      </c>
      <c r="M23" s="3">
        <f>(K23*COS(RADIANS(0)))/(1.06*(I23))</f>
        <v>0.32523555067536464</v>
      </c>
    </row>
    <row r="24" spans="1:13" x14ac:dyDescent="0.2">
      <c r="A24" s="5" t="s">
        <v>16</v>
      </c>
      <c r="B24" s="4" t="s">
        <v>18</v>
      </c>
      <c r="C24" s="3">
        <v>2.9260000000000002</v>
      </c>
      <c r="D24" s="3">
        <v>7.5860000000000003</v>
      </c>
      <c r="E24" s="3">
        <v>0</v>
      </c>
      <c r="F24" s="3">
        <v>0</v>
      </c>
      <c r="G24" s="3">
        <v>5.0999999999999997E-2</v>
      </c>
      <c r="H24" s="3">
        <v>1.5539999999999998</v>
      </c>
      <c r="I24" s="3">
        <v>4.9916</v>
      </c>
      <c r="J24" s="3">
        <v>0</v>
      </c>
      <c r="K24" s="3">
        <f>C24-(E24+G24)</f>
        <v>2.875</v>
      </c>
      <c r="L24" s="3">
        <f>D24-(F24+H24)</f>
        <v>6.032</v>
      </c>
      <c r="M24" s="3">
        <f>(K24*COS(RADIANS(0)))/(1.06*(I24))</f>
        <v>0.54336568453870426</v>
      </c>
    </row>
    <row r="25" spans="1:13" x14ac:dyDescent="0.2">
      <c r="A25" s="5" t="s">
        <v>16</v>
      </c>
      <c r="B25" s="4" t="s">
        <v>7</v>
      </c>
      <c r="C25" s="4">
        <f t="shared" ref="C25:M25" si="7">AVERAGE(C23:C24)</f>
        <v>2.234</v>
      </c>
      <c r="D25" s="4">
        <f t="shared" si="7"/>
        <v>6.8339999999999996</v>
      </c>
      <c r="E25" s="4">
        <f t="shared" si="7"/>
        <v>0</v>
      </c>
      <c r="F25" s="4">
        <f t="shared" si="7"/>
        <v>0</v>
      </c>
      <c r="G25" s="4">
        <f t="shared" si="7"/>
        <v>3.3500000000000002E-2</v>
      </c>
      <c r="H25" s="4">
        <f t="shared" si="7"/>
        <v>1.4329999999999998</v>
      </c>
      <c r="I25" s="4">
        <f t="shared" si="7"/>
        <v>4.7089999999999996</v>
      </c>
      <c r="J25" s="4">
        <f t="shared" si="7"/>
        <v>0</v>
      </c>
      <c r="K25" s="4">
        <f t="shared" si="7"/>
        <v>2.2004999999999999</v>
      </c>
      <c r="L25" s="4">
        <f t="shared" si="7"/>
        <v>5.4009999999999998</v>
      </c>
      <c r="M25" s="4">
        <f t="shared" si="7"/>
        <v>0.43430061760703442</v>
      </c>
    </row>
    <row r="26" spans="1:13" x14ac:dyDescent="0.2">
      <c r="A26" s="3"/>
    </row>
    <row r="27" spans="1:13" x14ac:dyDescent="0.2">
      <c r="A27" s="3"/>
      <c r="C27" s="4" t="s">
        <v>73</v>
      </c>
      <c r="D27" s="4" t="s">
        <v>74</v>
      </c>
      <c r="E27" s="4" t="s">
        <v>75</v>
      </c>
      <c r="F27" s="4" t="s">
        <v>76</v>
      </c>
      <c r="G27" s="4" t="s">
        <v>77</v>
      </c>
      <c r="H27" s="4" t="s">
        <v>78</v>
      </c>
      <c r="I27" s="4" t="s">
        <v>79</v>
      </c>
      <c r="J27" s="4" t="s">
        <v>80</v>
      </c>
      <c r="K27" s="4" t="s">
        <v>81</v>
      </c>
      <c r="L27" s="4" t="s">
        <v>82</v>
      </c>
      <c r="M27" s="4" t="s">
        <v>83</v>
      </c>
    </row>
    <row r="28" spans="1:13" x14ac:dyDescent="0.2">
      <c r="A28" s="5" t="s">
        <v>19</v>
      </c>
      <c r="B28" s="4" t="s">
        <v>20</v>
      </c>
      <c r="C28" s="3">
        <v>15</v>
      </c>
      <c r="D28" s="3">
        <v>11.129000000000001</v>
      </c>
      <c r="E28" s="3">
        <v>0</v>
      </c>
      <c r="F28" s="3">
        <v>0</v>
      </c>
      <c r="G28" s="3">
        <v>8.5000000000000006E-2</v>
      </c>
      <c r="H28" s="3">
        <v>2.0720000000000001</v>
      </c>
      <c r="I28" s="3">
        <v>6.2215619047619031</v>
      </c>
      <c r="J28" s="3">
        <v>0</v>
      </c>
      <c r="K28" s="3">
        <f t="shared" ref="K28:L30" si="8">C28-(E28+G28)</f>
        <v>14.914999999999999</v>
      </c>
      <c r="L28" s="3">
        <f t="shared" si="8"/>
        <v>9.0570000000000022</v>
      </c>
      <c r="M28" s="3">
        <f>(K28*COS(RADIANS(0)))/(1.06*(I28))</f>
        <v>2.2616113015304977</v>
      </c>
    </row>
    <row r="29" spans="1:13" x14ac:dyDescent="0.2">
      <c r="A29" s="5" t="s">
        <v>19</v>
      </c>
      <c r="B29" s="4" t="s">
        <v>21</v>
      </c>
      <c r="C29" s="3">
        <v>12.72</v>
      </c>
      <c r="D29" s="3">
        <v>10.773</v>
      </c>
      <c r="E29" s="3">
        <v>0</v>
      </c>
      <c r="F29" s="3">
        <v>0</v>
      </c>
      <c r="G29" s="3">
        <v>0.11</v>
      </c>
      <c r="H29" s="3">
        <v>2.274</v>
      </c>
      <c r="I29" s="3">
        <v>7.429333333333334</v>
      </c>
      <c r="J29" s="3">
        <v>0</v>
      </c>
      <c r="K29" s="3">
        <f t="shared" si="8"/>
        <v>12.610000000000001</v>
      </c>
      <c r="L29" s="3">
        <f t="shared" si="8"/>
        <v>8.4989999999999988</v>
      </c>
      <c r="M29" s="3">
        <f t="shared" ref="M29:M30" si="9">(K29*COS(RADIANS(0)))/(1.06*(I29))</f>
        <v>1.6012508634818294</v>
      </c>
    </row>
    <row r="30" spans="1:13" x14ac:dyDescent="0.2">
      <c r="A30" s="5" t="s">
        <v>19</v>
      </c>
      <c r="B30" s="4" t="s">
        <v>22</v>
      </c>
      <c r="C30" s="3">
        <v>10.91</v>
      </c>
      <c r="D30" s="3">
        <v>10.696</v>
      </c>
      <c r="E30" s="3">
        <v>0</v>
      </c>
      <c r="F30" s="3">
        <v>0</v>
      </c>
      <c r="G30" s="3">
        <v>0.109</v>
      </c>
      <c r="H30" s="3">
        <v>2.1230000000000002</v>
      </c>
      <c r="I30" s="3">
        <v>4.6450909090909089</v>
      </c>
      <c r="J30" s="3">
        <v>0</v>
      </c>
      <c r="K30" s="3">
        <f t="shared" si="8"/>
        <v>10.801</v>
      </c>
      <c r="L30" s="3">
        <f t="shared" si="8"/>
        <v>8.5730000000000004</v>
      </c>
      <c r="M30" s="3">
        <f t="shared" si="9"/>
        <v>2.1936325555151828</v>
      </c>
    </row>
    <row r="31" spans="1:13" x14ac:dyDescent="0.2">
      <c r="A31" s="5" t="s">
        <v>19</v>
      </c>
      <c r="B31" s="4" t="s">
        <v>7</v>
      </c>
      <c r="C31" s="4">
        <f t="shared" ref="C31:M31" si="10">AVERAGE(C28:C30)</f>
        <v>12.876666666666665</v>
      </c>
      <c r="D31" s="4">
        <f t="shared" si="10"/>
        <v>10.866</v>
      </c>
      <c r="E31" s="4">
        <f t="shared" si="10"/>
        <v>0</v>
      </c>
      <c r="F31" s="4">
        <f t="shared" si="10"/>
        <v>0</v>
      </c>
      <c r="G31" s="4">
        <f t="shared" si="10"/>
        <v>0.10133333333333333</v>
      </c>
      <c r="H31" s="4">
        <f t="shared" si="10"/>
        <v>2.1563333333333334</v>
      </c>
      <c r="I31" s="4">
        <f t="shared" si="10"/>
        <v>6.0986620490620496</v>
      </c>
      <c r="J31" s="4">
        <f t="shared" si="10"/>
        <v>0</v>
      </c>
      <c r="K31" s="4">
        <f t="shared" si="10"/>
        <v>12.775333333333334</v>
      </c>
      <c r="L31" s="4">
        <f t="shared" si="10"/>
        <v>8.7096666666666671</v>
      </c>
      <c r="M31" s="4">
        <f t="shared" si="10"/>
        <v>2.01883157350917</v>
      </c>
    </row>
    <row r="32" spans="1:13" x14ac:dyDescent="0.2">
      <c r="A32" s="3"/>
    </row>
    <row r="33" spans="1:13" x14ac:dyDescent="0.2">
      <c r="A33" s="3"/>
      <c r="C33" s="4" t="s">
        <v>73</v>
      </c>
      <c r="D33" s="4" t="s">
        <v>74</v>
      </c>
      <c r="E33" s="4" t="s">
        <v>75</v>
      </c>
      <c r="F33" s="4" t="s">
        <v>76</v>
      </c>
      <c r="G33" s="4" t="s">
        <v>77</v>
      </c>
      <c r="H33" s="4" t="s">
        <v>78</v>
      </c>
      <c r="I33" s="4" t="s">
        <v>79</v>
      </c>
      <c r="J33" s="4" t="s">
        <v>80</v>
      </c>
      <c r="K33" s="4" t="s">
        <v>81</v>
      </c>
      <c r="L33" s="4" t="s">
        <v>82</v>
      </c>
      <c r="M33" s="4" t="s">
        <v>83</v>
      </c>
    </row>
    <row r="34" spans="1:13" x14ac:dyDescent="0.2">
      <c r="A34" s="5" t="s">
        <v>23</v>
      </c>
      <c r="B34" s="4" t="s">
        <v>24</v>
      </c>
      <c r="C34" s="3">
        <v>1.4770000000000001</v>
      </c>
      <c r="D34" s="3">
        <v>6.2969999999999997</v>
      </c>
      <c r="E34" s="3">
        <v>0</v>
      </c>
      <c r="F34" s="3">
        <v>0</v>
      </c>
      <c r="G34" s="3">
        <v>2.4E-2</v>
      </c>
      <c r="H34" s="3">
        <v>0.94000000000000006</v>
      </c>
      <c r="I34" s="3">
        <v>3.7323</v>
      </c>
      <c r="J34" s="3">
        <v>0</v>
      </c>
      <c r="K34" s="3">
        <f t="shared" ref="K34:L36" si="11">C34-(E34+G34)</f>
        <v>1.4530000000000001</v>
      </c>
      <c r="L34" s="3">
        <f t="shared" si="11"/>
        <v>5.3569999999999993</v>
      </c>
      <c r="M34" s="3">
        <f>(K34*COS(RADIANS(0)))/(1.06*(I34))</f>
        <v>0.36726809661097232</v>
      </c>
    </row>
    <row r="35" spans="1:13" x14ac:dyDescent="0.2">
      <c r="A35" s="5" t="s">
        <v>23</v>
      </c>
      <c r="B35" s="4" t="s">
        <v>25</v>
      </c>
      <c r="C35" s="3">
        <v>2.2759999999999998</v>
      </c>
      <c r="D35" s="3">
        <v>6.4480000000000004</v>
      </c>
      <c r="E35" s="3">
        <v>0</v>
      </c>
      <c r="F35" s="3">
        <v>0</v>
      </c>
      <c r="G35" s="3">
        <v>2.7E-2</v>
      </c>
      <c r="H35" s="3">
        <v>1.921</v>
      </c>
      <c r="I35" s="3">
        <v>3.3673636363636361</v>
      </c>
      <c r="J35" s="3">
        <v>0</v>
      </c>
      <c r="K35" s="3">
        <f t="shared" si="11"/>
        <v>2.2489999999999997</v>
      </c>
      <c r="L35" s="3">
        <f t="shared" si="11"/>
        <v>4.5270000000000001</v>
      </c>
      <c r="M35" s="3">
        <f t="shared" ref="M35:M36" si="12">(K35*COS(RADIANS(0)))/(1.06*(I35))</f>
        <v>0.63007692139205251</v>
      </c>
    </row>
    <row r="36" spans="1:13" x14ac:dyDescent="0.2">
      <c r="A36" s="5" t="s">
        <v>23</v>
      </c>
      <c r="B36" s="4" t="s">
        <v>26</v>
      </c>
      <c r="C36" s="3">
        <v>2.0049999999999999</v>
      </c>
      <c r="D36" s="3">
        <v>6.226</v>
      </c>
      <c r="E36" s="3">
        <v>0</v>
      </c>
      <c r="F36" s="3">
        <v>0</v>
      </c>
      <c r="G36" s="3">
        <v>2.3E-2</v>
      </c>
      <c r="H36" s="3">
        <v>1.9289999999999998</v>
      </c>
      <c r="I36" s="3">
        <v>3.3382000000000005</v>
      </c>
      <c r="J36" s="3">
        <v>0</v>
      </c>
      <c r="K36" s="3">
        <f t="shared" si="11"/>
        <v>1.982</v>
      </c>
      <c r="L36" s="3">
        <f t="shared" si="11"/>
        <v>4.2970000000000006</v>
      </c>
      <c r="M36" s="3">
        <f t="shared" si="12"/>
        <v>0.56012561283168072</v>
      </c>
    </row>
    <row r="37" spans="1:13" x14ac:dyDescent="0.2">
      <c r="A37" s="5" t="s">
        <v>23</v>
      </c>
      <c r="B37" s="4" t="s">
        <v>7</v>
      </c>
      <c r="C37" s="4">
        <f t="shared" ref="C37:M37" si="13">AVERAGE(C34:C36)</f>
        <v>1.9193333333333333</v>
      </c>
      <c r="D37" s="4">
        <f t="shared" si="13"/>
        <v>6.323666666666667</v>
      </c>
      <c r="E37" s="4">
        <f t="shared" si="13"/>
        <v>0</v>
      </c>
      <c r="F37" s="4">
        <f t="shared" si="13"/>
        <v>0</v>
      </c>
      <c r="G37" s="4">
        <f t="shared" si="13"/>
        <v>2.466666666666667E-2</v>
      </c>
      <c r="H37" s="4">
        <f t="shared" si="13"/>
        <v>1.5966666666666667</v>
      </c>
      <c r="I37" s="4">
        <f t="shared" si="13"/>
        <v>3.4792878787878792</v>
      </c>
      <c r="J37" s="4">
        <f t="shared" si="13"/>
        <v>0</v>
      </c>
      <c r="K37" s="4">
        <f t="shared" si="13"/>
        <v>1.8946666666666667</v>
      </c>
      <c r="L37" s="4">
        <f t="shared" si="13"/>
        <v>4.7270000000000003</v>
      </c>
      <c r="M37" s="4">
        <f t="shared" si="13"/>
        <v>0.51915687694490187</v>
      </c>
    </row>
    <row r="38" spans="1:13" x14ac:dyDescent="0.2">
      <c r="A38" s="3"/>
    </row>
    <row r="39" spans="1:13" x14ac:dyDescent="0.2">
      <c r="A39" s="3"/>
      <c r="C39" s="4" t="s">
        <v>73</v>
      </c>
      <c r="D39" s="4" t="s">
        <v>74</v>
      </c>
      <c r="E39" s="4" t="s">
        <v>75</v>
      </c>
      <c r="F39" s="4" t="s">
        <v>76</v>
      </c>
      <c r="G39" s="4" t="s">
        <v>77</v>
      </c>
      <c r="H39" s="4" t="s">
        <v>78</v>
      </c>
      <c r="I39" s="4" t="s">
        <v>79</v>
      </c>
      <c r="J39" s="4" t="s">
        <v>80</v>
      </c>
      <c r="K39" s="4" t="s">
        <v>81</v>
      </c>
      <c r="L39" s="4" t="s">
        <v>82</v>
      </c>
      <c r="M39" s="4" t="s">
        <v>83</v>
      </c>
    </row>
    <row r="40" spans="1:13" x14ac:dyDescent="0.2">
      <c r="A40" s="5" t="s">
        <v>27</v>
      </c>
      <c r="B40" s="4" t="s">
        <v>28</v>
      </c>
      <c r="C40" s="3">
        <v>3.0739999999999998</v>
      </c>
      <c r="D40" s="3">
        <v>7.9689999999999994</v>
      </c>
      <c r="E40" s="3">
        <v>0</v>
      </c>
      <c r="F40" s="3">
        <v>0</v>
      </c>
      <c r="G40" s="3">
        <v>2.3E-2</v>
      </c>
      <c r="H40" s="3">
        <v>1.9100000000000001</v>
      </c>
      <c r="I40" s="3">
        <v>5.3811</v>
      </c>
      <c r="J40" s="3">
        <v>0</v>
      </c>
      <c r="K40" s="3">
        <f t="shared" ref="K40:L43" si="14">C40-(E40+G40)</f>
        <v>3.0509999999999997</v>
      </c>
      <c r="L40" s="3">
        <f t="shared" si="14"/>
        <v>6.0589999999999993</v>
      </c>
      <c r="M40" s="3">
        <f>(K40*COS(RADIANS(0)))/(1.06*(I40))</f>
        <v>0.53489098637684718</v>
      </c>
    </row>
    <row r="41" spans="1:13" x14ac:dyDescent="0.2">
      <c r="A41" s="5" t="s">
        <v>29</v>
      </c>
      <c r="B41" s="4" t="s">
        <v>30</v>
      </c>
      <c r="C41" s="3">
        <v>3.1779999999999999</v>
      </c>
      <c r="D41" s="3">
        <v>9.7870000000000008</v>
      </c>
      <c r="E41" s="3">
        <v>0</v>
      </c>
      <c r="F41" s="3">
        <v>0</v>
      </c>
      <c r="G41" s="3">
        <v>6.0999999999999999E-2</v>
      </c>
      <c r="H41" s="3">
        <v>2.351</v>
      </c>
      <c r="I41" s="3">
        <v>5.1419000000000006</v>
      </c>
      <c r="J41" s="3">
        <v>0</v>
      </c>
      <c r="K41" s="3">
        <f t="shared" si="14"/>
        <v>3.117</v>
      </c>
      <c r="L41" s="3">
        <f t="shared" si="14"/>
        <v>7.4360000000000008</v>
      </c>
      <c r="M41" s="3">
        <f t="shared" ref="M41:M43" si="15">(K41*COS(RADIANS(0)))/(1.06*(I41))</f>
        <v>0.57188316337070899</v>
      </c>
    </row>
    <row r="42" spans="1:13" x14ac:dyDescent="0.2">
      <c r="A42" s="5" t="s">
        <v>27</v>
      </c>
      <c r="B42" s="4" t="s">
        <v>31</v>
      </c>
      <c r="C42" s="3">
        <v>3.327</v>
      </c>
      <c r="D42" s="3">
        <v>10.035</v>
      </c>
      <c r="E42" s="3">
        <v>0</v>
      </c>
      <c r="F42" s="3">
        <v>0</v>
      </c>
      <c r="G42" s="3">
        <v>3.5999999999999997E-2</v>
      </c>
      <c r="H42" s="3">
        <v>2.5019999999999998</v>
      </c>
      <c r="I42" s="3">
        <v>3.2442000000000002</v>
      </c>
      <c r="J42" s="3">
        <v>0</v>
      </c>
      <c r="K42" s="3">
        <f t="shared" si="14"/>
        <v>3.2909999999999999</v>
      </c>
      <c r="L42" s="3">
        <f t="shared" si="14"/>
        <v>7.5330000000000004</v>
      </c>
      <c r="M42" s="3">
        <f t="shared" si="15"/>
        <v>0.95700541925037763</v>
      </c>
    </row>
    <row r="43" spans="1:13" x14ac:dyDescent="0.2">
      <c r="A43" s="5" t="s">
        <v>27</v>
      </c>
      <c r="B43" s="4" t="s">
        <v>32</v>
      </c>
      <c r="C43" s="3">
        <v>1.6659999999999999</v>
      </c>
      <c r="D43" s="3">
        <v>8.604000000000001</v>
      </c>
      <c r="E43" s="3">
        <v>0</v>
      </c>
      <c r="F43" s="3">
        <v>0</v>
      </c>
      <c r="G43" s="3">
        <v>2.9000000000000001E-2</v>
      </c>
      <c r="H43" s="3">
        <v>2.024</v>
      </c>
      <c r="I43" s="3">
        <v>2.7336999999999998</v>
      </c>
      <c r="J43" s="3">
        <v>0</v>
      </c>
      <c r="K43" s="3">
        <f t="shared" si="14"/>
        <v>1.637</v>
      </c>
      <c r="L43" s="3">
        <f t="shared" si="14"/>
        <v>6.580000000000001</v>
      </c>
      <c r="M43" s="3">
        <f t="shared" si="15"/>
        <v>0.56492651814080164</v>
      </c>
    </row>
    <row r="44" spans="1:13" x14ac:dyDescent="0.2">
      <c r="A44" s="5" t="s">
        <v>27</v>
      </c>
      <c r="B44" s="4" t="s">
        <v>7</v>
      </c>
      <c r="C44" s="4">
        <f t="shared" ref="C44:M44" si="16">AVERAGE(C40:C43)</f>
        <v>2.8112500000000002</v>
      </c>
      <c r="D44" s="4">
        <f t="shared" si="16"/>
        <v>9.0987500000000008</v>
      </c>
      <c r="E44" s="4">
        <f t="shared" si="16"/>
        <v>0</v>
      </c>
      <c r="F44" s="4">
        <f t="shared" si="16"/>
        <v>0</v>
      </c>
      <c r="G44" s="4">
        <f t="shared" si="16"/>
        <v>3.7249999999999998E-2</v>
      </c>
      <c r="H44" s="4">
        <f t="shared" si="16"/>
        <v>2.1967499999999998</v>
      </c>
      <c r="I44" s="4">
        <f t="shared" si="16"/>
        <v>4.1252249999999995</v>
      </c>
      <c r="J44" s="4">
        <f t="shared" si="16"/>
        <v>0</v>
      </c>
      <c r="K44" s="4">
        <f t="shared" si="16"/>
        <v>2.774</v>
      </c>
      <c r="L44" s="4">
        <f t="shared" si="16"/>
        <v>6.902000000000001</v>
      </c>
      <c r="M44" s="4">
        <f t="shared" si="16"/>
        <v>0.65717652178468389</v>
      </c>
    </row>
    <row r="45" spans="1:13" x14ac:dyDescent="0.2">
      <c r="A45" s="3"/>
    </row>
    <row r="46" spans="1:13" x14ac:dyDescent="0.2">
      <c r="A46" s="3"/>
      <c r="C46" s="4" t="s">
        <v>73</v>
      </c>
      <c r="D46" s="4" t="s">
        <v>74</v>
      </c>
      <c r="E46" s="4" t="s">
        <v>75</v>
      </c>
      <c r="F46" s="4" t="s">
        <v>76</v>
      </c>
      <c r="G46" s="4" t="s">
        <v>77</v>
      </c>
      <c r="H46" s="4" t="s">
        <v>78</v>
      </c>
      <c r="I46" s="4" t="s">
        <v>79</v>
      </c>
      <c r="J46" s="4" t="s">
        <v>80</v>
      </c>
      <c r="K46" s="4" t="s">
        <v>81</v>
      </c>
      <c r="L46" s="4" t="s">
        <v>82</v>
      </c>
      <c r="M46" s="4" t="s">
        <v>83</v>
      </c>
    </row>
    <row r="47" spans="1:13" x14ac:dyDescent="0.2">
      <c r="A47" s="5" t="s">
        <v>33</v>
      </c>
      <c r="B47" s="4" t="s">
        <v>34</v>
      </c>
      <c r="C47" s="3">
        <v>0.71899999999999997</v>
      </c>
      <c r="D47" s="3">
        <v>6.3869999999999996</v>
      </c>
      <c r="E47" s="3">
        <v>0</v>
      </c>
      <c r="F47" s="3">
        <v>0</v>
      </c>
      <c r="G47" s="3">
        <v>1.9E-2</v>
      </c>
      <c r="H47" s="3">
        <v>0.622</v>
      </c>
      <c r="I47" s="3">
        <v>4.3673000000000002</v>
      </c>
      <c r="J47" s="3">
        <v>0</v>
      </c>
      <c r="K47" s="3">
        <f>C47-(E47+G47)</f>
        <v>0.7</v>
      </c>
      <c r="L47" s="3">
        <f>D47-(F47+H47)</f>
        <v>5.7649999999999997</v>
      </c>
      <c r="M47" s="3">
        <f>(K47*COS(RADIANS(0)))/(1.06*(I47))</f>
        <v>0.15120952499039816</v>
      </c>
    </row>
    <row r="48" spans="1:13" x14ac:dyDescent="0.2">
      <c r="A48" s="5" t="s">
        <v>33</v>
      </c>
      <c r="B48" s="4" t="s">
        <v>35</v>
      </c>
      <c r="C48" s="3">
        <v>1.1599999999999999</v>
      </c>
      <c r="D48" s="3">
        <v>5.9130000000000003</v>
      </c>
      <c r="E48" s="3">
        <v>0</v>
      </c>
      <c r="F48" s="3">
        <v>0</v>
      </c>
      <c r="G48" s="3">
        <v>8.0000000000000002E-3</v>
      </c>
      <c r="H48" s="3">
        <v>0.95299999999999996</v>
      </c>
      <c r="I48" s="3">
        <v>3.6435454545454542</v>
      </c>
      <c r="J48" s="3">
        <v>0</v>
      </c>
      <c r="K48" s="3">
        <f>C48-(E48+G48)</f>
        <v>1.1519999999999999</v>
      </c>
      <c r="L48" s="3">
        <f>D48-(F48+H48)</f>
        <v>4.96</v>
      </c>
      <c r="M48" s="3">
        <f>(K48*COS(RADIANS(0)))/(1.06*(I48))</f>
        <v>0.29827882385119575</v>
      </c>
    </row>
    <row r="49" spans="1:13" x14ac:dyDescent="0.2">
      <c r="A49" s="5" t="s">
        <v>33</v>
      </c>
      <c r="B49" s="4" t="s">
        <v>7</v>
      </c>
      <c r="C49" s="4">
        <f t="shared" ref="C49:M49" si="17">AVERAGE(C47:C48)</f>
        <v>0.9395</v>
      </c>
      <c r="D49" s="4">
        <f t="shared" si="17"/>
        <v>6.15</v>
      </c>
      <c r="E49" s="4">
        <f t="shared" si="17"/>
        <v>0</v>
      </c>
      <c r="F49" s="4">
        <f t="shared" si="17"/>
        <v>0</v>
      </c>
      <c r="G49" s="4">
        <f t="shared" si="17"/>
        <v>1.35E-2</v>
      </c>
      <c r="H49" s="4">
        <f t="shared" si="17"/>
        <v>0.78749999999999998</v>
      </c>
      <c r="I49" s="4">
        <f t="shared" si="17"/>
        <v>4.0054227272727267</v>
      </c>
      <c r="J49" s="4">
        <f t="shared" si="17"/>
        <v>0</v>
      </c>
      <c r="K49" s="4">
        <f t="shared" si="17"/>
        <v>0.92599999999999993</v>
      </c>
      <c r="L49" s="4">
        <f t="shared" si="17"/>
        <v>5.3624999999999998</v>
      </c>
      <c r="M49" s="4">
        <f t="shared" si="17"/>
        <v>0.22474417442079697</v>
      </c>
    </row>
    <row r="50" spans="1:13" x14ac:dyDescent="0.2">
      <c r="A50" s="3"/>
    </row>
    <row r="51" spans="1:13" x14ac:dyDescent="0.2">
      <c r="A51" s="3"/>
      <c r="C51" s="4" t="s">
        <v>73</v>
      </c>
      <c r="D51" s="4" t="s">
        <v>74</v>
      </c>
      <c r="E51" s="4" t="s">
        <v>75</v>
      </c>
      <c r="F51" s="4" t="s">
        <v>76</v>
      </c>
      <c r="G51" s="4" t="s">
        <v>77</v>
      </c>
      <c r="H51" s="4" t="s">
        <v>78</v>
      </c>
      <c r="I51" s="4" t="s">
        <v>79</v>
      </c>
      <c r="J51" s="4" t="s">
        <v>80</v>
      </c>
      <c r="K51" s="4" t="s">
        <v>81</v>
      </c>
      <c r="L51" s="4" t="s">
        <v>82</v>
      </c>
      <c r="M51" s="4" t="s">
        <v>83</v>
      </c>
    </row>
    <row r="52" spans="1:13" x14ac:dyDescent="0.2">
      <c r="A52" s="5" t="s">
        <v>36</v>
      </c>
      <c r="B52" s="4" t="s">
        <v>37</v>
      </c>
      <c r="C52" s="3">
        <v>0.156</v>
      </c>
      <c r="D52" s="3">
        <v>3.3769999999999998</v>
      </c>
      <c r="E52" s="3">
        <v>0</v>
      </c>
      <c r="F52" s="3">
        <v>0</v>
      </c>
      <c r="G52" s="3">
        <v>0</v>
      </c>
      <c r="H52" s="3">
        <v>0.59899999999999998</v>
      </c>
      <c r="I52" s="3">
        <v>1.958</v>
      </c>
      <c r="J52" s="3">
        <v>0</v>
      </c>
      <c r="K52" s="3">
        <f>C52-(E52+G52)</f>
        <v>0.156</v>
      </c>
      <c r="L52" s="3">
        <f>D52-(F52+H52)</f>
        <v>2.7779999999999996</v>
      </c>
      <c r="M52" s="3">
        <f>(K52*COS(RADIANS(0)))/(1.06*(I52))</f>
        <v>7.5163335710293516E-2</v>
      </c>
    </row>
    <row r="53" spans="1:13" x14ac:dyDescent="0.2">
      <c r="A53" s="5" t="s">
        <v>36</v>
      </c>
      <c r="B53" s="4" t="s">
        <v>7</v>
      </c>
      <c r="C53" s="4">
        <f t="shared" ref="C53:M53" si="18">AVERAGE(C52)</f>
        <v>0.156</v>
      </c>
      <c r="D53" s="4">
        <f t="shared" si="18"/>
        <v>3.3769999999999998</v>
      </c>
      <c r="E53" s="4">
        <f t="shared" si="18"/>
        <v>0</v>
      </c>
      <c r="F53" s="4">
        <f t="shared" si="18"/>
        <v>0</v>
      </c>
      <c r="G53" s="4">
        <f t="shared" si="18"/>
        <v>0</v>
      </c>
      <c r="H53" s="4">
        <f t="shared" si="18"/>
        <v>0.59899999999999998</v>
      </c>
      <c r="I53" s="4">
        <f t="shared" si="18"/>
        <v>1.958</v>
      </c>
      <c r="J53" s="4">
        <f t="shared" si="18"/>
        <v>0</v>
      </c>
      <c r="K53" s="4">
        <f t="shared" si="18"/>
        <v>0.156</v>
      </c>
      <c r="L53" s="4">
        <f t="shared" si="18"/>
        <v>2.7779999999999996</v>
      </c>
      <c r="M53" s="4">
        <f t="shared" si="18"/>
        <v>7.5163335710293516E-2</v>
      </c>
    </row>
    <row r="54" spans="1:13" x14ac:dyDescent="0.2">
      <c r="A54" s="3"/>
    </row>
    <row r="55" spans="1:13" x14ac:dyDescent="0.2">
      <c r="A55" s="3"/>
      <c r="C55" s="4" t="s">
        <v>73</v>
      </c>
      <c r="D55" s="4" t="s">
        <v>74</v>
      </c>
      <c r="E55" s="4" t="s">
        <v>75</v>
      </c>
      <c r="F55" s="4" t="s">
        <v>76</v>
      </c>
      <c r="G55" s="4" t="s">
        <v>77</v>
      </c>
      <c r="H55" s="4" t="s">
        <v>78</v>
      </c>
      <c r="I55" s="4" t="s">
        <v>79</v>
      </c>
      <c r="J55" s="4" t="s">
        <v>80</v>
      </c>
      <c r="K55" s="4" t="s">
        <v>81</v>
      </c>
      <c r="L55" s="4" t="s">
        <v>82</v>
      </c>
      <c r="M55" s="4" t="s">
        <v>83</v>
      </c>
    </row>
    <row r="56" spans="1:13" x14ac:dyDescent="0.2">
      <c r="A56" s="5" t="s">
        <v>38</v>
      </c>
      <c r="B56" s="4" t="s">
        <v>39</v>
      </c>
      <c r="C56" s="3">
        <v>1.014</v>
      </c>
      <c r="D56" s="3">
        <v>6.1479999999999997</v>
      </c>
      <c r="E56" s="3">
        <v>0</v>
      </c>
      <c r="F56" s="3">
        <v>0</v>
      </c>
      <c r="G56" s="3">
        <v>1.7000000000000001E-2</v>
      </c>
      <c r="H56" s="3">
        <v>2.0249999999999999</v>
      </c>
      <c r="I56" s="3">
        <v>3.5613750000000004</v>
      </c>
      <c r="J56" s="3">
        <v>0</v>
      </c>
      <c r="K56" s="3">
        <f t="shared" ref="K56:L59" si="19">C56-(E56+G56)</f>
        <v>0.997</v>
      </c>
      <c r="L56" s="3">
        <f t="shared" si="19"/>
        <v>4.1229999999999993</v>
      </c>
      <c r="M56" s="3">
        <f>(K56*COS(RADIANS(0)))/(1.06*(I56))</f>
        <v>0.26410193752015693</v>
      </c>
    </row>
    <row r="57" spans="1:13" x14ac:dyDescent="0.2">
      <c r="A57" s="5" t="s">
        <v>38</v>
      </c>
      <c r="B57" s="4" t="s">
        <v>40</v>
      </c>
      <c r="C57" s="3">
        <v>1.216</v>
      </c>
      <c r="D57" s="3">
        <v>5.6020000000000003</v>
      </c>
      <c r="E57" s="3">
        <v>0</v>
      </c>
      <c r="F57" s="3">
        <v>0</v>
      </c>
      <c r="G57" s="3">
        <v>1.2999999999999999E-2</v>
      </c>
      <c r="H57" s="3">
        <v>1.419</v>
      </c>
      <c r="I57" s="3">
        <v>3.6884000000000001</v>
      </c>
      <c r="J57" s="3">
        <v>0</v>
      </c>
      <c r="K57" s="3">
        <f t="shared" si="19"/>
        <v>1.2030000000000001</v>
      </c>
      <c r="L57" s="3">
        <f t="shared" si="19"/>
        <v>4.1829999999999998</v>
      </c>
      <c r="M57" s="3">
        <f t="shared" ref="M57:M59" si="20">(K57*COS(RADIANS(0)))/(1.06*(I57))</f>
        <v>0.30769592787586986</v>
      </c>
    </row>
    <row r="58" spans="1:13" x14ac:dyDescent="0.2">
      <c r="A58" s="5" t="s">
        <v>38</v>
      </c>
      <c r="B58" s="4" t="s">
        <v>41</v>
      </c>
      <c r="C58" s="3">
        <v>0.94299999999999995</v>
      </c>
      <c r="D58" s="3">
        <v>5.431</v>
      </c>
      <c r="E58" s="3">
        <v>0</v>
      </c>
      <c r="F58" s="3">
        <v>0</v>
      </c>
      <c r="G58" s="3">
        <v>8.0000000000000002E-3</v>
      </c>
      <c r="H58" s="3">
        <v>1.08</v>
      </c>
      <c r="I58" s="3">
        <v>2.3677999999999999</v>
      </c>
      <c r="J58" s="3">
        <v>0</v>
      </c>
      <c r="K58" s="3">
        <f t="shared" si="19"/>
        <v>0.93499999999999994</v>
      </c>
      <c r="L58" s="3">
        <f t="shared" si="19"/>
        <v>4.351</v>
      </c>
      <c r="M58" s="3">
        <f t="shared" si="20"/>
        <v>0.37252955135489196</v>
      </c>
    </row>
    <row r="59" spans="1:13" x14ac:dyDescent="0.2">
      <c r="A59" s="5" t="s">
        <v>38</v>
      </c>
      <c r="B59" s="4" t="s">
        <v>42</v>
      </c>
      <c r="C59" s="3">
        <v>1.387</v>
      </c>
      <c r="D59" s="3">
        <v>5.5759999999999996</v>
      </c>
      <c r="E59" s="3">
        <v>0</v>
      </c>
      <c r="F59" s="3">
        <v>0</v>
      </c>
      <c r="G59" s="3">
        <v>1.2999999999999999E-2</v>
      </c>
      <c r="H59" s="3">
        <v>1.5029999999999999</v>
      </c>
      <c r="I59" s="3">
        <v>2.9665000000000004</v>
      </c>
      <c r="J59" s="3">
        <v>0</v>
      </c>
      <c r="K59" s="3">
        <f t="shared" si="19"/>
        <v>1.3740000000000001</v>
      </c>
      <c r="L59" s="3">
        <f t="shared" si="19"/>
        <v>4.0729999999999995</v>
      </c>
      <c r="M59" s="3">
        <f t="shared" si="20"/>
        <v>0.43695480030147965</v>
      </c>
    </row>
    <row r="60" spans="1:13" x14ac:dyDescent="0.2">
      <c r="A60" s="5" t="s">
        <v>38</v>
      </c>
      <c r="B60" s="4" t="s">
        <v>7</v>
      </c>
      <c r="C60" s="4">
        <f t="shared" ref="C60:M60" si="21">AVERAGE(C56:C59)</f>
        <v>1.1400000000000001</v>
      </c>
      <c r="D60" s="4">
        <f t="shared" si="21"/>
        <v>5.6892500000000004</v>
      </c>
      <c r="E60" s="4">
        <f t="shared" si="21"/>
        <v>0</v>
      </c>
      <c r="F60" s="4">
        <f t="shared" si="21"/>
        <v>0</v>
      </c>
      <c r="G60" s="4">
        <f t="shared" si="21"/>
        <v>1.2749999999999999E-2</v>
      </c>
      <c r="H60" s="4">
        <f t="shared" si="21"/>
        <v>1.50675</v>
      </c>
      <c r="I60" s="4">
        <f t="shared" si="21"/>
        <v>3.1460187500000001</v>
      </c>
      <c r="J60" s="4">
        <f t="shared" si="21"/>
        <v>0</v>
      </c>
      <c r="K60" s="4">
        <f t="shared" si="21"/>
        <v>1.1272500000000001</v>
      </c>
      <c r="L60" s="4">
        <f t="shared" si="21"/>
        <v>4.1825000000000001</v>
      </c>
      <c r="M60" s="4">
        <f t="shared" si="21"/>
        <v>0.3453205542630996</v>
      </c>
    </row>
    <row r="61" spans="1:13" x14ac:dyDescent="0.2">
      <c r="A61" s="3"/>
    </row>
    <row r="62" spans="1:13" x14ac:dyDescent="0.2">
      <c r="A62" s="3"/>
      <c r="C62" s="4" t="s">
        <v>73</v>
      </c>
      <c r="D62" s="4" t="s">
        <v>74</v>
      </c>
      <c r="E62" s="4" t="s">
        <v>75</v>
      </c>
      <c r="F62" s="4" t="s">
        <v>76</v>
      </c>
      <c r="G62" s="4" t="s">
        <v>77</v>
      </c>
      <c r="H62" s="4" t="s">
        <v>78</v>
      </c>
      <c r="I62" s="4" t="s">
        <v>79</v>
      </c>
      <c r="J62" s="4" t="s">
        <v>80</v>
      </c>
      <c r="K62" s="4" t="s">
        <v>81</v>
      </c>
      <c r="L62" s="4" t="s">
        <v>82</v>
      </c>
      <c r="M62" s="4" t="s">
        <v>83</v>
      </c>
    </row>
    <row r="63" spans="1:13" x14ac:dyDescent="0.2">
      <c r="A63" s="5" t="s">
        <v>43</v>
      </c>
      <c r="B63" s="4" t="s">
        <v>44</v>
      </c>
      <c r="C63" s="3">
        <v>7.1230000000000002</v>
      </c>
      <c r="D63" s="3">
        <v>9.7560000000000002</v>
      </c>
      <c r="E63" s="3">
        <v>0</v>
      </c>
      <c r="F63" s="3">
        <v>0</v>
      </c>
      <c r="G63" s="3">
        <v>8.8999999999999996E-2</v>
      </c>
      <c r="H63" s="3">
        <v>2.702</v>
      </c>
      <c r="I63" s="3">
        <v>5.5029000000000012</v>
      </c>
      <c r="J63" s="3">
        <v>0</v>
      </c>
      <c r="K63" s="3">
        <f t="shared" ref="K63:L66" si="22">C63-(E63+G63)</f>
        <v>7.0339999999999998</v>
      </c>
      <c r="L63" s="3">
        <f t="shared" si="22"/>
        <v>7.0540000000000003</v>
      </c>
      <c r="M63" s="3">
        <f>(K63*COS(RADIANS(0)))/(1.06*(I63))</f>
        <v>1.2058821815049832</v>
      </c>
    </row>
    <row r="64" spans="1:13" x14ac:dyDescent="0.2">
      <c r="A64" s="5" t="s">
        <v>43</v>
      </c>
      <c r="B64" s="4" t="s">
        <v>45</v>
      </c>
      <c r="C64" s="3">
        <v>10.220000000000001</v>
      </c>
      <c r="D64" s="3">
        <v>10.920999999999999</v>
      </c>
      <c r="E64" s="3">
        <v>0</v>
      </c>
      <c r="F64" s="3">
        <v>0</v>
      </c>
      <c r="G64" s="3">
        <v>0.11899999999999999</v>
      </c>
      <c r="H64" s="3">
        <v>3.4299999999999997</v>
      </c>
      <c r="I64" s="3">
        <v>3.9875999999999996</v>
      </c>
      <c r="J64" s="3">
        <v>0</v>
      </c>
      <c r="K64" s="3">
        <f t="shared" si="22"/>
        <v>10.101000000000001</v>
      </c>
      <c r="L64" s="3">
        <f t="shared" si="22"/>
        <v>7.4909999999999997</v>
      </c>
      <c r="M64" s="3">
        <f t="shared" ref="M64:M66" si="23">(K64*COS(RADIANS(0)))/(1.06*(I64))</f>
        <v>2.3897194510529816</v>
      </c>
    </row>
    <row r="65" spans="1:13" x14ac:dyDescent="0.2">
      <c r="A65" s="5" t="s">
        <v>43</v>
      </c>
      <c r="B65" s="4" t="s">
        <v>46</v>
      </c>
      <c r="C65" s="3">
        <v>14.49</v>
      </c>
      <c r="D65" s="3">
        <v>11.593999999999999</v>
      </c>
      <c r="E65" s="3">
        <v>0</v>
      </c>
      <c r="F65" s="3">
        <v>0</v>
      </c>
      <c r="G65" s="3">
        <v>0.127</v>
      </c>
      <c r="H65" s="3">
        <v>2.972</v>
      </c>
      <c r="I65" s="3">
        <v>6.7268888888888885</v>
      </c>
      <c r="J65" s="3">
        <v>0</v>
      </c>
      <c r="K65" s="3">
        <f t="shared" si="22"/>
        <v>14.363</v>
      </c>
      <c r="L65" s="3">
        <f t="shared" si="22"/>
        <v>8.6219999999999999</v>
      </c>
      <c r="M65" s="3">
        <f t="shared" si="23"/>
        <v>2.014304119454263</v>
      </c>
    </row>
    <row r="66" spans="1:13" x14ac:dyDescent="0.2">
      <c r="A66" s="5" t="s">
        <v>43</v>
      </c>
      <c r="B66" s="4" t="s">
        <v>47</v>
      </c>
      <c r="C66" s="3">
        <v>7.8579999999999997</v>
      </c>
      <c r="D66" s="3">
        <v>9.3610000000000007</v>
      </c>
      <c r="E66" s="3">
        <v>0</v>
      </c>
      <c r="F66" s="3">
        <v>0</v>
      </c>
      <c r="G66" s="3">
        <v>8.1000000000000003E-2</v>
      </c>
      <c r="H66" s="3">
        <v>2.9359999999999999</v>
      </c>
      <c r="I66" s="3">
        <v>4.7286000000000001</v>
      </c>
      <c r="J66" s="3">
        <v>0</v>
      </c>
      <c r="K66" s="3">
        <f t="shared" si="22"/>
        <v>7.7769999999999992</v>
      </c>
      <c r="L66" s="3">
        <f t="shared" si="22"/>
        <v>6.4250000000000007</v>
      </c>
      <c r="M66" s="3">
        <f t="shared" si="23"/>
        <v>1.5515781526942831</v>
      </c>
    </row>
    <row r="67" spans="1:13" x14ac:dyDescent="0.2">
      <c r="A67" s="5" t="s">
        <v>43</v>
      </c>
      <c r="B67" s="4" t="s">
        <v>7</v>
      </c>
      <c r="C67" s="4">
        <f t="shared" ref="C67:M67" si="24">AVERAGE(C63:C66)</f>
        <v>9.9227499999999988</v>
      </c>
      <c r="D67" s="4">
        <f t="shared" si="24"/>
        <v>10.408000000000001</v>
      </c>
      <c r="E67" s="4">
        <f t="shared" si="24"/>
        <v>0</v>
      </c>
      <c r="F67" s="4">
        <f t="shared" si="24"/>
        <v>0</v>
      </c>
      <c r="G67" s="4">
        <f t="shared" si="24"/>
        <v>0.104</v>
      </c>
      <c r="H67" s="4">
        <f t="shared" si="24"/>
        <v>3.01</v>
      </c>
      <c r="I67" s="4">
        <f t="shared" si="24"/>
        <v>5.2364972222222228</v>
      </c>
      <c r="J67" s="4">
        <f t="shared" si="24"/>
        <v>0</v>
      </c>
      <c r="K67" s="4">
        <f t="shared" si="24"/>
        <v>9.8187499999999996</v>
      </c>
      <c r="L67" s="4">
        <f t="shared" si="24"/>
        <v>7.3980000000000006</v>
      </c>
      <c r="M67" s="4">
        <f t="shared" si="24"/>
        <v>1.7903709761766278</v>
      </c>
    </row>
    <row r="68" spans="1:13" x14ac:dyDescent="0.2">
      <c r="A68" s="3"/>
    </row>
    <row r="69" spans="1:13" x14ac:dyDescent="0.2">
      <c r="A69" s="3"/>
      <c r="C69" s="4" t="s">
        <v>73</v>
      </c>
      <c r="D69" s="4" t="s">
        <v>74</v>
      </c>
      <c r="E69" s="4" t="s">
        <v>75</v>
      </c>
      <c r="F69" s="4" t="s">
        <v>76</v>
      </c>
      <c r="G69" s="4" t="s">
        <v>77</v>
      </c>
      <c r="H69" s="4" t="s">
        <v>78</v>
      </c>
      <c r="I69" s="4" t="s">
        <v>79</v>
      </c>
      <c r="J69" s="4" t="s">
        <v>80</v>
      </c>
      <c r="K69" s="4" t="s">
        <v>81</v>
      </c>
      <c r="L69" s="4" t="s">
        <v>82</v>
      </c>
      <c r="M69" s="4" t="s">
        <v>83</v>
      </c>
    </row>
    <row r="70" spans="1:13" x14ac:dyDescent="0.2">
      <c r="A70" s="5" t="s">
        <v>48</v>
      </c>
      <c r="B70" s="4" t="s">
        <v>49</v>
      </c>
      <c r="C70" s="3">
        <v>10.797000000000001</v>
      </c>
      <c r="D70" s="3">
        <v>11.486000000000001</v>
      </c>
      <c r="E70" s="3">
        <v>0</v>
      </c>
      <c r="F70" s="3">
        <v>0</v>
      </c>
      <c r="G70" s="3">
        <v>0.13200000000000001</v>
      </c>
      <c r="H70" s="3">
        <v>2.4609999999999999</v>
      </c>
      <c r="I70" s="3">
        <v>6.477666666666666</v>
      </c>
      <c r="J70" s="3">
        <v>0</v>
      </c>
      <c r="K70" s="3">
        <f t="shared" ref="K70:L71" si="25">C70-(E70+G70)</f>
        <v>10.665000000000001</v>
      </c>
      <c r="L70" s="3">
        <f t="shared" si="25"/>
        <v>9.0250000000000004</v>
      </c>
      <c r="M70" s="3">
        <f>(K70*COS(RADIANS(0)))/(1.06*(I70))</f>
        <v>1.5532322474219598</v>
      </c>
    </row>
    <row r="71" spans="1:13" x14ac:dyDescent="0.2">
      <c r="A71" s="5" t="s">
        <v>48</v>
      </c>
      <c r="B71" s="4" t="s">
        <v>50</v>
      </c>
      <c r="C71" s="3">
        <v>9.4710000000000001</v>
      </c>
      <c r="D71" s="3">
        <v>11.89</v>
      </c>
      <c r="E71" s="3">
        <v>0</v>
      </c>
      <c r="F71" s="3">
        <v>0</v>
      </c>
      <c r="G71" s="3">
        <v>0.121</v>
      </c>
      <c r="H71" s="3">
        <v>2.7969999999999997</v>
      </c>
      <c r="I71" s="3">
        <v>7.2249444444444446</v>
      </c>
      <c r="J71" s="3">
        <v>0</v>
      </c>
      <c r="K71" s="3">
        <f t="shared" si="25"/>
        <v>9.35</v>
      </c>
      <c r="L71" s="3">
        <f t="shared" si="25"/>
        <v>9.093</v>
      </c>
      <c r="M71" s="3">
        <f>(K71*COS(RADIANS(0)))/(1.06*(I71))</f>
        <v>1.2208750925086727</v>
      </c>
    </row>
    <row r="72" spans="1:13" x14ac:dyDescent="0.2">
      <c r="A72" s="5" t="s">
        <v>48</v>
      </c>
      <c r="B72" s="4" t="s">
        <v>7</v>
      </c>
      <c r="C72" s="4">
        <f t="shared" ref="C72:M72" si="26">AVERAGE(C70:C71)</f>
        <v>10.134</v>
      </c>
      <c r="D72" s="4">
        <f t="shared" si="26"/>
        <v>11.688000000000001</v>
      </c>
      <c r="E72" s="4">
        <f t="shared" si="26"/>
        <v>0</v>
      </c>
      <c r="F72" s="4">
        <f t="shared" si="26"/>
        <v>0</v>
      </c>
      <c r="G72" s="4">
        <f t="shared" si="26"/>
        <v>0.1265</v>
      </c>
      <c r="H72" s="4">
        <f t="shared" si="26"/>
        <v>2.6289999999999996</v>
      </c>
      <c r="I72" s="4">
        <f t="shared" si="26"/>
        <v>6.8513055555555553</v>
      </c>
      <c r="J72" s="4">
        <f t="shared" si="26"/>
        <v>0</v>
      </c>
      <c r="K72" s="4">
        <f t="shared" si="26"/>
        <v>10.0075</v>
      </c>
      <c r="L72" s="4">
        <f t="shared" si="26"/>
        <v>9.0590000000000011</v>
      </c>
      <c r="M72" s="4">
        <f t="shared" si="26"/>
        <v>1.3870536699653162</v>
      </c>
    </row>
    <row r="73" spans="1:13" x14ac:dyDescent="0.2">
      <c r="A73" s="3"/>
    </row>
    <row r="74" spans="1:13" x14ac:dyDescent="0.2">
      <c r="A74" s="3"/>
      <c r="C74" s="4" t="s">
        <v>73</v>
      </c>
      <c r="D74" s="4" t="s">
        <v>74</v>
      </c>
      <c r="E74" s="4" t="s">
        <v>75</v>
      </c>
      <c r="F74" s="4" t="s">
        <v>76</v>
      </c>
      <c r="G74" s="4" t="s">
        <v>77</v>
      </c>
      <c r="H74" s="4" t="s">
        <v>78</v>
      </c>
      <c r="I74" s="4" t="s">
        <v>79</v>
      </c>
      <c r="J74" s="4" t="s">
        <v>80</v>
      </c>
      <c r="K74" s="4" t="s">
        <v>81</v>
      </c>
      <c r="L74" s="4" t="s">
        <v>82</v>
      </c>
      <c r="M74" s="4" t="s">
        <v>83</v>
      </c>
    </row>
    <row r="75" spans="1:13" x14ac:dyDescent="0.2">
      <c r="A75" s="5" t="s">
        <v>52</v>
      </c>
      <c r="B75" s="4" t="s">
        <v>14</v>
      </c>
      <c r="C75" s="3">
        <v>3.3370000000000002</v>
      </c>
      <c r="D75" s="3">
        <v>9.1470000000000002</v>
      </c>
      <c r="E75" s="3">
        <v>0</v>
      </c>
      <c r="F75" s="3">
        <v>0</v>
      </c>
      <c r="G75" s="3">
        <v>3.2000000000000001E-2</v>
      </c>
      <c r="H75" s="3">
        <v>2.794</v>
      </c>
      <c r="I75" s="3">
        <v>4.2835454545454503</v>
      </c>
      <c r="J75" s="3">
        <v>0</v>
      </c>
      <c r="K75" s="3">
        <f>C75-(E75+G75)</f>
        <v>3.3050000000000002</v>
      </c>
      <c r="L75" s="3">
        <f t="shared" ref="L75" si="27">D75-(F75+H75)</f>
        <v>6.3529999999999998</v>
      </c>
      <c r="M75" s="3">
        <f>(K75*COS(RADIANS(0)))/(1.06*(I75))</f>
        <v>0.72788407672745159</v>
      </c>
    </row>
    <row r="76" spans="1:13" x14ac:dyDescent="0.2">
      <c r="A76" s="3"/>
    </row>
    <row r="77" spans="1:13" x14ac:dyDescent="0.2">
      <c r="A77" s="3"/>
      <c r="C77" s="4" t="s">
        <v>73</v>
      </c>
      <c r="D77" s="4" t="s">
        <v>74</v>
      </c>
      <c r="E77" s="4" t="s">
        <v>75</v>
      </c>
      <c r="F77" s="4" t="s">
        <v>76</v>
      </c>
      <c r="G77" s="4" t="s">
        <v>77</v>
      </c>
      <c r="H77" s="4" t="s">
        <v>78</v>
      </c>
      <c r="I77" s="4" t="s">
        <v>79</v>
      </c>
      <c r="J77" s="4" t="s">
        <v>80</v>
      </c>
      <c r="K77" s="4" t="s">
        <v>81</v>
      </c>
      <c r="L77" s="4" t="s">
        <v>82</v>
      </c>
      <c r="M77" s="4" t="s">
        <v>83</v>
      </c>
    </row>
    <row r="78" spans="1:13" x14ac:dyDescent="0.2">
      <c r="A78" s="5" t="s">
        <v>53</v>
      </c>
      <c r="B78" s="4" t="s">
        <v>54</v>
      </c>
      <c r="C78" s="3">
        <v>2.677</v>
      </c>
      <c r="D78" s="3">
        <v>8.0299999999999994</v>
      </c>
      <c r="E78" s="3">
        <v>0</v>
      </c>
      <c r="F78" s="3">
        <v>0</v>
      </c>
      <c r="G78" s="3">
        <v>3.5000000000000003E-2</v>
      </c>
      <c r="H78" s="3">
        <v>1.266</v>
      </c>
      <c r="I78" s="3">
        <v>2.8389999999999995</v>
      </c>
      <c r="J78" s="3">
        <v>0</v>
      </c>
      <c r="K78" s="3">
        <f>C78-(E78+G78)</f>
        <v>2.6419999999999999</v>
      </c>
      <c r="L78" s="3">
        <f t="shared" ref="L78:L79" si="28">D78-(F78+H78)</f>
        <v>6.7639999999999993</v>
      </c>
      <c r="M78" s="3">
        <f>(K78*COS(RADIANS(0)))/(1.06*(I78))</f>
        <v>0.87793336744934114</v>
      </c>
    </row>
    <row r="79" spans="1:13" x14ac:dyDescent="0.2">
      <c r="A79" s="5" t="s">
        <v>53</v>
      </c>
      <c r="B79" s="4" t="s">
        <v>55</v>
      </c>
      <c r="C79" s="3">
        <v>3.4489999999999998</v>
      </c>
      <c r="D79" s="3">
        <v>9.3819999999999997</v>
      </c>
      <c r="E79" s="3">
        <v>0</v>
      </c>
      <c r="F79" s="3">
        <v>0</v>
      </c>
      <c r="G79" s="3">
        <v>5.8999999999999997E-2</v>
      </c>
      <c r="H79" s="3">
        <v>1.9780000000000002</v>
      </c>
      <c r="I79" s="3">
        <v>3.7665555555555548</v>
      </c>
      <c r="J79" s="3">
        <v>0</v>
      </c>
      <c r="K79" s="3">
        <f>C79-(E79+G79)</f>
        <v>3.3899999999999997</v>
      </c>
      <c r="L79" s="3">
        <f t="shared" si="28"/>
        <v>7.4039999999999999</v>
      </c>
      <c r="M79" s="3">
        <f>(K79*COS(RADIANS(0)))/(1.06*(I79))</f>
        <v>0.84908165042993988</v>
      </c>
    </row>
    <row r="80" spans="1:13" x14ac:dyDescent="0.2">
      <c r="A80" s="5" t="s">
        <v>53</v>
      </c>
      <c r="B80" s="4" t="s">
        <v>7</v>
      </c>
      <c r="C80" s="4">
        <f t="shared" ref="C80:M80" si="29">AVERAGE(C78:C79)</f>
        <v>3.0629999999999997</v>
      </c>
      <c r="D80" s="4">
        <f t="shared" si="29"/>
        <v>8.7059999999999995</v>
      </c>
      <c r="E80" s="4">
        <f t="shared" si="29"/>
        <v>0</v>
      </c>
      <c r="F80" s="4">
        <f t="shared" si="29"/>
        <v>0</v>
      </c>
      <c r="G80" s="4">
        <f t="shared" si="29"/>
        <v>4.7E-2</v>
      </c>
      <c r="H80" s="4">
        <f t="shared" si="29"/>
        <v>1.6220000000000001</v>
      </c>
      <c r="I80" s="4">
        <f t="shared" si="29"/>
        <v>3.3027777777777771</v>
      </c>
      <c r="J80" s="4">
        <f t="shared" si="29"/>
        <v>0</v>
      </c>
      <c r="K80" s="4">
        <f t="shared" si="29"/>
        <v>3.016</v>
      </c>
      <c r="L80" s="4">
        <f t="shared" si="29"/>
        <v>7.0839999999999996</v>
      </c>
      <c r="M80" s="4">
        <f t="shared" si="29"/>
        <v>0.86350750893964046</v>
      </c>
    </row>
    <row r="81" spans="1:13" x14ac:dyDescent="0.2">
      <c r="A81" s="3"/>
    </row>
    <row r="82" spans="1:13" x14ac:dyDescent="0.2">
      <c r="A82" s="3"/>
      <c r="C82" s="4" t="s">
        <v>73</v>
      </c>
      <c r="D82" s="4" t="s">
        <v>74</v>
      </c>
      <c r="E82" s="4" t="s">
        <v>75</v>
      </c>
      <c r="F82" s="4" t="s">
        <v>76</v>
      </c>
      <c r="G82" s="4" t="s">
        <v>77</v>
      </c>
      <c r="H82" s="4" t="s">
        <v>78</v>
      </c>
      <c r="I82" s="4" t="s">
        <v>79</v>
      </c>
      <c r="J82" s="4" t="s">
        <v>80</v>
      </c>
      <c r="K82" s="4" t="s">
        <v>81</v>
      </c>
      <c r="L82" s="4" t="s">
        <v>82</v>
      </c>
      <c r="M82" s="4" t="s">
        <v>83</v>
      </c>
    </row>
    <row r="83" spans="1:13" x14ac:dyDescent="0.2">
      <c r="A83" s="5" t="s">
        <v>56</v>
      </c>
      <c r="B83" s="4" t="s">
        <v>57</v>
      </c>
      <c r="C83" s="3">
        <v>6.2709999999999999</v>
      </c>
      <c r="D83" s="3">
        <v>9.5090000000000003</v>
      </c>
      <c r="E83" s="3">
        <v>0</v>
      </c>
      <c r="F83" s="3">
        <v>0</v>
      </c>
      <c r="G83" s="3">
        <v>5.8999999999999997E-2</v>
      </c>
      <c r="H83" s="3">
        <v>1.7890000000000001</v>
      </c>
      <c r="I83" s="3">
        <v>4.2732999999999999</v>
      </c>
      <c r="J83" s="3">
        <v>0</v>
      </c>
      <c r="K83" s="3">
        <f>C83-(E83+G83)</f>
        <v>6.2119999999999997</v>
      </c>
      <c r="L83" s="3">
        <f t="shared" ref="L83:L85" si="30">D83-(F83+H83)</f>
        <v>7.7200000000000006</v>
      </c>
      <c r="M83" s="3">
        <f>(K83*COS(RADIANS(0)))/(1.06*(I83))</f>
        <v>1.3713938545130382</v>
      </c>
    </row>
    <row r="84" spans="1:13" x14ac:dyDescent="0.2">
      <c r="A84" s="5" t="s">
        <v>56</v>
      </c>
      <c r="B84" s="4" t="s">
        <v>58</v>
      </c>
      <c r="C84" s="3">
        <v>4.0449999999999999</v>
      </c>
      <c r="D84" s="3">
        <v>9.5459999999999994</v>
      </c>
      <c r="E84" s="3">
        <v>0</v>
      </c>
      <c r="F84" s="3">
        <v>0</v>
      </c>
      <c r="G84" s="3">
        <v>6.3E-2</v>
      </c>
      <c r="H84" s="3">
        <v>2.6739999999999999</v>
      </c>
      <c r="I84" s="3">
        <v>5.5361999999999991</v>
      </c>
      <c r="J84" s="3">
        <v>0</v>
      </c>
      <c r="K84" s="3">
        <f>C84-(E84+G84)</f>
        <v>3.9819999999999998</v>
      </c>
      <c r="L84" s="3">
        <f t="shared" si="30"/>
        <v>6.8719999999999999</v>
      </c>
      <c r="M84" s="3">
        <f t="shared" ref="M84:M85" si="31">(K84*COS(RADIANS(0)))/(1.06*(I84))</f>
        <v>0.67855275705084828</v>
      </c>
    </row>
    <row r="85" spans="1:13" x14ac:dyDescent="0.2">
      <c r="A85" s="5" t="s">
        <v>56</v>
      </c>
      <c r="B85" s="4" t="s">
        <v>59</v>
      </c>
      <c r="C85" s="3">
        <v>7.492</v>
      </c>
      <c r="D85" s="3">
        <v>10.439</v>
      </c>
      <c r="E85" s="3">
        <v>0</v>
      </c>
      <c r="F85" s="3">
        <v>0</v>
      </c>
      <c r="G85" s="3">
        <v>0.09</v>
      </c>
      <c r="H85" s="3">
        <v>1.7429999999999999</v>
      </c>
      <c r="I85" s="3">
        <v>3.7494285714285711</v>
      </c>
      <c r="J85" s="3">
        <v>0</v>
      </c>
      <c r="K85" s="3">
        <f>C85-(E85+G85)</f>
        <v>7.4020000000000001</v>
      </c>
      <c r="L85" s="3">
        <f t="shared" si="30"/>
        <v>8.6959999999999997</v>
      </c>
      <c r="M85" s="3">
        <f t="shared" si="31"/>
        <v>1.8624221624427226</v>
      </c>
    </row>
    <row r="86" spans="1:13" x14ac:dyDescent="0.2">
      <c r="A86" s="5" t="s">
        <v>56</v>
      </c>
      <c r="B86" s="4" t="s">
        <v>7</v>
      </c>
      <c r="C86" s="4">
        <f t="shared" ref="C86:M86" si="32">AVERAGE(C83:C85)</f>
        <v>5.9359999999999999</v>
      </c>
      <c r="D86" s="4">
        <f t="shared" si="32"/>
        <v>9.8313333333333333</v>
      </c>
      <c r="E86" s="4">
        <f t="shared" si="32"/>
        <v>0</v>
      </c>
      <c r="F86" s="4">
        <f t="shared" si="32"/>
        <v>0</v>
      </c>
      <c r="G86" s="4">
        <f t="shared" si="32"/>
        <v>7.0666666666666669E-2</v>
      </c>
      <c r="H86" s="4">
        <f t="shared" si="32"/>
        <v>2.0686666666666667</v>
      </c>
      <c r="I86" s="4">
        <f t="shared" si="32"/>
        <v>4.5196428571428564</v>
      </c>
      <c r="J86" s="4">
        <f t="shared" si="32"/>
        <v>0</v>
      </c>
      <c r="K86" s="4">
        <f t="shared" si="32"/>
        <v>5.8653333333333331</v>
      </c>
      <c r="L86" s="4">
        <f t="shared" si="32"/>
        <v>7.762666666666667</v>
      </c>
      <c r="M86" s="4">
        <f t="shared" si="32"/>
        <v>1.3041229246688697</v>
      </c>
    </row>
    <row r="87" spans="1:13" x14ac:dyDescent="0.2">
      <c r="A87" s="3"/>
    </row>
    <row r="88" spans="1:13" x14ac:dyDescent="0.2">
      <c r="A88" s="3"/>
      <c r="C88" s="4" t="s">
        <v>73</v>
      </c>
      <c r="D88" s="4" t="s">
        <v>74</v>
      </c>
      <c r="E88" s="4" t="s">
        <v>75</v>
      </c>
      <c r="F88" s="4" t="s">
        <v>76</v>
      </c>
      <c r="G88" s="4" t="s">
        <v>77</v>
      </c>
      <c r="H88" s="4" t="s">
        <v>78</v>
      </c>
      <c r="I88" s="4" t="s">
        <v>79</v>
      </c>
      <c r="J88" s="4" t="s">
        <v>80</v>
      </c>
      <c r="K88" s="4" t="s">
        <v>81</v>
      </c>
      <c r="L88" s="4" t="s">
        <v>82</v>
      </c>
      <c r="M88" s="4" t="s">
        <v>83</v>
      </c>
    </row>
    <row r="89" spans="1:13" x14ac:dyDescent="0.2">
      <c r="A89" s="5" t="s">
        <v>60</v>
      </c>
      <c r="B89" s="4" t="s">
        <v>61</v>
      </c>
      <c r="C89" s="3">
        <v>1.286</v>
      </c>
      <c r="D89" s="3">
        <v>6.7189999999999994</v>
      </c>
      <c r="E89" s="3">
        <v>0</v>
      </c>
      <c r="F89" s="3">
        <v>0</v>
      </c>
      <c r="G89" s="3">
        <v>1.7000000000000001E-2</v>
      </c>
      <c r="H89" s="3">
        <v>1.2150000000000001</v>
      </c>
      <c r="I89" s="3">
        <v>2.9904999999999999</v>
      </c>
      <c r="J89" s="3">
        <v>0</v>
      </c>
      <c r="K89" s="3">
        <f>C89-(E89+G89)</f>
        <v>1.2690000000000001</v>
      </c>
      <c r="L89" s="3">
        <f t="shared" ref="L89:L90" si="33">D89-(F89+H89)</f>
        <v>5.5039999999999996</v>
      </c>
      <c r="M89" s="3">
        <f>(K89*COS(RADIANS(0)))/(1.06*(I89))</f>
        <v>0.40032429738196118</v>
      </c>
    </row>
    <row r="90" spans="1:13" x14ac:dyDescent="0.2">
      <c r="A90" s="5" t="s">
        <v>60</v>
      </c>
      <c r="B90" s="4" t="s">
        <v>62</v>
      </c>
      <c r="C90" s="3">
        <v>4.8769999999999998</v>
      </c>
      <c r="D90" s="3">
        <v>9.0289999999999999</v>
      </c>
      <c r="E90" s="3">
        <v>0</v>
      </c>
      <c r="F90" s="3">
        <v>0</v>
      </c>
      <c r="G90" s="3">
        <v>4.3999999999999997E-2</v>
      </c>
      <c r="H90" s="3">
        <v>1.5109999999999999</v>
      </c>
      <c r="I90" s="3">
        <v>4.2373000000000003</v>
      </c>
      <c r="J90" s="3">
        <v>0</v>
      </c>
      <c r="K90" s="3">
        <f>C90-(E90+G90)</f>
        <v>4.8330000000000002</v>
      </c>
      <c r="L90" s="3">
        <f t="shared" si="33"/>
        <v>7.5179999999999998</v>
      </c>
      <c r="M90" s="3">
        <f>(K90*COS(RADIANS(0)))/(1.06*(I90))</f>
        <v>1.0760234022288133</v>
      </c>
    </row>
    <row r="91" spans="1:13" x14ac:dyDescent="0.2">
      <c r="A91" s="5" t="s">
        <v>60</v>
      </c>
      <c r="B91" s="4" t="s">
        <v>7</v>
      </c>
      <c r="C91" s="4">
        <f t="shared" ref="C91:M91" si="34">AVERAGE(C89:C90)</f>
        <v>3.0815000000000001</v>
      </c>
      <c r="D91" s="4">
        <f t="shared" si="34"/>
        <v>7.8739999999999997</v>
      </c>
      <c r="E91" s="4">
        <f t="shared" si="34"/>
        <v>0</v>
      </c>
      <c r="F91" s="4">
        <f t="shared" si="34"/>
        <v>0</v>
      </c>
      <c r="G91" s="4">
        <f t="shared" si="34"/>
        <v>3.0499999999999999E-2</v>
      </c>
      <c r="H91" s="4">
        <f t="shared" si="34"/>
        <v>1.363</v>
      </c>
      <c r="I91" s="4">
        <f t="shared" si="34"/>
        <v>3.6139000000000001</v>
      </c>
      <c r="J91" s="4">
        <f t="shared" si="34"/>
        <v>0</v>
      </c>
      <c r="K91" s="4">
        <f t="shared" si="34"/>
        <v>3.0510000000000002</v>
      </c>
      <c r="L91" s="4">
        <f t="shared" si="34"/>
        <v>6.5109999999999992</v>
      </c>
      <c r="M91" s="4">
        <f t="shared" si="34"/>
        <v>0.73817384980538725</v>
      </c>
    </row>
    <row r="92" spans="1:13" x14ac:dyDescent="0.2">
      <c r="A92" s="3"/>
    </row>
    <row r="93" spans="1:13" x14ac:dyDescent="0.2">
      <c r="A93" s="3"/>
      <c r="C93" s="4" t="s">
        <v>73</v>
      </c>
      <c r="D93" s="4" t="s">
        <v>74</v>
      </c>
      <c r="E93" s="4" t="s">
        <v>75</v>
      </c>
      <c r="F93" s="4" t="s">
        <v>76</v>
      </c>
      <c r="G93" s="4" t="s">
        <v>77</v>
      </c>
      <c r="H93" s="4" t="s">
        <v>78</v>
      </c>
      <c r="I93" s="4" t="s">
        <v>79</v>
      </c>
      <c r="J93" s="4" t="s">
        <v>80</v>
      </c>
      <c r="K93" s="4" t="s">
        <v>81</v>
      </c>
      <c r="L93" s="4" t="s">
        <v>82</v>
      </c>
      <c r="M93" s="4" t="s">
        <v>83</v>
      </c>
    </row>
    <row r="94" spans="1:13" x14ac:dyDescent="0.2">
      <c r="A94" s="5" t="s">
        <v>63</v>
      </c>
      <c r="B94" s="4" t="s">
        <v>64</v>
      </c>
      <c r="C94" s="3">
        <v>6.7850000000000001</v>
      </c>
      <c r="D94" s="3">
        <v>10.882999999999999</v>
      </c>
      <c r="E94" s="3">
        <v>0</v>
      </c>
      <c r="F94" s="3">
        <v>0</v>
      </c>
      <c r="G94" s="3">
        <v>8.5000000000000006E-2</v>
      </c>
      <c r="H94" s="3">
        <v>3.1190000000000002</v>
      </c>
      <c r="I94" s="3">
        <v>4.69815</v>
      </c>
      <c r="J94" s="3">
        <v>0</v>
      </c>
      <c r="K94" s="3">
        <f>C94-(E94+G94)</f>
        <v>6.7</v>
      </c>
      <c r="L94" s="3">
        <f t="shared" ref="L94:L95" si="35">D94-(F94+H94)</f>
        <v>7.7639999999999993</v>
      </c>
      <c r="M94" s="3">
        <f>(K94*COS(RADIANS(0)))/(1.06*(I94))</f>
        <v>1.3453709900665436</v>
      </c>
    </row>
    <row r="95" spans="1:13" x14ac:dyDescent="0.2">
      <c r="A95" s="5" t="s">
        <v>63</v>
      </c>
      <c r="B95" s="4" t="s">
        <v>65</v>
      </c>
      <c r="C95" s="3">
        <v>6.4480000000000004</v>
      </c>
      <c r="D95" s="3">
        <v>11.315000000000001</v>
      </c>
      <c r="E95" s="3">
        <v>0</v>
      </c>
      <c r="F95" s="3">
        <v>0</v>
      </c>
      <c r="G95" s="3">
        <v>7.8E-2</v>
      </c>
      <c r="H95" s="3">
        <v>2.7879999999999998</v>
      </c>
      <c r="I95" s="3">
        <v>4.615333333333334</v>
      </c>
      <c r="J95" s="3">
        <v>0</v>
      </c>
      <c r="K95" s="3">
        <f>C95-(E95+G95)</f>
        <v>6.37</v>
      </c>
      <c r="L95" s="3">
        <f t="shared" si="35"/>
        <v>8.527000000000001</v>
      </c>
      <c r="M95" s="3">
        <f>(K95*COS(RADIANS(0)))/(1.06*(I95))</f>
        <v>1.3020584924738154</v>
      </c>
    </row>
    <row r="96" spans="1:13" x14ac:dyDescent="0.2">
      <c r="A96" s="5" t="s">
        <v>63</v>
      </c>
      <c r="B96" s="4" t="s">
        <v>7</v>
      </c>
      <c r="C96" s="4">
        <f t="shared" ref="C96:M96" si="36">AVERAGE(C94:C95)</f>
        <v>6.6165000000000003</v>
      </c>
      <c r="D96" s="4">
        <f t="shared" si="36"/>
        <v>11.099</v>
      </c>
      <c r="E96" s="4">
        <f t="shared" si="36"/>
        <v>0</v>
      </c>
      <c r="F96" s="4">
        <f t="shared" si="36"/>
        <v>0</v>
      </c>
      <c r="G96" s="4">
        <f t="shared" si="36"/>
        <v>8.1500000000000003E-2</v>
      </c>
      <c r="H96" s="4">
        <f t="shared" si="36"/>
        <v>2.9535</v>
      </c>
      <c r="I96" s="4">
        <f t="shared" si="36"/>
        <v>4.656741666666667</v>
      </c>
      <c r="J96" s="4">
        <f t="shared" si="36"/>
        <v>0</v>
      </c>
      <c r="K96" s="4">
        <f t="shared" si="36"/>
        <v>6.5350000000000001</v>
      </c>
      <c r="L96" s="4">
        <f t="shared" si="36"/>
        <v>8.1455000000000002</v>
      </c>
      <c r="M96" s="4">
        <f t="shared" si="36"/>
        <v>1.3237147412701795</v>
      </c>
    </row>
    <row r="97" spans="1:13" x14ac:dyDescent="0.2">
      <c r="A97" s="3"/>
    </row>
    <row r="98" spans="1:13" x14ac:dyDescent="0.2">
      <c r="A98" s="3"/>
      <c r="C98" s="4" t="s">
        <v>73</v>
      </c>
      <c r="D98" s="4" t="s">
        <v>74</v>
      </c>
      <c r="E98" s="4" t="s">
        <v>75</v>
      </c>
      <c r="F98" s="4" t="s">
        <v>76</v>
      </c>
      <c r="G98" s="4" t="s">
        <v>77</v>
      </c>
      <c r="H98" s="4" t="s">
        <v>78</v>
      </c>
      <c r="I98" s="4" t="s">
        <v>79</v>
      </c>
      <c r="J98" s="4" t="s">
        <v>80</v>
      </c>
      <c r="K98" s="4" t="s">
        <v>81</v>
      </c>
      <c r="L98" s="4" t="s">
        <v>82</v>
      </c>
      <c r="M98" s="4" t="s">
        <v>83</v>
      </c>
    </row>
    <row r="99" spans="1:13" x14ac:dyDescent="0.2">
      <c r="A99" s="5" t="s">
        <v>66</v>
      </c>
      <c r="B99" s="4" t="s">
        <v>67</v>
      </c>
      <c r="C99" s="3">
        <v>0.32400000000000001</v>
      </c>
      <c r="D99" s="3">
        <v>3.4809999999999999</v>
      </c>
      <c r="E99" s="3">
        <v>0</v>
      </c>
      <c r="F99" s="3">
        <v>0</v>
      </c>
      <c r="G99" s="3">
        <v>0</v>
      </c>
      <c r="H99" s="3">
        <v>0.78400000000000003</v>
      </c>
      <c r="I99" s="3">
        <v>0.99372727272727301</v>
      </c>
      <c r="J99" s="3">
        <v>0</v>
      </c>
      <c r="K99" s="3">
        <f>C99-(E99+G99)</f>
        <v>0.32400000000000001</v>
      </c>
      <c r="L99" s="3">
        <f t="shared" ref="L99" si="37">D99-(F99+H99)</f>
        <v>2.6970000000000001</v>
      </c>
      <c r="M99" s="3">
        <f>(K99*COS(RADIANS(0)))/(1.06*(I99))</f>
        <v>0.3075898043128163</v>
      </c>
    </row>
    <row r="100" spans="1:13" x14ac:dyDescent="0.2">
      <c r="A100" s="3"/>
    </row>
    <row r="101" spans="1:13" x14ac:dyDescent="0.2">
      <c r="A101" s="3"/>
      <c r="C101" s="4" t="s">
        <v>73</v>
      </c>
      <c r="D101" s="4" t="s">
        <v>74</v>
      </c>
      <c r="E101" s="4" t="s">
        <v>75</v>
      </c>
      <c r="F101" s="4" t="s">
        <v>76</v>
      </c>
      <c r="G101" s="4" t="s">
        <v>77</v>
      </c>
      <c r="H101" s="4" t="s">
        <v>78</v>
      </c>
      <c r="I101" s="4" t="s">
        <v>79</v>
      </c>
      <c r="J101" s="4" t="s">
        <v>80</v>
      </c>
      <c r="K101" s="4" t="s">
        <v>81</v>
      </c>
      <c r="L101" s="4" t="s">
        <v>82</v>
      </c>
      <c r="M101" s="4" t="s">
        <v>83</v>
      </c>
    </row>
    <row r="102" spans="1:13" x14ac:dyDescent="0.2">
      <c r="A102" s="5" t="s">
        <v>68</v>
      </c>
      <c r="B102" s="4" t="s">
        <v>69</v>
      </c>
      <c r="C102" s="3">
        <v>8.3949999999999996</v>
      </c>
      <c r="D102" s="3">
        <v>11.571</v>
      </c>
      <c r="E102" s="3">
        <v>0</v>
      </c>
      <c r="F102" s="3">
        <v>0</v>
      </c>
      <c r="G102" s="3">
        <v>0.18</v>
      </c>
      <c r="H102" s="3">
        <v>2.8340000000000001</v>
      </c>
      <c r="I102" s="3">
        <v>6.4391000000000007</v>
      </c>
      <c r="J102" s="3">
        <v>0</v>
      </c>
      <c r="K102" s="3">
        <f>C102-(E102+G102)</f>
        <v>8.2149999999999999</v>
      </c>
      <c r="L102" s="3">
        <f t="shared" ref="L102:L103" si="38">D102-(F102+H102)</f>
        <v>8.7370000000000001</v>
      </c>
      <c r="M102" s="3">
        <f>(K102*COS(RADIANS(0)))/(1.06*(I102))</f>
        <v>1.2035843518504137</v>
      </c>
    </row>
    <row r="103" spans="1:13" x14ac:dyDescent="0.2">
      <c r="A103" s="5" t="s">
        <v>68</v>
      </c>
      <c r="B103" s="4" t="s">
        <v>70</v>
      </c>
      <c r="C103" s="3">
        <v>9.2629999999999999</v>
      </c>
      <c r="D103" s="3">
        <v>10.856999999999999</v>
      </c>
      <c r="E103" s="3">
        <v>0</v>
      </c>
      <c r="F103" s="3">
        <v>0</v>
      </c>
      <c r="G103" s="3">
        <v>9.0999999999999998E-2</v>
      </c>
      <c r="H103" s="3">
        <v>2.4359999999999999</v>
      </c>
      <c r="I103" s="3">
        <v>5.7561666666666671</v>
      </c>
      <c r="J103" s="3">
        <v>0</v>
      </c>
      <c r="K103" s="3">
        <f>C103-(E103+G103)</f>
        <v>9.1720000000000006</v>
      </c>
      <c r="L103" s="3">
        <f t="shared" si="38"/>
        <v>8.4209999999999994</v>
      </c>
      <c r="M103" s="3">
        <f>(K103*COS(RADIANS(0)))/(1.06*(I103))</f>
        <v>1.5032278753822124</v>
      </c>
    </row>
    <row r="104" spans="1:13" x14ac:dyDescent="0.2">
      <c r="A104" s="5" t="s">
        <v>68</v>
      </c>
      <c r="B104" s="4" t="s">
        <v>7</v>
      </c>
      <c r="C104" s="4">
        <f t="shared" ref="C104:M104" si="39">AVERAGE(C102:C103)</f>
        <v>8.8290000000000006</v>
      </c>
      <c r="D104" s="4">
        <f t="shared" si="39"/>
        <v>11.213999999999999</v>
      </c>
      <c r="E104" s="4">
        <f t="shared" si="39"/>
        <v>0</v>
      </c>
      <c r="F104" s="4">
        <f t="shared" si="39"/>
        <v>0</v>
      </c>
      <c r="G104" s="4">
        <f t="shared" si="39"/>
        <v>0.13550000000000001</v>
      </c>
      <c r="H104" s="4">
        <f t="shared" si="39"/>
        <v>2.6349999999999998</v>
      </c>
      <c r="I104" s="4">
        <f t="shared" si="39"/>
        <v>6.0976333333333343</v>
      </c>
      <c r="J104" s="4">
        <f t="shared" si="39"/>
        <v>0</v>
      </c>
      <c r="K104" s="4">
        <f t="shared" si="39"/>
        <v>8.6935000000000002</v>
      </c>
      <c r="L104" s="4">
        <f t="shared" si="39"/>
        <v>8.5790000000000006</v>
      </c>
      <c r="M104" s="4">
        <f t="shared" si="39"/>
        <v>1.3534061136163129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9D443-D6B0-BB44-9BD1-58B6F91E0050}">
  <sheetPr>
    <tabColor theme="9" tint="-0.499984740745262"/>
  </sheetPr>
  <dimension ref="A1:M104"/>
  <sheetViews>
    <sheetView topLeftCell="H87" workbookViewId="0">
      <selection activeCell="M104" sqref="M1:M104"/>
    </sheetView>
  </sheetViews>
  <sheetFormatPr baseColWidth="10" defaultRowHeight="16" x14ac:dyDescent="0.2"/>
  <cols>
    <col min="1" max="1" width="16.1640625" customWidth="1"/>
    <col min="2" max="2" width="17.5" customWidth="1"/>
    <col min="4" max="4" width="19.83203125" customWidth="1"/>
    <col min="5" max="5" width="21.1640625" customWidth="1"/>
    <col min="6" max="6" width="17.1640625" customWidth="1"/>
    <col min="7" max="7" width="18.1640625" customWidth="1"/>
    <col min="8" max="8" width="14" customWidth="1"/>
    <col min="9" max="12" width="15.6640625" customWidth="1"/>
  </cols>
  <sheetData>
    <row r="1" spans="1:13" x14ac:dyDescent="0.2">
      <c r="A1" s="1" t="s">
        <v>0</v>
      </c>
      <c r="B1" s="1" t="s">
        <v>1</v>
      </c>
      <c r="C1" s="1" t="s">
        <v>105</v>
      </c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A2" s="3"/>
      <c r="B2" s="3"/>
      <c r="C2" s="8" t="s">
        <v>88</v>
      </c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A3" s="3"/>
      <c r="B3" s="3"/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78</v>
      </c>
      <c r="I3" s="4" t="s">
        <v>79</v>
      </c>
      <c r="J3" s="4" t="s">
        <v>80</v>
      </c>
      <c r="K3" s="4" t="s">
        <v>81</v>
      </c>
      <c r="L3" s="4" t="s">
        <v>82</v>
      </c>
      <c r="M3" s="4" t="s">
        <v>83</v>
      </c>
    </row>
    <row r="4" spans="1:13" x14ac:dyDescent="0.2">
      <c r="A4" s="5" t="s">
        <v>3</v>
      </c>
      <c r="B4" s="4" t="s">
        <v>4</v>
      </c>
      <c r="C4" s="3">
        <v>17.5</v>
      </c>
      <c r="D4" s="3">
        <v>15.401</v>
      </c>
      <c r="E4" s="3">
        <v>0</v>
      </c>
      <c r="F4" s="3">
        <v>0</v>
      </c>
      <c r="G4" s="3">
        <v>1.012</v>
      </c>
      <c r="H4" s="3">
        <v>4.8819999999999997</v>
      </c>
      <c r="I4" s="3">
        <v>2.9181818181818184</v>
      </c>
      <c r="J4" s="3">
        <v>27.454545454545453</v>
      </c>
      <c r="K4" s="3">
        <f>C4-(E4+G4)</f>
        <v>16.488</v>
      </c>
      <c r="L4" s="3">
        <f>D4-(F4+H4)</f>
        <v>10.519</v>
      </c>
      <c r="M4" s="3">
        <f>(K4*COS(RADIANS(J4)))/(1.06*(I4))</f>
        <v>4.7299644046489622</v>
      </c>
    </row>
    <row r="5" spans="1:13" x14ac:dyDescent="0.2">
      <c r="A5" s="5" t="s">
        <v>3</v>
      </c>
      <c r="B5" s="4" t="s">
        <v>5</v>
      </c>
      <c r="C5" s="3">
        <v>14.8</v>
      </c>
      <c r="D5" s="3">
        <v>13.690000000000001</v>
      </c>
      <c r="E5" s="3">
        <v>0.46800000000000003</v>
      </c>
      <c r="F5" s="3">
        <v>0.378</v>
      </c>
      <c r="G5" s="3">
        <v>0.16300000000000001</v>
      </c>
      <c r="H5" s="3">
        <v>3.319</v>
      </c>
      <c r="I5" s="3">
        <v>2.7459090909090911</v>
      </c>
      <c r="J5" s="3">
        <v>35.700000000000003</v>
      </c>
      <c r="K5" s="3">
        <f t="shared" ref="K5:L6" si="0">C5-(E5+G5)</f>
        <v>14.169</v>
      </c>
      <c r="L5" s="3">
        <f t="shared" si="0"/>
        <v>9.9930000000000021</v>
      </c>
      <c r="M5" s="3">
        <f t="shared" ref="M5:M6" si="1">(K5*COS(RADIANS(J5)))/(1.06*(I5))</f>
        <v>3.9531917562639576</v>
      </c>
    </row>
    <row r="6" spans="1:13" x14ac:dyDescent="0.2">
      <c r="A6" s="5" t="s">
        <v>3</v>
      </c>
      <c r="B6" s="4" t="s">
        <v>6</v>
      </c>
      <c r="C6" s="3">
        <v>14.5</v>
      </c>
      <c r="D6" s="3">
        <v>13.988999999999999</v>
      </c>
      <c r="E6" s="3">
        <v>0</v>
      </c>
      <c r="F6" s="3">
        <v>0</v>
      </c>
      <c r="G6" s="3">
        <v>0.32900000000000001</v>
      </c>
      <c r="H6" s="3">
        <v>3.7570000000000001</v>
      </c>
      <c r="I6" s="3">
        <v>3.5316999999999998</v>
      </c>
      <c r="J6" s="3">
        <v>28.818181818181817</v>
      </c>
      <c r="K6" s="3">
        <f t="shared" si="0"/>
        <v>14.170999999999999</v>
      </c>
      <c r="L6" s="3">
        <f t="shared" si="0"/>
        <v>10.231999999999999</v>
      </c>
      <c r="M6" s="3">
        <f t="shared" si="1"/>
        <v>3.3165851845040759</v>
      </c>
    </row>
    <row r="7" spans="1:13" x14ac:dyDescent="0.2">
      <c r="A7" s="5" t="s">
        <v>3</v>
      </c>
      <c r="B7" s="4" t="s">
        <v>7</v>
      </c>
      <c r="C7" s="4">
        <f t="shared" ref="C7:M7" si="2">AVERAGE(C4:C6)</f>
        <v>15.6</v>
      </c>
      <c r="D7" s="4">
        <f t="shared" si="2"/>
        <v>14.36</v>
      </c>
      <c r="E7" s="4">
        <f t="shared" si="2"/>
        <v>0.156</v>
      </c>
      <c r="F7" s="4">
        <f t="shared" si="2"/>
        <v>0.126</v>
      </c>
      <c r="G7" s="4">
        <f t="shared" si="2"/>
        <v>0.5013333333333333</v>
      </c>
      <c r="H7" s="4">
        <f t="shared" si="2"/>
        <v>3.9860000000000002</v>
      </c>
      <c r="I7" s="4">
        <f t="shared" si="2"/>
        <v>3.0652636363636367</v>
      </c>
      <c r="J7" s="4">
        <f t="shared" si="2"/>
        <v>30.657575757575756</v>
      </c>
      <c r="K7" s="4">
        <f t="shared" si="2"/>
        <v>14.942666666666668</v>
      </c>
      <c r="L7" s="4">
        <f t="shared" si="2"/>
        <v>10.247999999999999</v>
      </c>
      <c r="M7" s="4">
        <f t="shared" si="2"/>
        <v>3.9999137818056649</v>
      </c>
    </row>
    <row r="8" spans="1:13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">
      <c r="A9" s="3"/>
      <c r="B9" s="3"/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  <c r="K9" s="4" t="s">
        <v>81</v>
      </c>
      <c r="L9" s="4" t="s">
        <v>82</v>
      </c>
      <c r="M9" s="4" t="s">
        <v>83</v>
      </c>
    </row>
    <row r="10" spans="1:13" x14ac:dyDescent="0.2">
      <c r="A10" s="5" t="s">
        <v>8</v>
      </c>
      <c r="B10" s="4" t="s">
        <v>9</v>
      </c>
      <c r="C10" s="3">
        <v>32.799999999999997</v>
      </c>
      <c r="D10" s="3">
        <v>15.785</v>
      </c>
      <c r="E10" s="3">
        <v>0.623</v>
      </c>
      <c r="F10" s="3">
        <v>0</v>
      </c>
      <c r="G10" s="3">
        <v>0.34599999999999997</v>
      </c>
      <c r="H10" s="3">
        <v>2.4249999999999998</v>
      </c>
      <c r="I10" s="3">
        <v>4.892052631578947</v>
      </c>
      <c r="J10" s="3">
        <v>22.555555555555557</v>
      </c>
      <c r="K10" s="3">
        <f>C10-(E10+G10)</f>
        <v>31.830999999999996</v>
      </c>
      <c r="L10" s="3">
        <f>D10-(F10+H10)</f>
        <v>13.36</v>
      </c>
      <c r="M10" s="3">
        <f>(K10*COS(RADIANS(J10)))/(1.06*(I10))</f>
        <v>5.6688370875320606</v>
      </c>
    </row>
    <row r="11" spans="1:13" x14ac:dyDescent="0.2">
      <c r="A11" s="5" t="s">
        <v>8</v>
      </c>
      <c r="B11" s="4" t="s">
        <v>10</v>
      </c>
      <c r="C11" s="3">
        <v>30.5</v>
      </c>
      <c r="D11" s="3">
        <v>16.093</v>
      </c>
      <c r="E11" s="3">
        <v>0</v>
      </c>
      <c r="F11" s="3">
        <v>0</v>
      </c>
      <c r="G11" s="3">
        <v>0.745</v>
      </c>
      <c r="H11" s="3">
        <v>1.143</v>
      </c>
      <c r="I11" s="3">
        <v>5.5323333333333329</v>
      </c>
      <c r="J11" s="3">
        <v>20.466666666666665</v>
      </c>
      <c r="K11" s="3">
        <f>C11-(E11+G11)</f>
        <v>29.754999999999999</v>
      </c>
      <c r="L11" s="3">
        <f>D11-(F11+H11)</f>
        <v>14.95</v>
      </c>
      <c r="M11" s="3">
        <f>(K11*COS(RADIANS(J11)))/(1.06*(I11))</f>
        <v>4.7536560873896461</v>
      </c>
    </row>
    <row r="12" spans="1:13" x14ac:dyDescent="0.2">
      <c r="A12" s="5" t="s">
        <v>8</v>
      </c>
      <c r="B12" s="4" t="s">
        <v>7</v>
      </c>
      <c r="C12" s="4">
        <f t="shared" ref="C12:M12" si="3">AVERAGE(C10:C11)</f>
        <v>31.65</v>
      </c>
      <c r="D12" s="4">
        <f t="shared" si="3"/>
        <v>15.939</v>
      </c>
      <c r="E12" s="4">
        <f t="shared" si="3"/>
        <v>0.3115</v>
      </c>
      <c r="F12" s="4">
        <f t="shared" si="3"/>
        <v>0</v>
      </c>
      <c r="G12" s="4">
        <f t="shared" si="3"/>
        <v>0.54549999999999998</v>
      </c>
      <c r="H12" s="4">
        <f t="shared" si="3"/>
        <v>1.7839999999999998</v>
      </c>
      <c r="I12" s="4">
        <f t="shared" si="3"/>
        <v>5.2121929824561395</v>
      </c>
      <c r="J12" s="4">
        <f t="shared" si="3"/>
        <v>21.511111111111113</v>
      </c>
      <c r="K12" s="4">
        <f t="shared" si="3"/>
        <v>30.792999999999999</v>
      </c>
      <c r="L12" s="4">
        <f t="shared" si="3"/>
        <v>14.154999999999999</v>
      </c>
      <c r="M12" s="4">
        <f t="shared" si="3"/>
        <v>5.2112465874608533</v>
      </c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A14" s="3"/>
      <c r="B14" s="3"/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81</v>
      </c>
      <c r="L14" s="4" t="s">
        <v>82</v>
      </c>
      <c r="M14" s="4" t="s">
        <v>83</v>
      </c>
    </row>
    <row r="15" spans="1:13" x14ac:dyDescent="0.2">
      <c r="A15" s="5" t="s">
        <v>11</v>
      </c>
      <c r="B15" s="4" t="s">
        <v>12</v>
      </c>
      <c r="C15" s="3">
        <v>6.27</v>
      </c>
      <c r="D15" s="3">
        <v>9.5659999999999989</v>
      </c>
      <c r="E15" s="3">
        <v>0</v>
      </c>
      <c r="F15" s="3">
        <v>0</v>
      </c>
      <c r="G15" s="3">
        <v>0.14899999999999999</v>
      </c>
      <c r="H15" s="3">
        <v>1.8210000000000002</v>
      </c>
      <c r="I15" s="3">
        <v>2.5095333333333327</v>
      </c>
      <c r="J15" s="3">
        <v>26.214285714285715</v>
      </c>
      <c r="K15" s="3">
        <f t="shared" ref="K15:L17" si="4">C15-(E15+G15)</f>
        <v>6.1209999999999996</v>
      </c>
      <c r="L15" s="3">
        <f t="shared" si="4"/>
        <v>7.7449999999999992</v>
      </c>
      <c r="M15" s="3">
        <f>(K15*COS(RADIANS(J15)))/(1.06*(I15))</f>
        <v>2.0643710721301343</v>
      </c>
    </row>
    <row r="16" spans="1:13" x14ac:dyDescent="0.2">
      <c r="A16" s="5" t="s">
        <v>11</v>
      </c>
      <c r="B16" s="4" t="s">
        <v>13</v>
      </c>
      <c r="C16" s="3">
        <v>8.0129999999999999</v>
      </c>
      <c r="D16" s="3">
        <v>9.504999999999999</v>
      </c>
      <c r="E16" s="3">
        <v>0</v>
      </c>
      <c r="F16" s="3">
        <v>0</v>
      </c>
      <c r="G16" s="3">
        <v>0.187</v>
      </c>
      <c r="H16" s="3">
        <v>2.6139999999999999</v>
      </c>
      <c r="I16" s="3">
        <v>1.6050500000000003</v>
      </c>
      <c r="J16" s="3">
        <v>24.2</v>
      </c>
      <c r="K16" s="3">
        <f t="shared" si="4"/>
        <v>7.8259999999999996</v>
      </c>
      <c r="L16" s="3">
        <f t="shared" si="4"/>
        <v>6.8909999999999991</v>
      </c>
      <c r="M16" s="3">
        <f t="shared" ref="M16:M19" si="5">(K16*COS(RADIANS(J16)))/(1.06*(I16))</f>
        <v>4.1956325519537723</v>
      </c>
    </row>
    <row r="17" spans="1:13" x14ac:dyDescent="0.2">
      <c r="A17" s="5" t="s">
        <v>11</v>
      </c>
      <c r="B17" s="4" t="s">
        <v>12</v>
      </c>
      <c r="C17" s="3">
        <v>9.1669999999999998</v>
      </c>
      <c r="D17" s="3">
        <v>10.266999999999999</v>
      </c>
      <c r="E17" s="3">
        <v>0</v>
      </c>
      <c r="F17" s="3">
        <v>0</v>
      </c>
      <c r="G17" s="3"/>
      <c r="H17" s="3">
        <v>2.1440000000000001</v>
      </c>
      <c r="I17" s="3">
        <v>2.1165882352941177</v>
      </c>
      <c r="J17" s="3">
        <v>25.352941176470587</v>
      </c>
      <c r="K17" s="3">
        <f>C17-(E17+G17)</f>
        <v>9.1669999999999998</v>
      </c>
      <c r="L17" s="3">
        <f t="shared" si="4"/>
        <v>8.1229999999999993</v>
      </c>
      <c r="M17" s="3">
        <f t="shared" si="5"/>
        <v>3.6923525433660305</v>
      </c>
    </row>
    <row r="18" spans="1:13" x14ac:dyDescent="0.2">
      <c r="A18" s="5" t="s">
        <v>11</v>
      </c>
      <c r="B18" s="4" t="s">
        <v>14</v>
      </c>
      <c r="C18" s="3">
        <v>10.163</v>
      </c>
      <c r="D18" s="3">
        <v>11.372</v>
      </c>
      <c r="E18" s="3">
        <v>0.14899999999999999</v>
      </c>
      <c r="F18" s="3">
        <v>0</v>
      </c>
      <c r="G18" s="3">
        <v>0.27</v>
      </c>
      <c r="H18" s="3">
        <v>2.3050000000000002</v>
      </c>
      <c r="I18" s="3">
        <v>2.0100714285714281</v>
      </c>
      <c r="J18" s="3">
        <v>21.142857142857142</v>
      </c>
      <c r="K18" s="3">
        <f>C18-(E18+G18)</f>
        <v>9.7439999999999998</v>
      </c>
      <c r="L18" s="3">
        <f>D18-(F18+H18)</f>
        <v>9.0670000000000002</v>
      </c>
      <c r="M18" s="3">
        <f t="shared" si="5"/>
        <v>4.2653477507633575</v>
      </c>
    </row>
    <row r="19" spans="1:13" x14ac:dyDescent="0.2">
      <c r="A19" s="5" t="s">
        <v>11</v>
      </c>
      <c r="B19" s="4" t="s">
        <v>15</v>
      </c>
      <c r="C19" s="3">
        <v>5.9530000000000003</v>
      </c>
      <c r="D19" s="3">
        <v>9.84</v>
      </c>
      <c r="E19" s="3">
        <v>0</v>
      </c>
      <c r="F19" s="3">
        <v>0</v>
      </c>
      <c r="G19" s="3">
        <v>7.9000000000000001E-2</v>
      </c>
      <c r="H19" s="3">
        <v>2.448</v>
      </c>
      <c r="I19" s="3">
        <v>1.8378888888888885</v>
      </c>
      <c r="J19" s="3">
        <v>18.555555555555557</v>
      </c>
      <c r="K19" s="3">
        <f>C19-(E19+G19)</f>
        <v>5.8740000000000006</v>
      </c>
      <c r="L19" s="3">
        <f>D19-(F19+H19)</f>
        <v>7.3919999999999995</v>
      </c>
      <c r="M19" s="3">
        <f t="shared" si="5"/>
        <v>2.8584084175602436</v>
      </c>
    </row>
    <row r="20" spans="1:13" x14ac:dyDescent="0.2">
      <c r="A20" s="5" t="s">
        <v>11</v>
      </c>
      <c r="B20" s="4" t="s">
        <v>7</v>
      </c>
      <c r="C20" s="4">
        <f t="shared" ref="C20:M20" si="6">AVERAGE(C15:C19)</f>
        <v>7.9132000000000007</v>
      </c>
      <c r="D20" s="4">
        <f t="shared" si="6"/>
        <v>10.11</v>
      </c>
      <c r="E20" s="4">
        <f t="shared" si="6"/>
        <v>2.98E-2</v>
      </c>
      <c r="F20" s="4">
        <f t="shared" si="6"/>
        <v>0</v>
      </c>
      <c r="G20" s="4">
        <f t="shared" si="6"/>
        <v>0.17124999999999999</v>
      </c>
      <c r="H20" s="4">
        <f t="shared" si="6"/>
        <v>2.2664</v>
      </c>
      <c r="I20" s="4">
        <f t="shared" si="6"/>
        <v>2.0158263772175533</v>
      </c>
      <c r="J20" s="4">
        <f t="shared" si="6"/>
        <v>23.093127917833797</v>
      </c>
      <c r="K20" s="4">
        <f t="shared" si="6"/>
        <v>7.7463999999999995</v>
      </c>
      <c r="L20" s="4">
        <f t="shared" si="6"/>
        <v>7.8436000000000003</v>
      </c>
      <c r="M20" s="4">
        <f t="shared" si="6"/>
        <v>3.4152224671547073</v>
      </c>
    </row>
    <row r="21" spans="1:13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A22" s="3"/>
      <c r="B22" s="3"/>
      <c r="C22" s="4" t="s">
        <v>73</v>
      </c>
      <c r="D22" s="4" t="s">
        <v>74</v>
      </c>
      <c r="E22" s="4" t="s">
        <v>75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80</v>
      </c>
      <c r="K22" s="4" t="s">
        <v>81</v>
      </c>
      <c r="L22" s="4" t="s">
        <v>82</v>
      </c>
      <c r="M22" s="4" t="s">
        <v>83</v>
      </c>
    </row>
    <row r="23" spans="1:13" x14ac:dyDescent="0.2">
      <c r="A23" s="5" t="s">
        <v>16</v>
      </c>
      <c r="B23" s="4" t="s">
        <v>17</v>
      </c>
      <c r="C23" s="3">
        <v>2.1960000000000002</v>
      </c>
      <c r="D23" s="3">
        <v>6.2509999999999994</v>
      </c>
      <c r="E23" s="3">
        <v>0</v>
      </c>
      <c r="F23" s="3">
        <v>0</v>
      </c>
      <c r="G23" s="3">
        <v>0.8</v>
      </c>
      <c r="H23" s="3">
        <v>1.506</v>
      </c>
      <c r="I23" s="3">
        <v>1.4744736842105266</v>
      </c>
      <c r="J23" s="3">
        <v>23.210526315789473</v>
      </c>
      <c r="K23" s="3">
        <f>C23-(E23+G23)</f>
        <v>1.3960000000000001</v>
      </c>
      <c r="L23" s="3">
        <f>D23-(F23+H23)</f>
        <v>4.7449999999999992</v>
      </c>
      <c r="M23" s="3">
        <f>(K23*COS(RADIANS(J23)))/(1.06*(I23))</f>
        <v>0.82089533114355118</v>
      </c>
    </row>
    <row r="24" spans="1:13" x14ac:dyDescent="0.2">
      <c r="A24" s="5" t="s">
        <v>16</v>
      </c>
      <c r="B24" s="4" t="s">
        <v>18</v>
      </c>
      <c r="C24" s="3">
        <v>2.597</v>
      </c>
      <c r="D24" s="3">
        <v>6.4620000000000006</v>
      </c>
      <c r="E24" s="3">
        <v>0</v>
      </c>
      <c r="F24" s="3">
        <v>0</v>
      </c>
      <c r="G24" s="3">
        <v>3.3000000000000002E-2</v>
      </c>
      <c r="H24" s="3">
        <v>1.3420000000000001</v>
      </c>
      <c r="I24" s="3">
        <v>1.9822222222222226</v>
      </c>
      <c r="J24" s="3">
        <v>25.111111111111111</v>
      </c>
      <c r="K24" s="3">
        <f>C24-(E24+G24)</f>
        <v>2.5640000000000001</v>
      </c>
      <c r="L24" s="3">
        <f>D24-(F24+H24)</f>
        <v>5.120000000000001</v>
      </c>
      <c r="M24" s="3">
        <f>(K24*COS(RADIANS(J24)))/(1.06*(I24))</f>
        <v>1.104947907520399</v>
      </c>
    </row>
    <row r="25" spans="1:13" x14ac:dyDescent="0.2">
      <c r="A25" s="5" t="s">
        <v>16</v>
      </c>
      <c r="B25" s="4" t="s">
        <v>7</v>
      </c>
      <c r="C25" s="4">
        <f t="shared" ref="C25:M25" si="7">AVERAGE(C23:C24)</f>
        <v>2.3965000000000001</v>
      </c>
      <c r="D25" s="4">
        <f t="shared" si="7"/>
        <v>6.3565000000000005</v>
      </c>
      <c r="E25" s="4">
        <f t="shared" si="7"/>
        <v>0</v>
      </c>
      <c r="F25" s="4">
        <f t="shared" si="7"/>
        <v>0</v>
      </c>
      <c r="G25" s="4">
        <f t="shared" si="7"/>
        <v>0.41650000000000004</v>
      </c>
      <c r="H25" s="4">
        <f t="shared" si="7"/>
        <v>1.4239999999999999</v>
      </c>
      <c r="I25" s="4">
        <f t="shared" si="7"/>
        <v>1.7283479532163746</v>
      </c>
      <c r="J25" s="4">
        <f t="shared" si="7"/>
        <v>24.16081871345029</v>
      </c>
      <c r="K25" s="4">
        <f t="shared" si="7"/>
        <v>1.98</v>
      </c>
      <c r="L25" s="4">
        <f t="shared" si="7"/>
        <v>4.9325000000000001</v>
      </c>
      <c r="M25" s="4">
        <f t="shared" si="7"/>
        <v>0.96292161933197506</v>
      </c>
    </row>
    <row r="26" spans="1:13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">
      <c r="A27" s="3"/>
      <c r="B27" s="3"/>
      <c r="C27" s="4" t="s">
        <v>73</v>
      </c>
      <c r="D27" s="4" t="s">
        <v>74</v>
      </c>
      <c r="E27" s="4" t="s">
        <v>75</v>
      </c>
      <c r="F27" s="4" t="s">
        <v>76</v>
      </c>
      <c r="G27" s="4" t="s">
        <v>77</v>
      </c>
      <c r="H27" s="4" t="s">
        <v>78</v>
      </c>
      <c r="I27" s="4" t="s">
        <v>79</v>
      </c>
      <c r="J27" s="4" t="s">
        <v>80</v>
      </c>
      <c r="K27" s="4" t="s">
        <v>81</v>
      </c>
      <c r="L27" s="4" t="s">
        <v>82</v>
      </c>
      <c r="M27" s="4" t="s">
        <v>83</v>
      </c>
    </row>
    <row r="28" spans="1:13" x14ac:dyDescent="0.2">
      <c r="A28" s="5" t="s">
        <v>19</v>
      </c>
      <c r="B28" s="4" t="s">
        <v>20</v>
      </c>
      <c r="C28" s="3">
        <v>10.114000000000001</v>
      </c>
      <c r="D28" s="3">
        <v>10.551</v>
      </c>
      <c r="E28" s="3">
        <v>0</v>
      </c>
      <c r="F28" s="3">
        <v>0</v>
      </c>
      <c r="G28" s="3">
        <v>0.12</v>
      </c>
      <c r="H28" s="3">
        <v>1.8640000000000001</v>
      </c>
      <c r="I28" s="3">
        <v>3.0750000000000006</v>
      </c>
      <c r="J28" s="3">
        <v>26.5</v>
      </c>
      <c r="K28" s="3">
        <f t="shared" ref="K28:L30" si="8">C28-(E28+G28)</f>
        <v>9.9940000000000015</v>
      </c>
      <c r="L28" s="3">
        <f t="shared" si="8"/>
        <v>8.6869999999999994</v>
      </c>
      <c r="M28" s="3">
        <f>(K28*COS(RADIANS(J28)))/(1.06*(I28))</f>
        <v>2.7439711642431774</v>
      </c>
    </row>
    <row r="29" spans="1:13" x14ac:dyDescent="0.2">
      <c r="A29" s="5" t="s">
        <v>19</v>
      </c>
      <c r="B29" s="4" t="s">
        <v>21</v>
      </c>
      <c r="C29" s="3">
        <v>9.0069999999999997</v>
      </c>
      <c r="D29" s="3">
        <v>9.979000000000001</v>
      </c>
      <c r="E29" s="3">
        <v>0</v>
      </c>
      <c r="F29" s="3">
        <v>0</v>
      </c>
      <c r="G29" s="3">
        <v>0.157</v>
      </c>
      <c r="H29" s="3">
        <v>2.38</v>
      </c>
      <c r="I29" s="3">
        <v>2.7482222222222221</v>
      </c>
      <c r="J29" s="3">
        <v>15.388888888888889</v>
      </c>
      <c r="K29" s="3">
        <f t="shared" si="8"/>
        <v>8.85</v>
      </c>
      <c r="L29" s="3">
        <f t="shared" si="8"/>
        <v>7.5990000000000011</v>
      </c>
      <c r="M29" s="3">
        <f t="shared" ref="M29:M30" si="9">(K29*COS(RADIANS(J29)))/(1.06*(I29))</f>
        <v>2.9290633215375106</v>
      </c>
    </row>
    <row r="30" spans="1:13" x14ac:dyDescent="0.2">
      <c r="A30" s="5" t="s">
        <v>19</v>
      </c>
      <c r="B30" s="4" t="s">
        <v>22</v>
      </c>
      <c r="C30" s="3">
        <v>8.6999999999999993</v>
      </c>
      <c r="D30" s="3">
        <v>10.452</v>
      </c>
      <c r="E30" s="3">
        <v>0.151</v>
      </c>
      <c r="F30" s="3">
        <v>0.44800000000000001</v>
      </c>
      <c r="G30" s="3">
        <v>0.252</v>
      </c>
      <c r="H30" s="3">
        <v>2.129</v>
      </c>
      <c r="I30" s="3">
        <v>2.7317333333333336</v>
      </c>
      <c r="J30" s="3">
        <v>22.333333333333332</v>
      </c>
      <c r="K30" s="3">
        <f t="shared" si="8"/>
        <v>8.2969999999999988</v>
      </c>
      <c r="L30" s="3">
        <f t="shared" si="8"/>
        <v>7.875</v>
      </c>
      <c r="M30" s="3">
        <f t="shared" si="9"/>
        <v>2.6504120566559175</v>
      </c>
    </row>
    <row r="31" spans="1:13" x14ac:dyDescent="0.2">
      <c r="A31" s="5" t="s">
        <v>19</v>
      </c>
      <c r="B31" s="4" t="s">
        <v>7</v>
      </c>
      <c r="C31" s="4">
        <f t="shared" ref="C31:M31" si="10">AVERAGE(C28:C30)</f>
        <v>9.2736666666666672</v>
      </c>
      <c r="D31" s="4">
        <f t="shared" si="10"/>
        <v>10.327333333333334</v>
      </c>
      <c r="E31" s="4">
        <f t="shared" si="10"/>
        <v>5.0333333333333334E-2</v>
      </c>
      <c r="F31" s="4">
        <f t="shared" si="10"/>
        <v>0.14933333333333335</v>
      </c>
      <c r="G31" s="4">
        <f t="shared" si="10"/>
        <v>0.17633333333333334</v>
      </c>
      <c r="H31" s="4">
        <f t="shared" si="10"/>
        <v>2.124333333333333</v>
      </c>
      <c r="I31" s="4">
        <f t="shared" si="10"/>
        <v>2.8516518518518517</v>
      </c>
      <c r="J31" s="4">
        <f t="shared" si="10"/>
        <v>21.407407407407405</v>
      </c>
      <c r="K31" s="4">
        <f t="shared" si="10"/>
        <v>9.0469999999999988</v>
      </c>
      <c r="L31" s="4">
        <f t="shared" si="10"/>
        <v>8.0536666666666665</v>
      </c>
      <c r="M31" s="4">
        <f t="shared" si="10"/>
        <v>2.774482180812202</v>
      </c>
    </row>
    <row r="32" spans="1:13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">
      <c r="A33" s="3"/>
      <c r="B33" s="3"/>
      <c r="C33" s="4" t="s">
        <v>73</v>
      </c>
      <c r="D33" s="4" t="s">
        <v>74</v>
      </c>
      <c r="E33" s="4" t="s">
        <v>75</v>
      </c>
      <c r="F33" s="4" t="s">
        <v>76</v>
      </c>
      <c r="G33" s="4" t="s">
        <v>77</v>
      </c>
      <c r="H33" s="4" t="s">
        <v>78</v>
      </c>
      <c r="I33" s="4" t="s">
        <v>79</v>
      </c>
      <c r="J33" s="4" t="s">
        <v>80</v>
      </c>
      <c r="K33" s="4" t="s">
        <v>81</v>
      </c>
      <c r="L33" s="4" t="s">
        <v>82</v>
      </c>
      <c r="M33" s="4" t="s">
        <v>83</v>
      </c>
    </row>
    <row r="34" spans="1:13" x14ac:dyDescent="0.2">
      <c r="A34" s="5" t="s">
        <v>23</v>
      </c>
      <c r="B34" s="4" t="s">
        <v>24</v>
      </c>
      <c r="C34" s="3">
        <v>1.72</v>
      </c>
      <c r="D34" s="3">
        <v>5.4550000000000001</v>
      </c>
      <c r="E34" s="3">
        <v>0</v>
      </c>
      <c r="F34" s="3">
        <v>0</v>
      </c>
      <c r="G34" s="3">
        <v>1.9E-2</v>
      </c>
      <c r="H34" s="3">
        <v>1.161</v>
      </c>
      <c r="I34" s="3">
        <v>1.4490714285714288</v>
      </c>
      <c r="J34" s="3">
        <v>25.785714285714285</v>
      </c>
      <c r="K34" s="3">
        <f t="shared" ref="K34:L36" si="11">C34-(E34+G34)</f>
        <v>1.7010000000000001</v>
      </c>
      <c r="L34" s="3">
        <f t="shared" si="11"/>
        <v>4.2940000000000005</v>
      </c>
      <c r="M34" s="3">
        <f>(K34*COS(RADIANS(J34)))/(1.06*(I34))</f>
        <v>0.99714264401540365</v>
      </c>
    </row>
    <row r="35" spans="1:13" x14ac:dyDescent="0.2">
      <c r="A35" s="5" t="s">
        <v>23</v>
      </c>
      <c r="B35" s="4" t="s">
        <v>25</v>
      </c>
      <c r="C35" s="3">
        <v>2.6840000000000002</v>
      </c>
      <c r="D35" s="3">
        <v>6.2350000000000003</v>
      </c>
      <c r="E35" s="3">
        <v>0</v>
      </c>
      <c r="F35" s="3">
        <v>0</v>
      </c>
      <c r="G35" s="3">
        <v>2.5000000000000001E-2</v>
      </c>
      <c r="H35" s="3">
        <v>1.0550000000000002</v>
      </c>
      <c r="I35" s="3">
        <v>1.9857333333333329</v>
      </c>
      <c r="J35" s="3">
        <v>23.866666666666667</v>
      </c>
      <c r="K35" s="3">
        <f t="shared" si="11"/>
        <v>2.6590000000000003</v>
      </c>
      <c r="L35" s="3">
        <f t="shared" si="11"/>
        <v>5.18</v>
      </c>
      <c r="M35" s="3">
        <f t="shared" ref="M35:M36" si="12">(K35*COS(RADIANS(J35)))/(1.06*(I35))</f>
        <v>1.1552348197034881</v>
      </c>
    </row>
    <row r="36" spans="1:13" x14ac:dyDescent="0.2">
      <c r="A36" s="5" t="s">
        <v>23</v>
      </c>
      <c r="B36" s="4" t="s">
        <v>26</v>
      </c>
      <c r="C36" s="3">
        <v>2.105</v>
      </c>
      <c r="D36" s="3">
        <v>6.05</v>
      </c>
      <c r="E36" s="3">
        <v>0</v>
      </c>
      <c r="F36" s="3">
        <v>0</v>
      </c>
      <c r="G36" s="3">
        <v>3.5999999999999997E-2</v>
      </c>
      <c r="H36" s="3">
        <v>1.1779999999999999</v>
      </c>
      <c r="I36" s="3">
        <v>1.7088999999999999</v>
      </c>
      <c r="J36" s="3">
        <v>21.7</v>
      </c>
      <c r="K36" s="3">
        <f t="shared" si="11"/>
        <v>2.069</v>
      </c>
      <c r="L36" s="3">
        <f t="shared" si="11"/>
        <v>4.8719999999999999</v>
      </c>
      <c r="M36" s="3">
        <f t="shared" si="12"/>
        <v>1.0612450083767679</v>
      </c>
    </row>
    <row r="37" spans="1:13" x14ac:dyDescent="0.2">
      <c r="A37" s="5" t="s">
        <v>23</v>
      </c>
      <c r="B37" s="4" t="s">
        <v>7</v>
      </c>
      <c r="C37" s="4">
        <f t="shared" ref="C37:M37" si="13">AVERAGE(C34:C36)</f>
        <v>2.1696666666666666</v>
      </c>
      <c r="D37" s="4">
        <f t="shared" si="13"/>
        <v>5.913333333333334</v>
      </c>
      <c r="E37" s="4">
        <f t="shared" si="13"/>
        <v>0</v>
      </c>
      <c r="F37" s="4">
        <f t="shared" si="13"/>
        <v>0</v>
      </c>
      <c r="G37" s="4">
        <f t="shared" si="13"/>
        <v>2.6666666666666661E-2</v>
      </c>
      <c r="H37" s="4">
        <f t="shared" si="13"/>
        <v>1.1313333333333333</v>
      </c>
      <c r="I37" s="4">
        <f t="shared" si="13"/>
        <v>1.7145682539682536</v>
      </c>
      <c r="J37" s="4">
        <f t="shared" si="13"/>
        <v>23.784126984126985</v>
      </c>
      <c r="K37" s="4">
        <f t="shared" si="13"/>
        <v>2.1430000000000002</v>
      </c>
      <c r="L37" s="4">
        <f t="shared" si="13"/>
        <v>4.782</v>
      </c>
      <c r="M37" s="4">
        <f t="shared" si="13"/>
        <v>1.0712074906985531</v>
      </c>
    </row>
    <row r="38" spans="1:13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">
      <c r="A39" s="3"/>
      <c r="B39" s="3"/>
      <c r="C39" s="4" t="s">
        <v>73</v>
      </c>
      <c r="D39" s="4" t="s">
        <v>74</v>
      </c>
      <c r="E39" s="4" t="s">
        <v>75</v>
      </c>
      <c r="F39" s="4" t="s">
        <v>76</v>
      </c>
      <c r="G39" s="4" t="s">
        <v>77</v>
      </c>
      <c r="H39" s="4" t="s">
        <v>78</v>
      </c>
      <c r="I39" s="4" t="s">
        <v>79</v>
      </c>
      <c r="J39" s="4" t="s">
        <v>80</v>
      </c>
      <c r="K39" s="4" t="s">
        <v>81</v>
      </c>
      <c r="L39" s="4" t="s">
        <v>82</v>
      </c>
      <c r="M39" s="4" t="s">
        <v>83</v>
      </c>
    </row>
    <row r="40" spans="1:13" x14ac:dyDescent="0.2">
      <c r="A40" s="5" t="s">
        <v>27</v>
      </c>
      <c r="B40" s="4" t="s">
        <v>28</v>
      </c>
      <c r="C40" s="3">
        <v>2.6819999999999999</v>
      </c>
      <c r="D40" s="3">
        <v>8.4390000000000001</v>
      </c>
      <c r="E40" s="3">
        <v>0</v>
      </c>
      <c r="F40" s="3">
        <v>0</v>
      </c>
      <c r="G40" s="3">
        <v>6.4000000000000001E-2</v>
      </c>
      <c r="H40" s="3">
        <v>2.758</v>
      </c>
      <c r="I40" s="3">
        <v>2.3000999999999996</v>
      </c>
      <c r="J40" s="3">
        <v>29.8</v>
      </c>
      <c r="K40" s="3">
        <f t="shared" ref="K40:L43" si="14">C40-(E40+G40)</f>
        <v>2.6179999999999999</v>
      </c>
      <c r="L40" s="3">
        <f t="shared" si="14"/>
        <v>5.681</v>
      </c>
      <c r="M40" s="3">
        <f>(K40*COS(RADIANS(J40)))/(1.06*(I40))</f>
        <v>0.93179293965063648</v>
      </c>
    </row>
    <row r="41" spans="1:13" x14ac:dyDescent="0.2">
      <c r="A41" s="5" t="s">
        <v>29</v>
      </c>
      <c r="B41" s="4" t="s">
        <v>30</v>
      </c>
      <c r="C41" s="3">
        <v>3.7549999999999999</v>
      </c>
      <c r="D41" s="3">
        <v>8.4619999999999997</v>
      </c>
      <c r="E41" s="3">
        <v>0</v>
      </c>
      <c r="F41" s="3">
        <v>0</v>
      </c>
      <c r="G41" s="3">
        <v>5.3999999999999999E-2</v>
      </c>
      <c r="H41" s="3">
        <v>2.4059999999999997</v>
      </c>
      <c r="I41" s="3">
        <v>1.7708999999999999</v>
      </c>
      <c r="J41" s="3">
        <v>22.6</v>
      </c>
      <c r="K41" s="3">
        <f t="shared" si="14"/>
        <v>3.7010000000000001</v>
      </c>
      <c r="L41" s="3">
        <f t="shared" si="14"/>
        <v>6.056</v>
      </c>
      <c r="M41" s="3">
        <f t="shared" ref="M41:M43" si="15">(K41*COS(RADIANS(J41)))/(1.06*(I41))</f>
        <v>1.8202028248801869</v>
      </c>
    </row>
    <row r="42" spans="1:13" x14ac:dyDescent="0.2">
      <c r="A42" s="5" t="s">
        <v>27</v>
      </c>
      <c r="B42" s="4" t="s">
        <v>31</v>
      </c>
      <c r="C42" s="3">
        <v>3.1419999999999999</v>
      </c>
      <c r="D42" s="3">
        <v>8.4890000000000008</v>
      </c>
      <c r="E42" s="3">
        <v>5.3999999999999999E-2</v>
      </c>
      <c r="F42" s="3">
        <v>0</v>
      </c>
      <c r="G42" s="3">
        <v>8.0000000000000002E-3</v>
      </c>
      <c r="H42" s="3">
        <v>2.2250000000000001</v>
      </c>
      <c r="I42" s="3">
        <v>1.5155294117647058</v>
      </c>
      <c r="J42" s="3">
        <v>29.933333333333334</v>
      </c>
      <c r="K42" s="3">
        <f t="shared" si="14"/>
        <v>3.08</v>
      </c>
      <c r="L42" s="3">
        <f t="shared" si="14"/>
        <v>6.2640000000000011</v>
      </c>
      <c r="M42" s="3">
        <f t="shared" si="15"/>
        <v>1.6615081323490599</v>
      </c>
    </row>
    <row r="43" spans="1:13" x14ac:dyDescent="0.2">
      <c r="A43" s="5" t="s">
        <v>27</v>
      </c>
      <c r="B43" s="4" t="s">
        <v>32</v>
      </c>
      <c r="C43" s="3">
        <v>1.9339999999999999</v>
      </c>
      <c r="D43" s="3">
        <v>7.875</v>
      </c>
      <c r="E43" s="3">
        <v>3.5000000000000003E-2</v>
      </c>
      <c r="F43" s="3">
        <v>0</v>
      </c>
      <c r="G43" s="3">
        <v>0.10199999999999999</v>
      </c>
      <c r="H43" s="3">
        <v>2.1819999999999999</v>
      </c>
      <c r="I43" s="3">
        <v>1.6236874999999997</v>
      </c>
      <c r="J43" s="3">
        <v>19.25</v>
      </c>
      <c r="K43" s="3">
        <f t="shared" si="14"/>
        <v>1.7969999999999999</v>
      </c>
      <c r="L43" s="3">
        <f t="shared" si="14"/>
        <v>5.6929999999999996</v>
      </c>
      <c r="M43" s="3">
        <f t="shared" si="15"/>
        <v>0.98571805508851973</v>
      </c>
    </row>
    <row r="44" spans="1:13" x14ac:dyDescent="0.2">
      <c r="A44" s="5" t="s">
        <v>27</v>
      </c>
      <c r="B44" s="4" t="s">
        <v>7</v>
      </c>
      <c r="C44" s="4">
        <f t="shared" ref="C44:M44" si="16">AVERAGE(C40:C43)</f>
        <v>2.8782499999999995</v>
      </c>
      <c r="D44" s="4">
        <f t="shared" si="16"/>
        <v>8.3162500000000001</v>
      </c>
      <c r="E44" s="4">
        <f t="shared" si="16"/>
        <v>2.2249999999999999E-2</v>
      </c>
      <c r="F44" s="4">
        <f t="shared" si="16"/>
        <v>0</v>
      </c>
      <c r="G44" s="4">
        <f t="shared" si="16"/>
        <v>5.6999999999999995E-2</v>
      </c>
      <c r="H44" s="4">
        <f t="shared" si="16"/>
        <v>2.3927499999999999</v>
      </c>
      <c r="I44" s="4">
        <f t="shared" si="16"/>
        <v>1.8025542279411764</v>
      </c>
      <c r="J44" s="4">
        <f t="shared" si="16"/>
        <v>25.395833333333336</v>
      </c>
      <c r="K44" s="4">
        <f t="shared" si="16"/>
        <v>2.7990000000000004</v>
      </c>
      <c r="L44" s="4">
        <f t="shared" si="16"/>
        <v>5.9235000000000007</v>
      </c>
      <c r="M44" s="4">
        <f t="shared" si="16"/>
        <v>1.3498054879921009</v>
      </c>
    </row>
    <row r="45" spans="1:13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">
      <c r="A46" s="3"/>
      <c r="B46" s="3"/>
      <c r="C46" s="4" t="s">
        <v>73</v>
      </c>
      <c r="D46" s="4" t="s">
        <v>74</v>
      </c>
      <c r="E46" s="4" t="s">
        <v>75</v>
      </c>
      <c r="F46" s="4" t="s">
        <v>76</v>
      </c>
      <c r="G46" s="4" t="s">
        <v>77</v>
      </c>
      <c r="H46" s="4" t="s">
        <v>78</v>
      </c>
      <c r="I46" s="4" t="s">
        <v>79</v>
      </c>
      <c r="J46" s="4" t="s">
        <v>80</v>
      </c>
      <c r="K46" s="4" t="s">
        <v>81</v>
      </c>
      <c r="L46" s="4" t="s">
        <v>82</v>
      </c>
      <c r="M46" s="4" t="s">
        <v>83</v>
      </c>
    </row>
    <row r="47" spans="1:13" x14ac:dyDescent="0.2">
      <c r="A47" s="5" t="s">
        <v>33</v>
      </c>
      <c r="B47" s="4" t="s">
        <v>34</v>
      </c>
      <c r="C47" s="3">
        <v>1.032</v>
      </c>
      <c r="D47" s="3">
        <v>5.9240000000000004</v>
      </c>
      <c r="E47" s="3">
        <v>0</v>
      </c>
      <c r="F47" s="3">
        <v>0</v>
      </c>
      <c r="G47" s="3">
        <v>3.6999999999999998E-2</v>
      </c>
      <c r="H47" s="3">
        <v>1.385</v>
      </c>
      <c r="I47" s="3">
        <v>1.454947368421053</v>
      </c>
      <c r="J47" s="3">
        <v>17.555555555555557</v>
      </c>
      <c r="K47" s="3">
        <f>C47-(E47+G47)</f>
        <v>0.995</v>
      </c>
      <c r="L47" s="3">
        <f>D47-(F47+H47)</f>
        <v>4.5390000000000006</v>
      </c>
      <c r="M47" s="3">
        <f>(K47*COS(RADIANS(J47)))/(1.06*(I47))</f>
        <v>0.61511516708374925</v>
      </c>
    </row>
    <row r="48" spans="1:13" x14ac:dyDescent="0.2">
      <c r="A48" s="5" t="s">
        <v>33</v>
      </c>
      <c r="B48" s="4" t="s">
        <v>35</v>
      </c>
      <c r="C48" s="3">
        <v>1.675</v>
      </c>
      <c r="D48" s="3">
        <v>5.71</v>
      </c>
      <c r="E48" s="3">
        <v>4.4999999999999998E-2</v>
      </c>
      <c r="F48" s="3">
        <v>0</v>
      </c>
      <c r="G48" s="3">
        <v>1.9E-2</v>
      </c>
      <c r="H48" s="3">
        <v>0.84700000000000009</v>
      </c>
      <c r="I48" s="3">
        <v>1.3140000000000001</v>
      </c>
      <c r="J48" s="3">
        <v>25</v>
      </c>
      <c r="K48" s="3">
        <f>C48-(E48+G48)</f>
        <v>1.611</v>
      </c>
      <c r="L48" s="3">
        <f>D48-(F48+H48)</f>
        <v>4.8629999999999995</v>
      </c>
      <c r="M48" s="3">
        <f>(K48*COS(RADIANS(J48)))/(1.06*(I48))</f>
        <v>1.0482624313747759</v>
      </c>
    </row>
    <row r="49" spans="1:13" x14ac:dyDescent="0.2">
      <c r="A49" s="5" t="s">
        <v>33</v>
      </c>
      <c r="B49" s="4" t="s">
        <v>7</v>
      </c>
      <c r="C49" s="4">
        <f t="shared" ref="C49:M49" si="17">AVERAGE(C47:C48)</f>
        <v>1.3534999999999999</v>
      </c>
      <c r="D49" s="4">
        <f t="shared" si="17"/>
        <v>5.8170000000000002</v>
      </c>
      <c r="E49" s="4">
        <f t="shared" si="17"/>
        <v>2.2499999999999999E-2</v>
      </c>
      <c r="F49" s="4">
        <f t="shared" si="17"/>
        <v>0</v>
      </c>
      <c r="G49" s="4">
        <f t="shared" si="17"/>
        <v>2.7999999999999997E-2</v>
      </c>
      <c r="H49" s="4">
        <f t="shared" si="17"/>
        <v>1.1160000000000001</v>
      </c>
      <c r="I49" s="4">
        <f t="shared" si="17"/>
        <v>1.3844736842105265</v>
      </c>
      <c r="J49" s="4">
        <f t="shared" si="17"/>
        <v>21.277777777777779</v>
      </c>
      <c r="K49" s="4">
        <f t="shared" si="17"/>
        <v>1.3029999999999999</v>
      </c>
      <c r="L49" s="4">
        <f t="shared" si="17"/>
        <v>4.7010000000000005</v>
      </c>
      <c r="M49" s="4">
        <f t="shared" si="17"/>
        <v>0.83168879922926253</v>
      </c>
    </row>
    <row r="50" spans="1:13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">
      <c r="A51" s="3"/>
      <c r="B51" s="3"/>
      <c r="C51" s="4" t="s">
        <v>73</v>
      </c>
      <c r="D51" s="4" t="s">
        <v>74</v>
      </c>
      <c r="E51" s="4" t="s">
        <v>75</v>
      </c>
      <c r="F51" s="4" t="s">
        <v>76</v>
      </c>
      <c r="G51" s="4" t="s">
        <v>77</v>
      </c>
      <c r="H51" s="4" t="s">
        <v>78</v>
      </c>
      <c r="I51" s="4" t="s">
        <v>79</v>
      </c>
      <c r="J51" s="4" t="s">
        <v>80</v>
      </c>
      <c r="K51" s="4" t="s">
        <v>81</v>
      </c>
      <c r="L51" s="4" t="s">
        <v>82</v>
      </c>
      <c r="M51" s="4" t="s">
        <v>83</v>
      </c>
    </row>
    <row r="52" spans="1:13" x14ac:dyDescent="0.2">
      <c r="A52" s="5" t="s">
        <v>36</v>
      </c>
      <c r="B52" s="4" t="s">
        <v>37</v>
      </c>
      <c r="C52" s="3">
        <v>0.41699999999999998</v>
      </c>
      <c r="D52" s="3">
        <v>3.5579999999999998</v>
      </c>
      <c r="E52" s="3">
        <v>0</v>
      </c>
      <c r="F52" s="3">
        <v>0</v>
      </c>
      <c r="G52" s="3">
        <v>8.0000000000000002E-3</v>
      </c>
      <c r="H52" s="3">
        <v>0.67400000000000004</v>
      </c>
      <c r="I52" s="3">
        <v>0.97389999999999999</v>
      </c>
      <c r="J52" s="3">
        <v>32.700000000000003</v>
      </c>
      <c r="K52" s="3">
        <f>C52-(E52+G52)</f>
        <v>0.40899999999999997</v>
      </c>
      <c r="L52" s="3">
        <f>D52-(F52+H52)</f>
        <v>2.8839999999999999</v>
      </c>
      <c r="M52" s="3">
        <f>(K52*COS(RADIANS(J52)))/(1.06*(I52))</f>
        <v>0.33339782455642275</v>
      </c>
    </row>
    <row r="53" spans="1:13" x14ac:dyDescent="0.2">
      <c r="A53" s="5" t="s">
        <v>36</v>
      </c>
      <c r="B53" s="4" t="s">
        <v>7</v>
      </c>
      <c r="C53" s="4">
        <f t="shared" ref="C53:M53" si="18">AVERAGE(C52)</f>
        <v>0.41699999999999998</v>
      </c>
      <c r="D53" s="4">
        <f t="shared" si="18"/>
        <v>3.5579999999999998</v>
      </c>
      <c r="E53" s="4">
        <f t="shared" si="18"/>
        <v>0</v>
      </c>
      <c r="F53" s="4">
        <f t="shared" si="18"/>
        <v>0</v>
      </c>
      <c r="G53" s="4">
        <f t="shared" si="18"/>
        <v>8.0000000000000002E-3</v>
      </c>
      <c r="H53" s="4">
        <f t="shared" si="18"/>
        <v>0.67400000000000004</v>
      </c>
      <c r="I53" s="4">
        <f t="shared" si="18"/>
        <v>0.97389999999999999</v>
      </c>
      <c r="J53" s="4">
        <f t="shared" si="18"/>
        <v>32.700000000000003</v>
      </c>
      <c r="K53" s="4">
        <f t="shared" si="18"/>
        <v>0.40899999999999997</v>
      </c>
      <c r="L53" s="4">
        <f t="shared" si="18"/>
        <v>2.8839999999999999</v>
      </c>
      <c r="M53" s="4">
        <f t="shared" si="18"/>
        <v>0.33339782455642275</v>
      </c>
    </row>
    <row r="54" spans="1:13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">
      <c r="A55" s="3"/>
      <c r="B55" s="3"/>
      <c r="C55" s="4" t="s">
        <v>73</v>
      </c>
      <c r="D55" s="4" t="s">
        <v>74</v>
      </c>
      <c r="E55" s="4" t="s">
        <v>75</v>
      </c>
      <c r="F55" s="4" t="s">
        <v>76</v>
      </c>
      <c r="G55" s="4" t="s">
        <v>77</v>
      </c>
      <c r="H55" s="4" t="s">
        <v>78</v>
      </c>
      <c r="I55" s="4" t="s">
        <v>79</v>
      </c>
      <c r="J55" s="4" t="s">
        <v>80</v>
      </c>
      <c r="K55" s="4" t="s">
        <v>81</v>
      </c>
      <c r="L55" s="4" t="s">
        <v>82</v>
      </c>
      <c r="M55" s="4" t="s">
        <v>83</v>
      </c>
    </row>
    <row r="56" spans="1:13" x14ac:dyDescent="0.2">
      <c r="A56" s="5" t="s">
        <v>38</v>
      </c>
      <c r="B56" s="4" t="s">
        <v>39</v>
      </c>
      <c r="C56" s="3">
        <v>0.92500000000000004</v>
      </c>
      <c r="D56" s="3">
        <v>5.01</v>
      </c>
      <c r="E56" s="3">
        <v>0</v>
      </c>
      <c r="F56" s="3">
        <v>0</v>
      </c>
      <c r="G56" s="3">
        <v>1.0999999999999999E-2</v>
      </c>
      <c r="H56" s="3">
        <v>1.036</v>
      </c>
      <c r="I56" s="3">
        <v>1.0492000000000001</v>
      </c>
      <c r="J56" s="3">
        <v>17.8</v>
      </c>
      <c r="K56" s="3">
        <f t="shared" ref="K56:L59" si="19">C56-(E56+G56)</f>
        <v>0.91400000000000003</v>
      </c>
      <c r="L56" s="3">
        <f t="shared" si="19"/>
        <v>3.9739999999999998</v>
      </c>
      <c r="M56" s="3">
        <f>(K56*COS(RADIANS(J56)))/(1.06*(I56))</f>
        <v>0.78248860314625579</v>
      </c>
    </row>
    <row r="57" spans="1:13" x14ac:dyDescent="0.2">
      <c r="A57" s="5" t="s">
        <v>38</v>
      </c>
      <c r="B57" s="4" t="s">
        <v>40</v>
      </c>
      <c r="C57" s="3">
        <v>1.056</v>
      </c>
      <c r="D57" s="3">
        <v>4.5369999999999999</v>
      </c>
      <c r="E57" s="3">
        <v>0</v>
      </c>
      <c r="F57" s="3">
        <v>0</v>
      </c>
      <c r="G57" s="3">
        <v>1.7000000000000001E-2</v>
      </c>
      <c r="H57" s="3">
        <v>0.78700000000000003</v>
      </c>
      <c r="I57" s="3">
        <v>1.1419999999999999</v>
      </c>
      <c r="J57" s="3">
        <v>23.76923076923077</v>
      </c>
      <c r="K57" s="3">
        <f t="shared" si="19"/>
        <v>1.0390000000000001</v>
      </c>
      <c r="L57" s="3">
        <f t="shared" si="19"/>
        <v>3.75</v>
      </c>
      <c r="M57" s="3">
        <f t="shared" ref="M57:M59" si="20">(K57*COS(RADIANS(J57)))/(1.06*(I57))</f>
        <v>0.78550385231331077</v>
      </c>
    </row>
    <row r="58" spans="1:13" x14ac:dyDescent="0.2">
      <c r="A58" s="5" t="s">
        <v>38</v>
      </c>
      <c r="B58" s="4" t="s">
        <v>41</v>
      </c>
      <c r="C58" s="3">
        <v>0.91500000000000004</v>
      </c>
      <c r="D58" s="3">
        <v>5.1280000000000001</v>
      </c>
      <c r="E58" s="3">
        <v>0</v>
      </c>
      <c r="F58" s="3">
        <v>0</v>
      </c>
      <c r="G58" s="3">
        <v>2.5000000000000001E-2</v>
      </c>
      <c r="H58" s="3">
        <v>1.1850000000000001</v>
      </c>
      <c r="I58" s="3">
        <v>1.4023000000000001</v>
      </c>
      <c r="J58" s="3">
        <v>21</v>
      </c>
      <c r="K58" s="3">
        <f t="shared" si="19"/>
        <v>0.89</v>
      </c>
      <c r="L58" s="3">
        <f t="shared" si="19"/>
        <v>3.9430000000000001</v>
      </c>
      <c r="M58" s="3">
        <f t="shared" si="20"/>
        <v>0.55897829548390821</v>
      </c>
    </row>
    <row r="59" spans="1:13" x14ac:dyDescent="0.2">
      <c r="A59" s="5" t="s">
        <v>38</v>
      </c>
      <c r="B59" s="4" t="s">
        <v>42</v>
      </c>
      <c r="C59" s="3">
        <v>0.82299999999999995</v>
      </c>
      <c r="D59" s="3">
        <v>4.6349999999999998</v>
      </c>
      <c r="E59" s="3">
        <v>0</v>
      </c>
      <c r="F59" s="3">
        <v>0</v>
      </c>
      <c r="G59" s="3">
        <v>1.4999999999999999E-2</v>
      </c>
      <c r="H59" s="3">
        <v>1.0840000000000001</v>
      </c>
      <c r="I59" s="3">
        <v>1.5849</v>
      </c>
      <c r="J59" s="3">
        <v>21.444444444444443</v>
      </c>
      <c r="K59" s="3">
        <f t="shared" si="19"/>
        <v>0.80799999999999994</v>
      </c>
      <c r="L59" s="3">
        <f t="shared" si="19"/>
        <v>3.5509999999999997</v>
      </c>
      <c r="M59" s="3">
        <f t="shared" si="20"/>
        <v>0.44765884886114798</v>
      </c>
    </row>
    <row r="60" spans="1:13" x14ac:dyDescent="0.2">
      <c r="A60" s="5" t="s">
        <v>38</v>
      </c>
      <c r="B60" s="4" t="s">
        <v>7</v>
      </c>
      <c r="C60" s="4">
        <f t="shared" ref="C60:M60" si="21">AVERAGE(C56:C59)</f>
        <v>0.92974999999999997</v>
      </c>
      <c r="D60" s="4">
        <f t="shared" si="21"/>
        <v>4.8275000000000006</v>
      </c>
      <c r="E60" s="4">
        <f t="shared" si="21"/>
        <v>0</v>
      </c>
      <c r="F60" s="4">
        <f t="shared" si="21"/>
        <v>0</v>
      </c>
      <c r="G60" s="4">
        <f t="shared" si="21"/>
        <v>1.7000000000000001E-2</v>
      </c>
      <c r="H60" s="4">
        <f t="shared" si="21"/>
        <v>1.0230000000000001</v>
      </c>
      <c r="I60" s="4">
        <f t="shared" si="21"/>
        <v>1.2946000000000002</v>
      </c>
      <c r="J60" s="4">
        <f t="shared" si="21"/>
        <v>21.003418803418803</v>
      </c>
      <c r="K60" s="4">
        <f t="shared" si="21"/>
        <v>0.91275000000000006</v>
      </c>
      <c r="L60" s="4">
        <f t="shared" si="21"/>
        <v>3.8045</v>
      </c>
      <c r="M60" s="4">
        <f t="shared" si="21"/>
        <v>0.64365739995115567</v>
      </c>
    </row>
    <row r="61" spans="1:1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">
      <c r="A62" s="3"/>
      <c r="B62" s="3"/>
      <c r="C62" s="4" t="s">
        <v>73</v>
      </c>
      <c r="D62" s="4" t="s">
        <v>74</v>
      </c>
      <c r="E62" s="4" t="s">
        <v>75</v>
      </c>
      <c r="F62" s="4" t="s">
        <v>76</v>
      </c>
      <c r="G62" s="4" t="s">
        <v>77</v>
      </c>
      <c r="H62" s="4" t="s">
        <v>78</v>
      </c>
      <c r="I62" s="4" t="s">
        <v>79</v>
      </c>
      <c r="J62" s="4" t="s">
        <v>80</v>
      </c>
      <c r="K62" s="4" t="s">
        <v>81</v>
      </c>
      <c r="L62" s="4" t="s">
        <v>82</v>
      </c>
      <c r="M62" s="4" t="s">
        <v>83</v>
      </c>
    </row>
    <row r="63" spans="1:13" x14ac:dyDescent="0.2">
      <c r="A63" s="5" t="s">
        <v>43</v>
      </c>
      <c r="B63" s="4" t="s">
        <v>44</v>
      </c>
      <c r="C63" s="3">
        <v>6.5069999999999997</v>
      </c>
      <c r="D63" s="3">
        <v>8.3559999999999999</v>
      </c>
      <c r="E63" s="3">
        <v>0</v>
      </c>
      <c r="F63" s="3">
        <v>0</v>
      </c>
      <c r="G63" s="3">
        <v>7.2999999999999995E-2</v>
      </c>
      <c r="H63" s="3">
        <v>1.718</v>
      </c>
      <c r="I63" s="3">
        <v>2.7258666666666675</v>
      </c>
      <c r="J63" s="3">
        <v>24.222222222222221</v>
      </c>
      <c r="K63" s="3">
        <f t="shared" ref="K63:L66" si="22">C63-(E63+G63)</f>
        <v>6.4339999999999993</v>
      </c>
      <c r="L63" s="3">
        <f t="shared" si="22"/>
        <v>6.6379999999999999</v>
      </c>
      <c r="M63" s="3">
        <f>(K63*COS(RADIANS(J63)))/(1.06*(I63))</f>
        <v>2.0307051789725308</v>
      </c>
    </row>
    <row r="64" spans="1:13" x14ac:dyDescent="0.2">
      <c r="A64" s="5" t="s">
        <v>43</v>
      </c>
      <c r="B64" s="4" t="s">
        <v>45</v>
      </c>
      <c r="C64" s="3">
        <v>7.76</v>
      </c>
      <c r="D64" s="3">
        <v>8.8219999999999992</v>
      </c>
      <c r="E64" s="3">
        <v>0</v>
      </c>
      <c r="F64" s="3">
        <v>0</v>
      </c>
      <c r="G64" s="3">
        <v>0.26</v>
      </c>
      <c r="H64" s="3">
        <v>0.71199999999999997</v>
      </c>
      <c r="I64" s="3">
        <v>3.3024999999999998</v>
      </c>
      <c r="J64" s="3">
        <v>24.1</v>
      </c>
      <c r="K64" s="3">
        <f t="shared" si="22"/>
        <v>7.5</v>
      </c>
      <c r="L64" s="3">
        <f t="shared" si="22"/>
        <v>8.11</v>
      </c>
      <c r="M64" s="3">
        <f t="shared" ref="M64:M66" si="23">(K64*COS(RADIANS(J64)))/(1.06*(I64))</f>
        <v>1.9557100336359881</v>
      </c>
    </row>
    <row r="65" spans="1:13" x14ac:dyDescent="0.2">
      <c r="A65" s="5" t="s">
        <v>43</v>
      </c>
      <c r="B65" s="4" t="s">
        <v>46</v>
      </c>
      <c r="C65" s="3">
        <v>8.3000000000000007</v>
      </c>
      <c r="D65" s="3">
        <v>9.9030000000000005</v>
      </c>
      <c r="E65" s="3">
        <v>0</v>
      </c>
      <c r="F65" s="3">
        <v>0</v>
      </c>
      <c r="G65" s="3">
        <v>0.156</v>
      </c>
      <c r="H65" s="3">
        <v>1.502</v>
      </c>
      <c r="I65" s="3">
        <v>2.8405</v>
      </c>
      <c r="J65" s="3">
        <v>18.600000000000001</v>
      </c>
      <c r="K65" s="3">
        <f t="shared" si="22"/>
        <v>8.1440000000000001</v>
      </c>
      <c r="L65" s="3">
        <f t="shared" si="22"/>
        <v>8.4009999999999998</v>
      </c>
      <c r="M65" s="3">
        <f t="shared" si="23"/>
        <v>2.5635354960487509</v>
      </c>
    </row>
    <row r="66" spans="1:13" x14ac:dyDescent="0.2">
      <c r="A66" s="5" t="s">
        <v>43</v>
      </c>
      <c r="B66" s="4" t="s">
        <v>47</v>
      </c>
      <c r="C66" s="3">
        <v>6.77</v>
      </c>
      <c r="D66" s="3">
        <v>8.6969999999999992</v>
      </c>
      <c r="E66" s="3">
        <v>0</v>
      </c>
      <c r="F66" s="3">
        <v>0</v>
      </c>
      <c r="G66" s="3">
        <v>0.151</v>
      </c>
      <c r="H66" s="3">
        <v>2.2269999999999999</v>
      </c>
      <c r="I66" s="3">
        <v>2.7725238095238098</v>
      </c>
      <c r="J66" s="3">
        <v>20.149999999999999</v>
      </c>
      <c r="K66" s="3">
        <f t="shared" si="22"/>
        <v>6.6189999999999998</v>
      </c>
      <c r="L66" s="3">
        <f t="shared" si="22"/>
        <v>6.4699999999999989</v>
      </c>
      <c r="M66" s="3">
        <f t="shared" si="23"/>
        <v>2.1143726591900376</v>
      </c>
    </row>
    <row r="67" spans="1:13" x14ac:dyDescent="0.2">
      <c r="A67" s="5" t="s">
        <v>43</v>
      </c>
      <c r="B67" s="4" t="s">
        <v>7</v>
      </c>
      <c r="C67" s="4">
        <f t="shared" ref="C67:M67" si="24">AVERAGE(C63:C66)</f>
        <v>7.3342499999999999</v>
      </c>
      <c r="D67" s="4">
        <f t="shared" si="24"/>
        <v>8.9444999999999979</v>
      </c>
      <c r="E67" s="4">
        <f t="shared" si="24"/>
        <v>0</v>
      </c>
      <c r="F67" s="4">
        <f t="shared" si="24"/>
        <v>0</v>
      </c>
      <c r="G67" s="4">
        <f t="shared" si="24"/>
        <v>0.16</v>
      </c>
      <c r="H67" s="4">
        <f t="shared" si="24"/>
        <v>1.5397499999999997</v>
      </c>
      <c r="I67" s="4">
        <f t="shared" si="24"/>
        <v>2.9103476190476192</v>
      </c>
      <c r="J67" s="4">
        <f t="shared" si="24"/>
        <v>21.768055555555556</v>
      </c>
      <c r="K67" s="4">
        <f t="shared" si="24"/>
        <v>7.1742499999999998</v>
      </c>
      <c r="L67" s="4">
        <f t="shared" si="24"/>
        <v>7.4047499999999999</v>
      </c>
      <c r="M67" s="4">
        <f t="shared" si="24"/>
        <v>2.1660808419618269</v>
      </c>
    </row>
    <row r="68" spans="1:13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">
      <c r="A69" s="3"/>
      <c r="B69" s="3"/>
      <c r="C69" s="4" t="s">
        <v>73</v>
      </c>
      <c r="D69" s="4" t="s">
        <v>74</v>
      </c>
      <c r="E69" s="4" t="s">
        <v>75</v>
      </c>
      <c r="F69" s="4" t="s">
        <v>76</v>
      </c>
      <c r="G69" s="4" t="s">
        <v>77</v>
      </c>
      <c r="H69" s="4" t="s">
        <v>78</v>
      </c>
      <c r="I69" s="4" t="s">
        <v>79</v>
      </c>
      <c r="J69" s="4" t="s">
        <v>80</v>
      </c>
      <c r="K69" s="4" t="s">
        <v>81</v>
      </c>
      <c r="L69" s="4" t="s">
        <v>82</v>
      </c>
      <c r="M69" s="4" t="s">
        <v>83</v>
      </c>
    </row>
    <row r="70" spans="1:13" x14ac:dyDescent="0.2">
      <c r="A70" s="5" t="s">
        <v>48</v>
      </c>
      <c r="B70" s="4" t="s">
        <v>49</v>
      </c>
      <c r="C70" s="3">
        <v>11.606999999999999</v>
      </c>
      <c r="D70" s="3">
        <v>10.737</v>
      </c>
      <c r="E70" s="3">
        <v>0</v>
      </c>
      <c r="F70" s="3">
        <v>0</v>
      </c>
      <c r="G70" s="3">
        <v>0.17799999999999999</v>
      </c>
      <c r="H70" s="3">
        <v>2.6379999999999999</v>
      </c>
      <c r="I70" s="3">
        <v>2.3658421052631575</v>
      </c>
      <c r="J70" s="3">
        <v>23.833333333333332</v>
      </c>
      <c r="K70" s="3">
        <f t="shared" ref="K70:L71" si="25">C70-(E70+G70)</f>
        <v>11.428999999999998</v>
      </c>
      <c r="L70" s="3">
        <f t="shared" si="25"/>
        <v>8.0990000000000002</v>
      </c>
      <c r="M70" s="3">
        <f>(K70*COS(RADIANS(J70)))/(1.06*(I70))</f>
        <v>4.1687613722568688</v>
      </c>
    </row>
    <row r="71" spans="1:13" x14ac:dyDescent="0.2">
      <c r="A71" s="5" t="s">
        <v>48</v>
      </c>
      <c r="B71" s="4" t="s">
        <v>50</v>
      </c>
      <c r="C71" s="3">
        <v>9.1129999999999995</v>
      </c>
      <c r="D71" s="3">
        <v>11.056000000000001</v>
      </c>
      <c r="E71" s="3">
        <v>0</v>
      </c>
      <c r="F71" s="3">
        <v>0</v>
      </c>
      <c r="G71" s="3">
        <v>0.109</v>
      </c>
      <c r="H71" s="3">
        <v>2.4910000000000001</v>
      </c>
      <c r="I71" s="3">
        <v>3.2901666666666665</v>
      </c>
      <c r="J71" s="3">
        <v>18.8125</v>
      </c>
      <c r="K71" s="3">
        <f t="shared" si="25"/>
        <v>9.0039999999999996</v>
      </c>
      <c r="L71" s="3">
        <f t="shared" si="25"/>
        <v>8.5650000000000013</v>
      </c>
      <c r="M71" s="3">
        <f>(K71*COS(RADIANS(J71)))/(1.06*(I71))</f>
        <v>2.4438162946372382</v>
      </c>
    </row>
    <row r="72" spans="1:13" x14ac:dyDescent="0.2">
      <c r="A72" s="5" t="s">
        <v>48</v>
      </c>
      <c r="B72" s="4" t="s">
        <v>7</v>
      </c>
      <c r="C72" s="4">
        <f t="shared" ref="C72:M72" si="26">AVERAGE(C70:C71)</f>
        <v>10.36</v>
      </c>
      <c r="D72" s="4">
        <f t="shared" si="26"/>
        <v>10.8965</v>
      </c>
      <c r="E72" s="4">
        <f t="shared" si="26"/>
        <v>0</v>
      </c>
      <c r="F72" s="4">
        <f t="shared" si="26"/>
        <v>0</v>
      </c>
      <c r="G72" s="4">
        <f t="shared" si="26"/>
        <v>0.14349999999999999</v>
      </c>
      <c r="H72" s="4">
        <f t="shared" si="26"/>
        <v>2.5644999999999998</v>
      </c>
      <c r="I72" s="4">
        <f t="shared" si="26"/>
        <v>2.828004385964912</v>
      </c>
      <c r="J72" s="4">
        <f t="shared" si="26"/>
        <v>21.322916666666664</v>
      </c>
      <c r="K72" s="4">
        <f t="shared" si="26"/>
        <v>10.2165</v>
      </c>
      <c r="L72" s="4">
        <f t="shared" si="26"/>
        <v>8.3320000000000007</v>
      </c>
      <c r="M72" s="4">
        <f t="shared" si="26"/>
        <v>3.3062888334470535</v>
      </c>
    </row>
    <row r="73" spans="1:13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2">
      <c r="A74" s="3"/>
      <c r="B74" s="3"/>
      <c r="C74" s="4" t="s">
        <v>73</v>
      </c>
      <c r="D74" s="4" t="s">
        <v>74</v>
      </c>
      <c r="E74" s="4" t="s">
        <v>75</v>
      </c>
      <c r="F74" s="4" t="s">
        <v>76</v>
      </c>
      <c r="G74" s="4" t="s">
        <v>77</v>
      </c>
      <c r="H74" s="4" t="s">
        <v>78</v>
      </c>
      <c r="I74" s="4" t="s">
        <v>79</v>
      </c>
      <c r="J74" s="4" t="s">
        <v>80</v>
      </c>
      <c r="K74" s="4" t="s">
        <v>81</v>
      </c>
      <c r="L74" s="4" t="s">
        <v>82</v>
      </c>
      <c r="M74" s="4" t="s">
        <v>83</v>
      </c>
    </row>
    <row r="75" spans="1:13" x14ac:dyDescent="0.2">
      <c r="A75" s="5" t="s">
        <v>52</v>
      </c>
      <c r="B75" s="4" t="s">
        <v>14</v>
      </c>
      <c r="C75" s="3">
        <v>4.8040000000000003</v>
      </c>
      <c r="D75" s="3">
        <v>8.3089999999999993</v>
      </c>
      <c r="E75" s="3">
        <v>0</v>
      </c>
      <c r="F75" s="3">
        <v>0</v>
      </c>
      <c r="G75" s="3">
        <v>0.1</v>
      </c>
      <c r="H75" s="3">
        <v>2.2210000000000001</v>
      </c>
      <c r="I75" s="3">
        <v>1.81666666666667</v>
      </c>
      <c r="J75" s="3">
        <v>24.933333333333334</v>
      </c>
      <c r="K75" s="3">
        <f>C75-(E75+G75)</f>
        <v>4.7040000000000006</v>
      </c>
      <c r="L75" s="3">
        <f t="shared" ref="L75" si="27">D75-(F75+H75)</f>
        <v>6.0879999999999992</v>
      </c>
      <c r="M75" s="3">
        <f>(K75*COS(RADIANS(J75)))/(1.06*(I75))</f>
        <v>2.2151196551010899</v>
      </c>
    </row>
    <row r="76" spans="1:13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2">
      <c r="A77" s="3"/>
      <c r="B77" s="3"/>
      <c r="C77" s="4" t="s">
        <v>73</v>
      </c>
      <c r="D77" s="4" t="s">
        <v>74</v>
      </c>
      <c r="E77" s="4" t="s">
        <v>75</v>
      </c>
      <c r="F77" s="4" t="s">
        <v>76</v>
      </c>
      <c r="G77" s="4" t="s">
        <v>77</v>
      </c>
      <c r="H77" s="4" t="s">
        <v>78</v>
      </c>
      <c r="I77" s="4" t="s">
        <v>79</v>
      </c>
      <c r="J77" s="4" t="s">
        <v>80</v>
      </c>
      <c r="K77" s="4" t="s">
        <v>81</v>
      </c>
      <c r="L77" s="4" t="s">
        <v>82</v>
      </c>
      <c r="M77" s="4" t="s">
        <v>83</v>
      </c>
    </row>
    <row r="78" spans="1:13" x14ac:dyDescent="0.2">
      <c r="A78" s="5" t="s">
        <v>53</v>
      </c>
      <c r="B78" s="4" t="s">
        <v>54</v>
      </c>
      <c r="C78" s="3">
        <v>3.0169999999999999</v>
      </c>
      <c r="D78" s="3">
        <v>8.7040000000000006</v>
      </c>
      <c r="E78" s="3">
        <v>0</v>
      </c>
      <c r="F78" s="3">
        <v>0</v>
      </c>
      <c r="G78" s="3">
        <v>7.1999999999999995E-2</v>
      </c>
      <c r="H78" s="3">
        <v>3.3590000000000004</v>
      </c>
      <c r="I78" s="3">
        <v>1.6822222222222218</v>
      </c>
      <c r="J78" s="3">
        <v>20.631578947368421</v>
      </c>
      <c r="K78" s="3">
        <f>C78-(E78+G78)</f>
        <v>2.9449999999999998</v>
      </c>
      <c r="L78" s="3">
        <f t="shared" ref="L78:L79" si="28">D78-(F78+H78)</f>
        <v>5.3450000000000006</v>
      </c>
      <c r="M78" s="3">
        <f>(K78*COS(RADIANS(J78)))/(1.06*(I78))</f>
        <v>1.5456440754891476</v>
      </c>
    </row>
    <row r="79" spans="1:13" x14ac:dyDescent="0.2">
      <c r="A79" s="5" t="s">
        <v>53</v>
      </c>
      <c r="B79" s="4" t="s">
        <v>55</v>
      </c>
      <c r="C79" s="3">
        <v>3.2810000000000001</v>
      </c>
      <c r="D79" s="3">
        <v>7.9040000000000008</v>
      </c>
      <c r="E79" s="3">
        <v>0</v>
      </c>
      <c r="F79" s="3">
        <v>0</v>
      </c>
      <c r="G79" s="3">
        <v>5.5E-2</v>
      </c>
      <c r="H79" s="3">
        <v>2.4969999999999999</v>
      </c>
      <c r="I79" s="3">
        <v>1.6308333333333334</v>
      </c>
      <c r="J79" s="3">
        <v>14.722222222222221</v>
      </c>
      <c r="K79" s="3">
        <f>C79-(E79+G79)</f>
        <v>3.226</v>
      </c>
      <c r="L79" s="3">
        <f t="shared" si="28"/>
        <v>5.4070000000000009</v>
      </c>
      <c r="M79" s="3">
        <f>(K79*COS(RADIANS(J79)))/(1.06*(I79))</f>
        <v>1.8048927596205255</v>
      </c>
    </row>
    <row r="80" spans="1:13" x14ac:dyDescent="0.2">
      <c r="A80" s="5" t="s">
        <v>53</v>
      </c>
      <c r="B80" s="4" t="s">
        <v>7</v>
      </c>
      <c r="C80" s="3">
        <f t="shared" ref="C80:M80" si="29">AVERAGE(C78:C79)</f>
        <v>3.149</v>
      </c>
      <c r="D80" s="4">
        <f t="shared" si="29"/>
        <v>8.3040000000000003</v>
      </c>
      <c r="E80" s="4">
        <f t="shared" si="29"/>
        <v>0</v>
      </c>
      <c r="F80" s="4">
        <f t="shared" si="29"/>
        <v>0</v>
      </c>
      <c r="G80" s="4">
        <f t="shared" si="29"/>
        <v>6.3500000000000001E-2</v>
      </c>
      <c r="H80" s="4">
        <f t="shared" si="29"/>
        <v>2.9279999999999999</v>
      </c>
      <c r="I80" s="4">
        <f t="shared" si="29"/>
        <v>1.6565277777777776</v>
      </c>
      <c r="J80" s="4">
        <f t="shared" si="29"/>
        <v>17.67690058479532</v>
      </c>
      <c r="K80" s="4">
        <f t="shared" si="29"/>
        <v>3.0854999999999997</v>
      </c>
      <c r="L80" s="4">
        <f t="shared" si="29"/>
        <v>5.3760000000000012</v>
      </c>
      <c r="M80" s="4">
        <f t="shared" si="29"/>
        <v>1.6752684175548365</v>
      </c>
    </row>
    <row r="81" spans="1:13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x14ac:dyDescent="0.2">
      <c r="A82" s="3"/>
      <c r="B82" s="3"/>
      <c r="C82" s="4" t="s">
        <v>73</v>
      </c>
      <c r="D82" s="4" t="s">
        <v>74</v>
      </c>
      <c r="E82" s="4" t="s">
        <v>75</v>
      </c>
      <c r="F82" s="4" t="s">
        <v>76</v>
      </c>
      <c r="G82" s="4" t="s">
        <v>77</v>
      </c>
      <c r="H82" s="4" t="s">
        <v>78</v>
      </c>
      <c r="I82" s="4" t="s">
        <v>79</v>
      </c>
      <c r="J82" s="4" t="s">
        <v>80</v>
      </c>
      <c r="K82" s="4" t="s">
        <v>81</v>
      </c>
      <c r="L82" s="4" t="s">
        <v>82</v>
      </c>
      <c r="M82" s="4" t="s">
        <v>83</v>
      </c>
    </row>
    <row r="83" spans="1:13" x14ac:dyDescent="0.2">
      <c r="A83" s="5" t="s">
        <v>56</v>
      </c>
      <c r="B83" s="4" t="s">
        <v>57</v>
      </c>
      <c r="C83" s="3">
        <v>7.4039999999999999</v>
      </c>
      <c r="D83" s="3">
        <v>9.4589999999999996</v>
      </c>
      <c r="E83" s="3">
        <v>4.2000000000000003E-2</v>
      </c>
      <c r="F83" s="3">
        <v>0.49099999999999999</v>
      </c>
      <c r="G83" s="3">
        <v>0.122</v>
      </c>
      <c r="H83" s="3">
        <v>3.1789999999999998</v>
      </c>
      <c r="I83" s="3">
        <v>3.3718999999999992</v>
      </c>
      <c r="J83" s="3">
        <v>32</v>
      </c>
      <c r="K83" s="3">
        <f>C83-(E83+G83)</f>
        <v>7.24</v>
      </c>
      <c r="L83" s="3">
        <f t="shared" ref="L83:L85" si="30">D83-(F83+H83)</f>
        <v>5.7889999999999997</v>
      </c>
      <c r="M83" s="3">
        <f>(K83*COS(RADIANS(J83)))/(1.06*(I83))</f>
        <v>1.717823335752287</v>
      </c>
    </row>
    <row r="84" spans="1:13" x14ac:dyDescent="0.2">
      <c r="A84" s="5" t="s">
        <v>56</v>
      </c>
      <c r="B84" s="4" t="s">
        <v>58</v>
      </c>
      <c r="C84" s="3">
        <v>5.4859999999999998</v>
      </c>
      <c r="D84" s="3">
        <v>8.4030000000000005</v>
      </c>
      <c r="E84" s="3">
        <v>0.11</v>
      </c>
      <c r="F84" s="3">
        <v>0</v>
      </c>
      <c r="G84" s="3">
        <v>4.5999999999999999E-2</v>
      </c>
      <c r="H84" s="3">
        <v>1.1300000000000001</v>
      </c>
      <c r="I84" s="3">
        <v>3.3511000000000002</v>
      </c>
      <c r="J84" s="3">
        <v>25.4</v>
      </c>
      <c r="K84" s="3">
        <f>C84-(E84+G84)</f>
        <v>5.33</v>
      </c>
      <c r="L84" s="3">
        <f t="shared" si="30"/>
        <v>7.2730000000000006</v>
      </c>
      <c r="M84" s="3">
        <f t="shared" ref="M84:M85" si="31">(K84*COS(RADIANS(J84)))/(1.06*(I84))</f>
        <v>1.3554482281969347</v>
      </c>
    </row>
    <row r="85" spans="1:13" x14ac:dyDescent="0.2">
      <c r="A85" s="5" t="s">
        <v>56</v>
      </c>
      <c r="B85" s="4" t="s">
        <v>59</v>
      </c>
      <c r="C85" s="3">
        <v>11.601000000000001</v>
      </c>
      <c r="D85" s="3">
        <v>10.209999999999999</v>
      </c>
      <c r="E85" s="3">
        <v>0</v>
      </c>
      <c r="F85" s="3">
        <v>0</v>
      </c>
      <c r="G85" s="3">
        <v>0.13100000000000001</v>
      </c>
      <c r="H85" s="3">
        <v>2.2410000000000001</v>
      </c>
      <c r="I85" s="3">
        <v>3.4864000000000006</v>
      </c>
      <c r="J85" s="3">
        <v>24.7</v>
      </c>
      <c r="K85" s="3">
        <f>C85-(E85+G85)</f>
        <v>11.47</v>
      </c>
      <c r="L85" s="3">
        <f t="shared" si="30"/>
        <v>7.9689999999999994</v>
      </c>
      <c r="M85" s="3">
        <f t="shared" si="31"/>
        <v>2.8197407490213995</v>
      </c>
    </row>
    <row r="86" spans="1:13" x14ac:dyDescent="0.2">
      <c r="A86" s="5" t="s">
        <v>56</v>
      </c>
      <c r="B86" s="4" t="s">
        <v>7</v>
      </c>
      <c r="C86" s="3">
        <f t="shared" ref="C86:M86" si="32">AVERAGE(C83:C85)</f>
        <v>8.163666666666666</v>
      </c>
      <c r="D86" s="4">
        <f t="shared" si="32"/>
        <v>9.3573333333333348</v>
      </c>
      <c r="E86" s="4">
        <f t="shared" si="32"/>
        <v>5.0666666666666665E-2</v>
      </c>
      <c r="F86" s="4">
        <f t="shared" si="32"/>
        <v>0.16366666666666665</v>
      </c>
      <c r="G86" s="4">
        <f t="shared" si="32"/>
        <v>9.9666666666666667E-2</v>
      </c>
      <c r="H86" s="4">
        <f t="shared" si="32"/>
        <v>2.1833333333333336</v>
      </c>
      <c r="I86" s="4">
        <f t="shared" si="32"/>
        <v>3.4031333333333329</v>
      </c>
      <c r="J86" s="4">
        <f t="shared" si="32"/>
        <v>27.366666666666664</v>
      </c>
      <c r="K86" s="4">
        <f t="shared" si="32"/>
        <v>8.0133333333333336</v>
      </c>
      <c r="L86" s="4">
        <f t="shared" si="32"/>
        <v>7.0103333333333326</v>
      </c>
      <c r="M86" s="4">
        <f t="shared" si="32"/>
        <v>1.9643374376568736</v>
      </c>
    </row>
    <row r="87" spans="1:13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x14ac:dyDescent="0.2">
      <c r="A88" s="3"/>
      <c r="B88" s="3"/>
      <c r="C88" s="4" t="s">
        <v>73</v>
      </c>
      <c r="D88" s="4" t="s">
        <v>74</v>
      </c>
      <c r="E88" s="4" t="s">
        <v>75</v>
      </c>
      <c r="F88" s="4" t="s">
        <v>76</v>
      </c>
      <c r="G88" s="4" t="s">
        <v>77</v>
      </c>
      <c r="H88" s="4" t="s">
        <v>78</v>
      </c>
      <c r="I88" s="4" t="s">
        <v>79</v>
      </c>
      <c r="J88" s="4" t="s">
        <v>80</v>
      </c>
      <c r="K88" s="4" t="s">
        <v>81</v>
      </c>
      <c r="L88" s="4" t="s">
        <v>82</v>
      </c>
      <c r="M88" s="4" t="s">
        <v>83</v>
      </c>
    </row>
    <row r="89" spans="1:13" x14ac:dyDescent="0.2">
      <c r="A89" s="5" t="s">
        <v>60</v>
      </c>
      <c r="B89" s="4" t="s">
        <v>61</v>
      </c>
      <c r="C89" s="3">
        <v>1.3660000000000001</v>
      </c>
      <c r="D89" s="3">
        <v>6.4859999999999998</v>
      </c>
      <c r="E89" s="3">
        <v>0</v>
      </c>
      <c r="F89" s="3">
        <v>0</v>
      </c>
      <c r="G89" s="3">
        <v>2.3E-2</v>
      </c>
      <c r="H89" s="3">
        <v>2.3679999999999999</v>
      </c>
      <c r="I89" s="3">
        <v>1.3564999999999996</v>
      </c>
      <c r="J89" s="3">
        <v>23.555555555555557</v>
      </c>
      <c r="K89" s="3">
        <f>C89-(E89+G89)</f>
        <v>1.3430000000000002</v>
      </c>
      <c r="L89" s="3">
        <f t="shared" ref="L89:L90" si="33">D89-(F89+H89)</f>
        <v>4.1180000000000003</v>
      </c>
      <c r="M89" s="3">
        <f>(K89*COS(RADIANS(J89)))/(1.06*(I89))</f>
        <v>0.85617943387144613</v>
      </c>
    </row>
    <row r="90" spans="1:13" x14ac:dyDescent="0.2">
      <c r="A90" s="5" t="s">
        <v>60</v>
      </c>
      <c r="B90" s="4" t="s">
        <v>62</v>
      </c>
      <c r="C90" s="3">
        <v>5.883</v>
      </c>
      <c r="D90" s="3">
        <v>10.07</v>
      </c>
      <c r="E90" s="3">
        <v>0</v>
      </c>
      <c r="F90" s="3">
        <v>0</v>
      </c>
      <c r="G90" s="3">
        <v>0.13100000000000001</v>
      </c>
      <c r="H90" s="3">
        <v>3.28</v>
      </c>
      <c r="I90" s="3">
        <v>1.9305499999999998</v>
      </c>
      <c r="J90" s="3">
        <v>20.9</v>
      </c>
      <c r="K90" s="3">
        <f>C90-(E90+G90)</f>
        <v>5.7519999999999998</v>
      </c>
      <c r="L90" s="3">
        <f t="shared" si="33"/>
        <v>6.7900000000000009</v>
      </c>
      <c r="M90" s="3">
        <f>(K90*COS(RADIANS(J90)))/(1.06*(I90))</f>
        <v>2.6258741087541098</v>
      </c>
    </row>
    <row r="91" spans="1:13" x14ac:dyDescent="0.2">
      <c r="A91" s="5" t="s">
        <v>60</v>
      </c>
      <c r="B91" s="4" t="s">
        <v>7</v>
      </c>
      <c r="C91" s="3">
        <f t="shared" ref="C91:M91" si="34">AVERAGE(C89:C90)</f>
        <v>3.6245000000000003</v>
      </c>
      <c r="D91" s="4">
        <f t="shared" si="34"/>
        <v>8.2780000000000005</v>
      </c>
      <c r="E91" s="4">
        <f t="shared" si="34"/>
        <v>0</v>
      </c>
      <c r="F91" s="4">
        <f t="shared" si="34"/>
        <v>0</v>
      </c>
      <c r="G91" s="4">
        <f t="shared" si="34"/>
        <v>7.6999999999999999E-2</v>
      </c>
      <c r="H91" s="4">
        <f t="shared" si="34"/>
        <v>2.8239999999999998</v>
      </c>
      <c r="I91" s="4">
        <f t="shared" si="34"/>
        <v>1.6435249999999997</v>
      </c>
      <c r="J91" s="4">
        <f t="shared" si="34"/>
        <v>22.227777777777778</v>
      </c>
      <c r="K91" s="4">
        <f t="shared" si="34"/>
        <v>3.5474999999999999</v>
      </c>
      <c r="L91" s="4">
        <f t="shared" si="34"/>
        <v>5.4540000000000006</v>
      </c>
      <c r="M91" s="4">
        <f t="shared" si="34"/>
        <v>1.7410267713127778</v>
      </c>
    </row>
    <row r="92" spans="1:13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x14ac:dyDescent="0.2">
      <c r="A93" s="3"/>
      <c r="B93" s="3"/>
      <c r="C93" s="4" t="s">
        <v>73</v>
      </c>
      <c r="D93" s="4" t="s">
        <v>74</v>
      </c>
      <c r="E93" s="4" t="s">
        <v>75</v>
      </c>
      <c r="F93" s="4" t="s">
        <v>76</v>
      </c>
      <c r="G93" s="4" t="s">
        <v>77</v>
      </c>
      <c r="H93" s="4" t="s">
        <v>78</v>
      </c>
      <c r="I93" s="4" t="s">
        <v>79</v>
      </c>
      <c r="J93" s="4" t="s">
        <v>80</v>
      </c>
      <c r="K93" s="4" t="s">
        <v>81</v>
      </c>
      <c r="L93" s="4" t="s">
        <v>82</v>
      </c>
      <c r="M93" s="4" t="s">
        <v>83</v>
      </c>
    </row>
    <row r="94" spans="1:13" x14ac:dyDescent="0.2">
      <c r="A94" s="5" t="s">
        <v>63</v>
      </c>
      <c r="B94" s="4" t="s">
        <v>64</v>
      </c>
      <c r="C94" s="3">
        <v>8.5609999999999999</v>
      </c>
      <c r="D94" s="3">
        <v>10.145999999999999</v>
      </c>
      <c r="E94" s="3">
        <v>0</v>
      </c>
      <c r="F94" s="3">
        <v>0</v>
      </c>
      <c r="G94" s="3">
        <v>5.5E-2</v>
      </c>
      <c r="H94" s="3">
        <v>2.8289999999999997</v>
      </c>
      <c r="I94" s="3">
        <v>2.1231999999999998</v>
      </c>
      <c r="J94" s="3">
        <v>28.5</v>
      </c>
      <c r="K94" s="3">
        <f>C94-(E94+G94)</f>
        <v>8.5060000000000002</v>
      </c>
      <c r="L94" s="3">
        <f t="shared" ref="L94:L95" si="35">D94-(F94+H94)</f>
        <v>7.3169999999999993</v>
      </c>
      <c r="M94" s="3">
        <f>(K94*COS(RADIANS(J94)))/(1.06*(I94))</f>
        <v>3.3214453620659268</v>
      </c>
    </row>
    <row r="95" spans="1:13" x14ac:dyDescent="0.2">
      <c r="A95" s="5" t="s">
        <v>63</v>
      </c>
      <c r="B95" s="4" t="s">
        <v>65</v>
      </c>
      <c r="C95" s="3">
        <v>8.0879999999999992</v>
      </c>
      <c r="D95" s="3">
        <v>10.506</v>
      </c>
      <c r="E95" s="3">
        <v>8.5999999999999993E-2</v>
      </c>
      <c r="F95" s="3">
        <v>0</v>
      </c>
      <c r="G95" s="3">
        <v>0.111</v>
      </c>
      <c r="H95" s="3">
        <v>3.242</v>
      </c>
      <c r="I95" s="3">
        <v>2.1437499999999998</v>
      </c>
      <c r="J95" s="3">
        <v>26.5625</v>
      </c>
      <c r="K95" s="3">
        <f>C95-(E95+G95)</f>
        <v>7.8909999999999991</v>
      </c>
      <c r="L95" s="3">
        <f t="shared" si="35"/>
        <v>7.2640000000000002</v>
      </c>
      <c r="M95" s="3">
        <f>(K95*COS(RADIANS(J95)))/(1.06*(I95))</f>
        <v>3.1060375551215391</v>
      </c>
    </row>
    <row r="96" spans="1:13" x14ac:dyDescent="0.2">
      <c r="A96" s="5" t="s">
        <v>63</v>
      </c>
      <c r="B96" s="4" t="s">
        <v>7</v>
      </c>
      <c r="C96" s="4">
        <f t="shared" ref="C96:M96" si="36">AVERAGE(C94:C95)</f>
        <v>8.3245000000000005</v>
      </c>
      <c r="D96" s="4">
        <f t="shared" si="36"/>
        <v>10.326000000000001</v>
      </c>
      <c r="E96" s="4">
        <f t="shared" si="36"/>
        <v>4.2999999999999997E-2</v>
      </c>
      <c r="F96" s="4">
        <f t="shared" si="36"/>
        <v>0</v>
      </c>
      <c r="G96" s="4">
        <f t="shared" si="36"/>
        <v>8.3000000000000004E-2</v>
      </c>
      <c r="H96" s="4">
        <f t="shared" si="36"/>
        <v>3.0354999999999999</v>
      </c>
      <c r="I96" s="4">
        <f t="shared" si="36"/>
        <v>2.1334749999999998</v>
      </c>
      <c r="J96" s="4">
        <f t="shared" si="36"/>
        <v>27.53125</v>
      </c>
      <c r="K96" s="4">
        <f t="shared" si="36"/>
        <v>8.1984999999999992</v>
      </c>
      <c r="L96" s="4">
        <f t="shared" si="36"/>
        <v>7.2904999999999998</v>
      </c>
      <c r="M96" s="4">
        <f t="shared" si="36"/>
        <v>3.2137414585937329</v>
      </c>
    </row>
    <row r="97" spans="1:13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2">
      <c r="A98" s="3"/>
      <c r="B98" s="3"/>
      <c r="C98" s="4" t="s">
        <v>73</v>
      </c>
      <c r="D98" s="4" t="s">
        <v>74</v>
      </c>
      <c r="E98" s="4" t="s">
        <v>75</v>
      </c>
      <c r="F98" s="4" t="s">
        <v>76</v>
      </c>
      <c r="G98" s="4" t="s">
        <v>77</v>
      </c>
      <c r="H98" s="4" t="s">
        <v>78</v>
      </c>
      <c r="I98" s="4" t="s">
        <v>79</v>
      </c>
      <c r="J98" s="4" t="s">
        <v>80</v>
      </c>
      <c r="K98" s="4" t="s">
        <v>81</v>
      </c>
      <c r="L98" s="4" t="s">
        <v>82</v>
      </c>
      <c r="M98" s="4" t="s">
        <v>83</v>
      </c>
    </row>
    <row r="99" spans="1:13" x14ac:dyDescent="0.2">
      <c r="A99" s="5" t="s">
        <v>66</v>
      </c>
      <c r="B99" s="4" t="s">
        <v>67</v>
      </c>
      <c r="C99" s="3">
        <v>0.30299999999999999</v>
      </c>
      <c r="D99" s="3">
        <v>3.53</v>
      </c>
      <c r="E99" s="3">
        <v>0</v>
      </c>
      <c r="F99" s="3">
        <v>0</v>
      </c>
      <c r="G99" s="3">
        <v>7.0000000000000001E-3</v>
      </c>
      <c r="H99" s="3">
        <v>0.66</v>
      </c>
      <c r="I99" s="3">
        <v>0.93889999999999996</v>
      </c>
      <c r="J99" s="3">
        <v>26.8</v>
      </c>
      <c r="K99" s="3">
        <f>C99-(E99+G99)</f>
        <v>0.29599999999999999</v>
      </c>
      <c r="L99" s="3">
        <f t="shared" ref="L99" si="37">D99-(F99+H99)</f>
        <v>2.8699999999999997</v>
      </c>
      <c r="M99" s="3">
        <f>(K99*COS(RADIANS(J99)))/(1.06*(I99))</f>
        <v>0.26547063530971526</v>
      </c>
    </row>
    <row r="100" spans="1:13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x14ac:dyDescent="0.2">
      <c r="A101" s="3"/>
      <c r="B101" s="3"/>
      <c r="C101" s="4" t="s">
        <v>73</v>
      </c>
      <c r="D101" s="4" t="s">
        <v>74</v>
      </c>
      <c r="E101" s="4" t="s">
        <v>75</v>
      </c>
      <c r="F101" s="4" t="s">
        <v>76</v>
      </c>
      <c r="G101" s="4" t="s">
        <v>77</v>
      </c>
      <c r="H101" s="4" t="s">
        <v>78</v>
      </c>
      <c r="I101" s="4" t="s">
        <v>79</v>
      </c>
      <c r="J101" s="4" t="s">
        <v>80</v>
      </c>
      <c r="K101" s="4" t="s">
        <v>81</v>
      </c>
      <c r="L101" s="4" t="s">
        <v>82</v>
      </c>
      <c r="M101" s="4" t="s">
        <v>83</v>
      </c>
    </row>
    <row r="102" spans="1:13" x14ac:dyDescent="0.2">
      <c r="A102" s="5" t="s">
        <v>68</v>
      </c>
      <c r="B102" s="4" t="s">
        <v>69</v>
      </c>
      <c r="C102" s="3">
        <v>9.9949999999999992</v>
      </c>
      <c r="D102" s="3">
        <v>10.523999999999999</v>
      </c>
      <c r="E102" s="3">
        <v>0</v>
      </c>
      <c r="F102" s="3">
        <v>0</v>
      </c>
      <c r="G102" s="3">
        <v>9.7000000000000003E-2</v>
      </c>
      <c r="H102" s="3">
        <v>1.2369999999999999</v>
      </c>
      <c r="I102" s="3">
        <v>4.123636363636364</v>
      </c>
      <c r="J102" s="3">
        <v>26.1</v>
      </c>
      <c r="K102" s="3">
        <f>C102-(E102+G102)</f>
        <v>9.8979999999999997</v>
      </c>
      <c r="L102" s="3">
        <f t="shared" ref="L102:L103" si="38">D102-(F102+H102)</f>
        <v>9.286999999999999</v>
      </c>
      <c r="M102" s="3">
        <f>(K102*COS(RADIANS(J102)))/(1.06*(I102))</f>
        <v>2.0335314630474919</v>
      </c>
    </row>
    <row r="103" spans="1:13" x14ac:dyDescent="0.2">
      <c r="A103" s="5" t="s">
        <v>68</v>
      </c>
      <c r="B103" s="4" t="s">
        <v>70</v>
      </c>
      <c r="C103" s="3">
        <v>9.2690000000000001</v>
      </c>
      <c r="D103" s="3">
        <v>10.412000000000001</v>
      </c>
      <c r="E103" s="3">
        <v>0</v>
      </c>
      <c r="F103" s="3">
        <v>0</v>
      </c>
      <c r="G103" s="3">
        <v>0.183</v>
      </c>
      <c r="H103" s="3">
        <v>1.9410000000000001</v>
      </c>
      <c r="I103" s="3">
        <v>3.2808999999999999</v>
      </c>
      <c r="J103" s="3">
        <v>23.5</v>
      </c>
      <c r="K103" s="3">
        <f>C103-(E103+G103)</f>
        <v>9.0860000000000003</v>
      </c>
      <c r="L103" s="3">
        <f t="shared" si="38"/>
        <v>8.4710000000000001</v>
      </c>
      <c r="M103" s="3">
        <f>(K103*COS(RADIANS(J103)))/(1.06*(I103))</f>
        <v>2.3959163977277398</v>
      </c>
    </row>
    <row r="104" spans="1:13" x14ac:dyDescent="0.2">
      <c r="A104" s="5" t="s">
        <v>68</v>
      </c>
      <c r="B104" s="4" t="s">
        <v>7</v>
      </c>
      <c r="C104" s="4">
        <f t="shared" ref="C104:M104" si="39">AVERAGE(C102:C103)</f>
        <v>9.6319999999999997</v>
      </c>
      <c r="D104" s="4">
        <f t="shared" si="39"/>
        <v>10.468</v>
      </c>
      <c r="E104" s="4">
        <f t="shared" si="39"/>
        <v>0</v>
      </c>
      <c r="F104" s="4">
        <f t="shared" si="39"/>
        <v>0</v>
      </c>
      <c r="G104" s="4">
        <f t="shared" si="39"/>
        <v>0.14000000000000001</v>
      </c>
      <c r="H104" s="4">
        <f t="shared" si="39"/>
        <v>1.589</v>
      </c>
      <c r="I104" s="4">
        <f t="shared" si="39"/>
        <v>3.702268181818182</v>
      </c>
      <c r="J104" s="4">
        <f t="shared" si="39"/>
        <v>24.8</v>
      </c>
      <c r="K104" s="4">
        <f t="shared" si="39"/>
        <v>9.4920000000000009</v>
      </c>
      <c r="L104" s="4">
        <f t="shared" si="39"/>
        <v>8.8789999999999996</v>
      </c>
      <c r="M104" s="4">
        <f t="shared" si="39"/>
        <v>2.2147239303876161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5A1AF-15BA-2B40-99F2-128A8D4D8E36}">
  <sheetPr>
    <tabColor theme="9" tint="-0.499984740745262"/>
  </sheetPr>
  <dimension ref="A1:M104"/>
  <sheetViews>
    <sheetView topLeftCell="A87" workbookViewId="0">
      <selection activeCell="M104" sqref="M1:M104"/>
    </sheetView>
  </sheetViews>
  <sheetFormatPr baseColWidth="10" defaultRowHeight="16" x14ac:dyDescent="0.2"/>
  <cols>
    <col min="1" max="1" width="16.1640625" style="3" customWidth="1"/>
    <col min="2" max="2" width="17.5" style="3" customWidth="1"/>
    <col min="3" max="3" width="10.83203125" style="3"/>
    <col min="4" max="4" width="19.5" style="3" customWidth="1"/>
    <col min="5" max="5" width="21" style="3" customWidth="1"/>
    <col min="6" max="6" width="17" style="3" customWidth="1"/>
    <col min="7" max="7" width="18.1640625" style="3" customWidth="1"/>
    <col min="8" max="8" width="14" style="3" customWidth="1"/>
    <col min="9" max="12" width="15.33203125" style="3" customWidth="1"/>
    <col min="13" max="13" width="10.83203125" style="3"/>
  </cols>
  <sheetData>
    <row r="1" spans="1:13" x14ac:dyDescent="0.2">
      <c r="A1" s="1" t="s">
        <v>0</v>
      </c>
      <c r="B1" s="1" t="s">
        <v>1</v>
      </c>
      <c r="C1" s="1" t="s">
        <v>105</v>
      </c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C2" s="8" t="s">
        <v>106</v>
      </c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78</v>
      </c>
      <c r="I3" s="4" t="s">
        <v>79</v>
      </c>
      <c r="J3" s="4" t="s">
        <v>80</v>
      </c>
      <c r="K3" s="4" t="s">
        <v>81</v>
      </c>
      <c r="L3" s="4" t="s">
        <v>82</v>
      </c>
      <c r="M3" s="4" t="s">
        <v>83</v>
      </c>
    </row>
    <row r="4" spans="1:13" x14ac:dyDescent="0.2">
      <c r="A4" s="5" t="s">
        <v>3</v>
      </c>
      <c r="B4" s="4" t="s">
        <v>4</v>
      </c>
      <c r="C4" s="3">
        <v>19.7</v>
      </c>
      <c r="D4" s="3">
        <v>15.430000000000001</v>
      </c>
      <c r="E4" s="3">
        <v>0.16600000000000001</v>
      </c>
      <c r="F4" s="3">
        <v>0</v>
      </c>
      <c r="G4" s="3">
        <v>0.81699999999999995</v>
      </c>
      <c r="H4" s="3">
        <v>4.6049999999999995</v>
      </c>
      <c r="I4" s="3">
        <v>3.0572727272727276</v>
      </c>
      <c r="J4" s="3">
        <v>30.727272727272727</v>
      </c>
      <c r="K4" s="3">
        <f>C4-(E4+G4)</f>
        <v>18.716999999999999</v>
      </c>
      <c r="L4" s="3">
        <f>D4-(F4+H4)</f>
        <v>10.825000000000003</v>
      </c>
      <c r="M4" s="3">
        <f>(K4*COS(RADIANS(J4)))/(1.06*(I4))</f>
        <v>4.9647481855914668</v>
      </c>
    </row>
    <row r="5" spans="1:13" x14ac:dyDescent="0.2">
      <c r="A5" s="5" t="s">
        <v>3</v>
      </c>
      <c r="B5" s="4" t="s">
        <v>5</v>
      </c>
      <c r="C5" s="3">
        <v>16</v>
      </c>
      <c r="D5" s="3">
        <v>14.680000000000001</v>
      </c>
      <c r="E5" s="3">
        <v>0.23499999999999999</v>
      </c>
      <c r="F5" s="3">
        <v>0.94899999999999995</v>
      </c>
      <c r="G5" s="3">
        <v>0.3</v>
      </c>
      <c r="H5" s="3">
        <v>3.9530000000000003</v>
      </c>
      <c r="I5" s="3">
        <v>2.9749000000000003</v>
      </c>
      <c r="J5" s="3">
        <v>34.700000000000003</v>
      </c>
      <c r="K5" s="3">
        <f t="shared" ref="K5:L6" si="0">C5-(E5+G5)</f>
        <v>15.465</v>
      </c>
      <c r="L5" s="3">
        <f t="shared" si="0"/>
        <v>9.7780000000000022</v>
      </c>
      <c r="M5" s="3">
        <f t="shared" ref="M5:M6" si="1">(K5*COS(RADIANS(J5)))/(1.06*(I5))</f>
        <v>4.0319914335285576</v>
      </c>
    </row>
    <row r="6" spans="1:13" x14ac:dyDescent="0.2">
      <c r="A6" s="5" t="s">
        <v>3</v>
      </c>
      <c r="B6" s="4" t="s">
        <v>6</v>
      </c>
      <c r="C6" s="3">
        <v>15.7</v>
      </c>
      <c r="D6" s="3">
        <v>15.4</v>
      </c>
      <c r="E6" s="3">
        <v>0.20300000000000001</v>
      </c>
      <c r="F6" s="3">
        <v>0.57999999999999996</v>
      </c>
      <c r="G6" s="3">
        <v>0.51700000000000002</v>
      </c>
      <c r="H6" s="3">
        <v>4.4219999999999997</v>
      </c>
      <c r="I6" s="3">
        <v>2.9379999999999997</v>
      </c>
      <c r="J6" s="3">
        <v>28.4</v>
      </c>
      <c r="K6" s="3">
        <f t="shared" si="0"/>
        <v>14.979999999999999</v>
      </c>
      <c r="L6" s="3">
        <f t="shared" si="0"/>
        <v>10.398</v>
      </c>
      <c r="M6" s="3">
        <f t="shared" si="1"/>
        <v>4.2311981008585979</v>
      </c>
    </row>
    <row r="7" spans="1:13" x14ac:dyDescent="0.2">
      <c r="A7" s="5" t="s">
        <v>3</v>
      </c>
      <c r="B7" s="4" t="s">
        <v>7</v>
      </c>
      <c r="C7" s="4">
        <f t="shared" ref="C7:M7" si="2">AVERAGE(C4:C6)</f>
        <v>17.133333333333336</v>
      </c>
      <c r="D7" s="4">
        <f t="shared" si="2"/>
        <v>15.170000000000002</v>
      </c>
      <c r="E7" s="4">
        <f t="shared" si="2"/>
        <v>0.20133333333333336</v>
      </c>
      <c r="F7" s="4">
        <f t="shared" si="2"/>
        <v>0.5096666666666666</v>
      </c>
      <c r="G7" s="4">
        <f t="shared" si="2"/>
        <v>0.54466666666666663</v>
      </c>
      <c r="H7" s="4">
        <f t="shared" si="2"/>
        <v>4.3266666666666671</v>
      </c>
      <c r="I7" s="4">
        <f t="shared" si="2"/>
        <v>2.9900575757575765</v>
      </c>
      <c r="J7" s="4">
        <f t="shared" si="2"/>
        <v>31.275757575757581</v>
      </c>
      <c r="K7" s="4">
        <f t="shared" si="2"/>
        <v>16.387333333333334</v>
      </c>
      <c r="L7" s="4">
        <f t="shared" si="2"/>
        <v>10.333666666666668</v>
      </c>
      <c r="M7" s="4">
        <f t="shared" si="2"/>
        <v>4.4093125733262077</v>
      </c>
    </row>
    <row r="9" spans="1:13" x14ac:dyDescent="0.2">
      <c r="C9" s="4" t="s">
        <v>73</v>
      </c>
      <c r="D9" s="4" t="s">
        <v>74</v>
      </c>
      <c r="E9" s="4" t="s">
        <v>75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  <c r="K9" s="4" t="s">
        <v>81</v>
      </c>
      <c r="L9" s="4" t="s">
        <v>82</v>
      </c>
      <c r="M9" s="4" t="s">
        <v>83</v>
      </c>
    </row>
    <row r="10" spans="1:13" x14ac:dyDescent="0.2">
      <c r="A10" s="5" t="s">
        <v>8</v>
      </c>
      <c r="B10" s="4" t="s">
        <v>9</v>
      </c>
      <c r="C10" s="3">
        <v>67.400000000000006</v>
      </c>
      <c r="D10" s="3">
        <v>16.577999999999999</v>
      </c>
      <c r="E10" s="3">
        <v>0</v>
      </c>
      <c r="F10" s="3">
        <v>0</v>
      </c>
      <c r="G10" s="3">
        <v>0.48599999999999999</v>
      </c>
      <c r="H10" s="3">
        <v>0.495</v>
      </c>
      <c r="I10" s="3">
        <v>7.3561999999999985</v>
      </c>
      <c r="J10" s="3">
        <v>35</v>
      </c>
      <c r="K10" s="3">
        <f>C10-(E10+G10)</f>
        <v>66.914000000000001</v>
      </c>
      <c r="L10" s="3">
        <f>D10-(F10+H10)</f>
        <v>16.082999999999998</v>
      </c>
      <c r="M10" s="3">
        <f>(K10*COS(RADIANS(J10)))/(1.06*(I10))</f>
        <v>7.0294624905744509</v>
      </c>
    </row>
    <row r="11" spans="1:13" x14ac:dyDescent="0.2">
      <c r="A11" s="5" t="s">
        <v>8</v>
      </c>
      <c r="B11" s="4" t="s">
        <v>10</v>
      </c>
      <c r="C11" s="3">
        <v>48</v>
      </c>
      <c r="D11" s="3">
        <v>17.841000000000001</v>
      </c>
      <c r="E11" s="3">
        <v>0.192</v>
      </c>
      <c r="F11" s="3">
        <v>0</v>
      </c>
      <c r="G11" s="3">
        <v>0.41399999999999998</v>
      </c>
      <c r="H11" s="3">
        <v>0.64300000000000002</v>
      </c>
      <c r="I11" s="3">
        <v>7.9863</v>
      </c>
      <c r="J11" s="3">
        <v>27.8</v>
      </c>
      <c r="K11" s="3">
        <f>C11-(E11+G11)</f>
        <v>47.393999999999998</v>
      </c>
      <c r="L11" s="3">
        <f>D11-(F11+H11)</f>
        <v>17.198</v>
      </c>
      <c r="M11" s="3">
        <f>(K11*COS(RADIANS(J11)))/(1.06*(I11))</f>
        <v>4.9523288276626172</v>
      </c>
    </row>
    <row r="12" spans="1:13" x14ac:dyDescent="0.2">
      <c r="A12" s="5" t="s">
        <v>8</v>
      </c>
      <c r="B12" s="4" t="s">
        <v>7</v>
      </c>
      <c r="C12" s="4">
        <f t="shared" ref="C12:M12" si="3">AVERAGE(C10:C11)</f>
        <v>57.7</v>
      </c>
      <c r="D12" s="4">
        <f t="shared" si="3"/>
        <v>17.209499999999998</v>
      </c>
      <c r="E12" s="4">
        <f t="shared" si="3"/>
        <v>9.6000000000000002E-2</v>
      </c>
      <c r="F12" s="4">
        <f t="shared" si="3"/>
        <v>0</v>
      </c>
      <c r="G12" s="4">
        <f t="shared" si="3"/>
        <v>0.44999999999999996</v>
      </c>
      <c r="H12" s="4">
        <f t="shared" si="3"/>
        <v>0.56899999999999995</v>
      </c>
      <c r="I12" s="4">
        <f t="shared" si="3"/>
        <v>7.6712499999999988</v>
      </c>
      <c r="J12" s="4">
        <f t="shared" si="3"/>
        <v>31.4</v>
      </c>
      <c r="K12" s="4">
        <f t="shared" si="3"/>
        <v>57.153999999999996</v>
      </c>
      <c r="L12" s="4">
        <f t="shared" si="3"/>
        <v>16.640499999999999</v>
      </c>
      <c r="M12" s="4">
        <f t="shared" si="3"/>
        <v>5.9908956591185341</v>
      </c>
    </row>
    <row r="14" spans="1:13" x14ac:dyDescent="0.2"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81</v>
      </c>
      <c r="L14" s="4" t="s">
        <v>82</v>
      </c>
      <c r="M14" s="4" t="s">
        <v>83</v>
      </c>
    </row>
    <row r="15" spans="1:13" x14ac:dyDescent="0.2">
      <c r="A15" s="5" t="s">
        <v>11</v>
      </c>
      <c r="B15" s="4" t="s">
        <v>12</v>
      </c>
      <c r="C15" s="3">
        <v>8.3330000000000002</v>
      </c>
      <c r="D15" s="3">
        <v>10.843999999999999</v>
      </c>
      <c r="E15" s="3">
        <v>0</v>
      </c>
      <c r="F15" s="3">
        <v>0</v>
      </c>
      <c r="G15" s="3">
        <v>0.121</v>
      </c>
      <c r="H15" s="3">
        <v>2.4729999999999999</v>
      </c>
      <c r="I15" s="3">
        <v>2.5443999999999996</v>
      </c>
      <c r="J15" s="3">
        <v>40</v>
      </c>
      <c r="K15" s="3">
        <f t="shared" ref="K15:L19" si="4">C15-(E15+G15)</f>
        <v>8.2119999999999997</v>
      </c>
      <c r="L15" s="3">
        <f t="shared" si="4"/>
        <v>8.3709999999999987</v>
      </c>
      <c r="M15" s="3">
        <f>(K15*COS(RADIANS(J15)))/(1.06*(I15))</f>
        <v>2.3324463071299193</v>
      </c>
    </row>
    <row r="16" spans="1:13" x14ac:dyDescent="0.2">
      <c r="A16" s="5" t="s">
        <v>11</v>
      </c>
      <c r="B16" s="4" t="s">
        <v>13</v>
      </c>
      <c r="C16" s="3">
        <v>8.3490000000000002</v>
      </c>
      <c r="D16" s="3">
        <v>10.097</v>
      </c>
      <c r="E16" s="3">
        <v>0</v>
      </c>
      <c r="F16" s="3">
        <v>0</v>
      </c>
      <c r="G16" s="3">
        <v>0.129</v>
      </c>
      <c r="H16" s="3">
        <v>2.7329999999999997</v>
      </c>
      <c r="I16" s="3">
        <v>2.1438999999999999</v>
      </c>
      <c r="J16" s="3">
        <v>33.700000000000003</v>
      </c>
      <c r="K16" s="3">
        <f t="shared" si="4"/>
        <v>8.2200000000000006</v>
      </c>
      <c r="L16" s="3">
        <f t="shared" si="4"/>
        <v>7.3639999999999999</v>
      </c>
      <c r="M16" s="3">
        <f t="shared" ref="M16:M19" si="5">(K16*COS(RADIANS(J16)))/(1.06*(I16))</f>
        <v>3.0092675770362809</v>
      </c>
    </row>
    <row r="17" spans="1:13" x14ac:dyDescent="0.2">
      <c r="A17" s="5" t="s">
        <v>11</v>
      </c>
      <c r="B17" s="4" t="s">
        <v>12</v>
      </c>
      <c r="C17" s="3">
        <v>7.9829999999999997</v>
      </c>
      <c r="D17" s="3">
        <v>9.3970000000000002</v>
      </c>
      <c r="E17" s="3">
        <v>0</v>
      </c>
      <c r="F17" s="3">
        <v>0</v>
      </c>
      <c r="G17" s="3">
        <v>2.3E-2</v>
      </c>
      <c r="H17" s="3">
        <v>0.999</v>
      </c>
      <c r="I17" s="3">
        <v>2.3243999999999998</v>
      </c>
      <c r="J17" s="3">
        <v>34.799999999999997</v>
      </c>
      <c r="K17" s="3">
        <f t="shared" si="4"/>
        <v>7.96</v>
      </c>
      <c r="L17" s="3">
        <f t="shared" si="4"/>
        <v>8.3979999999999997</v>
      </c>
      <c r="M17" s="3">
        <f t="shared" si="5"/>
        <v>2.652884941987173</v>
      </c>
    </row>
    <row r="18" spans="1:13" x14ac:dyDescent="0.2">
      <c r="A18" s="5" t="s">
        <v>11</v>
      </c>
      <c r="B18" s="4" t="s">
        <v>14</v>
      </c>
      <c r="C18" s="3">
        <v>8.91</v>
      </c>
      <c r="D18" s="7">
        <v>10.436</v>
      </c>
      <c r="E18" s="3">
        <v>0</v>
      </c>
      <c r="F18" s="3">
        <v>0</v>
      </c>
      <c r="G18" s="3">
        <v>8.2000000000000003E-2</v>
      </c>
      <c r="H18" s="3">
        <v>1.1679999999999999</v>
      </c>
      <c r="I18" s="3">
        <v>1.5453636363636365</v>
      </c>
      <c r="J18" s="3">
        <v>27.545454545454547</v>
      </c>
      <c r="K18" s="3">
        <f t="shared" si="4"/>
        <v>8.8279999999999994</v>
      </c>
      <c r="L18" s="3">
        <f t="shared" si="4"/>
        <v>9.2680000000000007</v>
      </c>
      <c r="M18" s="3">
        <f t="shared" si="5"/>
        <v>4.7783192747047565</v>
      </c>
    </row>
    <row r="19" spans="1:13" x14ac:dyDescent="0.2">
      <c r="A19" s="5" t="s">
        <v>11</v>
      </c>
      <c r="B19" s="4" t="s">
        <v>15</v>
      </c>
      <c r="C19" s="3">
        <v>5.7460000000000004</v>
      </c>
      <c r="D19" s="3">
        <v>10.263</v>
      </c>
      <c r="E19" s="3">
        <v>0</v>
      </c>
      <c r="F19" s="3">
        <v>0</v>
      </c>
      <c r="G19" s="3">
        <v>0.08</v>
      </c>
      <c r="H19" s="3">
        <v>2.6680000000000001</v>
      </c>
      <c r="I19" s="3">
        <v>1.5623</v>
      </c>
      <c r="J19" s="3">
        <v>25.9</v>
      </c>
      <c r="K19" s="3">
        <f t="shared" si="4"/>
        <v>5.6660000000000004</v>
      </c>
      <c r="L19" s="3">
        <f t="shared" si="4"/>
        <v>7.5949999999999998</v>
      </c>
      <c r="M19" s="3">
        <f t="shared" si="5"/>
        <v>3.0777641428276716</v>
      </c>
    </row>
    <row r="20" spans="1:13" x14ac:dyDescent="0.2">
      <c r="A20" s="5" t="s">
        <v>11</v>
      </c>
      <c r="B20" s="4" t="s">
        <v>7</v>
      </c>
      <c r="C20" s="4">
        <f t="shared" ref="C20:L20" si="6">AVERAGE(C15:C19)</f>
        <v>7.8642000000000012</v>
      </c>
      <c r="D20" s="4">
        <f t="shared" si="6"/>
        <v>10.2074</v>
      </c>
      <c r="E20" s="4">
        <f t="shared" si="6"/>
        <v>0</v>
      </c>
      <c r="F20" s="4">
        <f t="shared" si="6"/>
        <v>0</v>
      </c>
      <c r="G20" s="4">
        <f t="shared" si="6"/>
        <v>8.7000000000000008E-2</v>
      </c>
      <c r="H20" s="4">
        <f t="shared" si="6"/>
        <v>2.0082</v>
      </c>
      <c r="I20" s="4">
        <f t="shared" si="6"/>
        <v>2.0240727272727272</v>
      </c>
      <c r="J20" s="4">
        <f t="shared" si="6"/>
        <v>32.38909090909091</v>
      </c>
      <c r="K20" s="4">
        <f t="shared" si="6"/>
        <v>7.7771999999999988</v>
      </c>
      <c r="L20" s="4">
        <f t="shared" si="6"/>
        <v>8.1991999999999994</v>
      </c>
      <c r="M20" s="4">
        <f>AVERAGE(M15:M19)</f>
        <v>3.1701364487371602</v>
      </c>
    </row>
    <row r="22" spans="1:13" x14ac:dyDescent="0.2">
      <c r="C22" s="4" t="s">
        <v>73</v>
      </c>
      <c r="D22" s="4" t="s">
        <v>74</v>
      </c>
      <c r="E22" s="4" t="s">
        <v>75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80</v>
      </c>
      <c r="K22" s="4" t="s">
        <v>81</v>
      </c>
      <c r="L22" s="4" t="s">
        <v>82</v>
      </c>
      <c r="M22" s="4" t="s">
        <v>83</v>
      </c>
    </row>
    <row r="23" spans="1:13" x14ac:dyDescent="0.2">
      <c r="A23" s="5" t="s">
        <v>16</v>
      </c>
      <c r="B23" s="4" t="s">
        <v>17</v>
      </c>
      <c r="C23" s="3">
        <v>2.8610000000000002</v>
      </c>
      <c r="D23" s="3">
        <v>7.125</v>
      </c>
      <c r="E23" s="3">
        <v>0</v>
      </c>
      <c r="F23" s="3">
        <v>0</v>
      </c>
      <c r="G23" s="3">
        <v>6.7000000000000004E-2</v>
      </c>
      <c r="H23" s="3">
        <v>1.6260000000000001</v>
      </c>
      <c r="I23" s="3">
        <v>1.7436</v>
      </c>
      <c r="J23" s="3">
        <v>19.7</v>
      </c>
      <c r="K23" s="3">
        <f>C23-(E23+G23)</f>
        <v>2.794</v>
      </c>
      <c r="L23" s="3">
        <f>D23-(F23+H23)</f>
        <v>5.4989999999999997</v>
      </c>
      <c r="M23" s="3">
        <f>(K23*COS(RADIANS(J23)))/(1.06*(I23))</f>
        <v>1.4232474462967717</v>
      </c>
    </row>
    <row r="24" spans="1:13" x14ac:dyDescent="0.2">
      <c r="A24" s="5" t="s">
        <v>16</v>
      </c>
      <c r="B24" s="4" t="s">
        <v>18</v>
      </c>
      <c r="C24" s="3">
        <v>4.556</v>
      </c>
      <c r="D24" s="3">
        <v>7.0290000000000008</v>
      </c>
      <c r="E24" s="3">
        <v>0</v>
      </c>
      <c r="F24" s="3">
        <v>0</v>
      </c>
      <c r="G24" s="3">
        <v>0.03</v>
      </c>
      <c r="H24" s="3">
        <v>0.91099999999999992</v>
      </c>
      <c r="I24" s="3">
        <v>2.0454000000000003</v>
      </c>
      <c r="J24" s="3">
        <v>33.700000000000003</v>
      </c>
      <c r="K24" s="3">
        <f>C24-(E24+G24)</f>
        <v>4.5259999999999998</v>
      </c>
      <c r="L24" s="3">
        <f>D24-(F24+H24)</f>
        <v>6.1180000000000012</v>
      </c>
      <c r="M24" s="3">
        <f>(K24*COS(RADIANS(J24)))/(1.06*(I24))</f>
        <v>1.7367200200553856</v>
      </c>
    </row>
    <row r="25" spans="1:13" x14ac:dyDescent="0.2">
      <c r="A25" s="5" t="s">
        <v>16</v>
      </c>
      <c r="B25" s="4" t="s">
        <v>7</v>
      </c>
      <c r="C25" s="4">
        <f t="shared" ref="C25:M25" si="7">AVERAGE(C23:C24)</f>
        <v>3.7084999999999999</v>
      </c>
      <c r="D25" s="4">
        <f t="shared" si="7"/>
        <v>7.077</v>
      </c>
      <c r="E25" s="4">
        <f t="shared" si="7"/>
        <v>0</v>
      </c>
      <c r="F25" s="4">
        <f t="shared" si="7"/>
        <v>0</v>
      </c>
      <c r="G25" s="4">
        <f t="shared" si="7"/>
        <v>4.8500000000000001E-2</v>
      </c>
      <c r="H25" s="4">
        <f t="shared" si="7"/>
        <v>1.2685</v>
      </c>
      <c r="I25" s="4">
        <f t="shared" si="7"/>
        <v>1.8945000000000003</v>
      </c>
      <c r="J25" s="4">
        <f t="shared" si="7"/>
        <v>26.700000000000003</v>
      </c>
      <c r="K25" s="4">
        <f t="shared" si="7"/>
        <v>3.66</v>
      </c>
      <c r="L25" s="4">
        <f t="shared" si="7"/>
        <v>5.8085000000000004</v>
      </c>
      <c r="M25" s="4">
        <f t="shared" si="7"/>
        <v>1.5799837331760787</v>
      </c>
    </row>
    <row r="27" spans="1:13" x14ac:dyDescent="0.2">
      <c r="C27" s="4" t="s">
        <v>73</v>
      </c>
      <c r="D27" s="4" t="s">
        <v>74</v>
      </c>
      <c r="E27" s="4" t="s">
        <v>75</v>
      </c>
      <c r="F27" s="4" t="s">
        <v>76</v>
      </c>
      <c r="G27" s="4" t="s">
        <v>77</v>
      </c>
      <c r="H27" s="4" t="s">
        <v>78</v>
      </c>
      <c r="I27" s="4" t="s">
        <v>79</v>
      </c>
      <c r="J27" s="4" t="s">
        <v>80</v>
      </c>
      <c r="K27" s="4" t="s">
        <v>81</v>
      </c>
      <c r="L27" s="4" t="s">
        <v>82</v>
      </c>
      <c r="M27" s="4" t="s">
        <v>83</v>
      </c>
    </row>
    <row r="28" spans="1:13" x14ac:dyDescent="0.2">
      <c r="A28" s="5" t="s">
        <v>19</v>
      </c>
      <c r="B28" s="4" t="s">
        <v>20</v>
      </c>
      <c r="C28" s="3">
        <v>21.26</v>
      </c>
      <c r="D28" s="3">
        <v>10.742000000000001</v>
      </c>
      <c r="E28" s="3">
        <v>0</v>
      </c>
      <c r="F28" s="3">
        <v>0</v>
      </c>
      <c r="G28" s="3">
        <v>0.112</v>
      </c>
      <c r="H28" s="3">
        <v>1.167</v>
      </c>
      <c r="I28" s="3">
        <v>3.0713999999999997</v>
      </c>
      <c r="J28" s="3">
        <v>29.2</v>
      </c>
      <c r="K28" s="3">
        <f t="shared" ref="K28:L30" si="8">C28-(E28+G28)</f>
        <v>21.148000000000003</v>
      </c>
      <c r="L28" s="3">
        <f t="shared" si="8"/>
        <v>9.5750000000000011</v>
      </c>
      <c r="M28" s="3">
        <f>(K28*COS(RADIANS(J28)))/(1.06*(I28))</f>
        <v>5.6702542661087314</v>
      </c>
    </row>
    <row r="29" spans="1:13" x14ac:dyDescent="0.2">
      <c r="A29" s="5" t="s">
        <v>19</v>
      </c>
      <c r="B29" s="4" t="s">
        <v>21</v>
      </c>
      <c r="C29" s="3">
        <v>17.384</v>
      </c>
      <c r="D29" s="3">
        <v>9.5790000000000006</v>
      </c>
      <c r="E29" s="3">
        <v>0</v>
      </c>
      <c r="F29" s="3">
        <v>0</v>
      </c>
      <c r="G29" s="3">
        <v>0.109</v>
      </c>
      <c r="H29" s="3">
        <v>0.47199999999999998</v>
      </c>
      <c r="I29" s="3">
        <v>3.2676000000000003</v>
      </c>
      <c r="J29" s="3">
        <v>26.9</v>
      </c>
      <c r="K29" s="3">
        <f t="shared" si="8"/>
        <v>17.274999999999999</v>
      </c>
      <c r="L29" s="3">
        <f t="shared" si="8"/>
        <v>9.1070000000000011</v>
      </c>
      <c r="M29" s="3">
        <f t="shared" ref="M29:M30" si="9">(K29*COS(RADIANS(J29)))/(1.06*(I29))</f>
        <v>4.4478442212304197</v>
      </c>
    </row>
    <row r="30" spans="1:13" x14ac:dyDescent="0.2">
      <c r="A30" s="5" t="s">
        <v>19</v>
      </c>
      <c r="B30" s="4" t="s">
        <v>22</v>
      </c>
      <c r="C30" s="3">
        <v>13.613</v>
      </c>
      <c r="D30" s="3">
        <v>9.7519999999999989</v>
      </c>
      <c r="E30" s="3">
        <v>0</v>
      </c>
      <c r="F30" s="3">
        <v>0</v>
      </c>
      <c r="G30" s="3">
        <v>0.115</v>
      </c>
      <c r="H30" s="3">
        <v>1.325</v>
      </c>
      <c r="I30" s="3">
        <v>2.9573</v>
      </c>
      <c r="J30" s="3">
        <v>30.6</v>
      </c>
      <c r="K30" s="3">
        <f t="shared" si="8"/>
        <v>13.497999999999999</v>
      </c>
      <c r="L30" s="3">
        <f t="shared" si="8"/>
        <v>8.4269999999999996</v>
      </c>
      <c r="M30" s="3">
        <f t="shared" si="9"/>
        <v>3.7063052416180335</v>
      </c>
    </row>
    <row r="31" spans="1:13" x14ac:dyDescent="0.2">
      <c r="A31" s="5" t="s">
        <v>19</v>
      </c>
      <c r="B31" s="4" t="s">
        <v>7</v>
      </c>
      <c r="C31" s="4">
        <f t="shared" ref="C31:M31" si="10">AVERAGE(C28:C30)</f>
        <v>17.419</v>
      </c>
      <c r="D31" s="4">
        <f t="shared" si="10"/>
        <v>10.024333333333333</v>
      </c>
      <c r="E31" s="4">
        <f t="shared" si="10"/>
        <v>0</v>
      </c>
      <c r="F31" s="4">
        <f t="shared" si="10"/>
        <v>0</v>
      </c>
      <c r="G31" s="4">
        <f t="shared" si="10"/>
        <v>0.112</v>
      </c>
      <c r="H31" s="4">
        <f t="shared" si="10"/>
        <v>0.98799999999999999</v>
      </c>
      <c r="I31" s="4">
        <f t="shared" si="10"/>
        <v>3.0987666666666667</v>
      </c>
      <c r="J31" s="4">
        <f t="shared" si="10"/>
        <v>28.899999999999995</v>
      </c>
      <c r="K31" s="4">
        <f t="shared" si="10"/>
        <v>17.306999999999999</v>
      </c>
      <c r="L31" s="4">
        <f t="shared" si="10"/>
        <v>9.0363333333333333</v>
      </c>
      <c r="M31" s="4">
        <f t="shared" si="10"/>
        <v>4.6081345763190606</v>
      </c>
    </row>
    <row r="33" spans="1:13" x14ac:dyDescent="0.2">
      <c r="C33" s="4" t="s">
        <v>73</v>
      </c>
      <c r="D33" s="4" t="s">
        <v>74</v>
      </c>
      <c r="E33" s="4" t="s">
        <v>75</v>
      </c>
      <c r="F33" s="4" t="s">
        <v>76</v>
      </c>
      <c r="G33" s="4" t="s">
        <v>77</v>
      </c>
      <c r="H33" s="4" t="s">
        <v>78</v>
      </c>
      <c r="I33" s="4" t="s">
        <v>79</v>
      </c>
      <c r="J33" s="4" t="s">
        <v>80</v>
      </c>
      <c r="K33" s="4" t="s">
        <v>81</v>
      </c>
      <c r="L33" s="4" t="s">
        <v>82</v>
      </c>
      <c r="M33" s="4" t="s">
        <v>83</v>
      </c>
    </row>
    <row r="34" spans="1:13" x14ac:dyDescent="0.2">
      <c r="A34" s="5" t="s">
        <v>23</v>
      </c>
      <c r="B34" s="4" t="s">
        <v>24</v>
      </c>
      <c r="C34" s="3">
        <v>2.7869999999999999</v>
      </c>
      <c r="D34" s="3">
        <v>6.6930000000000005</v>
      </c>
      <c r="E34" s="3">
        <v>0</v>
      </c>
      <c r="F34" s="3">
        <v>0</v>
      </c>
      <c r="G34" s="3">
        <v>5.0999999999999997E-2</v>
      </c>
      <c r="H34" s="3">
        <v>1.427</v>
      </c>
      <c r="I34" s="3">
        <v>1.7665999999999999</v>
      </c>
      <c r="J34" s="3">
        <v>35.299999999999997</v>
      </c>
      <c r="K34" s="3">
        <f t="shared" ref="K34:L36" si="11">C34-(E34+G34)</f>
        <v>2.7359999999999998</v>
      </c>
      <c r="L34" s="3">
        <f t="shared" si="11"/>
        <v>5.266</v>
      </c>
      <c r="M34" s="3">
        <f>(K34*COS(RADIANS(J34)))/(1.06*(I34))</f>
        <v>1.1924368344583232</v>
      </c>
    </row>
    <row r="35" spans="1:13" x14ac:dyDescent="0.2">
      <c r="A35" s="5" t="s">
        <v>23</v>
      </c>
      <c r="B35" s="4" t="s">
        <v>25</v>
      </c>
      <c r="C35" s="3">
        <v>3.3690000000000002</v>
      </c>
      <c r="D35" s="3">
        <v>6.4719999999999995</v>
      </c>
      <c r="E35" s="3">
        <v>0</v>
      </c>
      <c r="F35" s="3">
        <v>0</v>
      </c>
      <c r="G35" s="3">
        <v>2.8000000000000001E-2</v>
      </c>
      <c r="H35" s="3">
        <v>0.78099999999999992</v>
      </c>
      <c r="I35" s="3">
        <v>2.2832999999999997</v>
      </c>
      <c r="J35" s="3">
        <v>34.9</v>
      </c>
      <c r="K35" s="3">
        <f t="shared" si="11"/>
        <v>3.3410000000000002</v>
      </c>
      <c r="L35" s="3">
        <f t="shared" si="11"/>
        <v>5.6909999999999998</v>
      </c>
      <c r="M35" s="3">
        <f t="shared" ref="M35:M36" si="12">(K35*COS(RADIANS(J35)))/(1.06*(I35))</f>
        <v>1.1321446438803291</v>
      </c>
    </row>
    <row r="36" spans="1:13" x14ac:dyDescent="0.2">
      <c r="A36" s="5" t="s">
        <v>23</v>
      </c>
      <c r="B36" s="4" t="s">
        <v>26</v>
      </c>
      <c r="C36" s="3">
        <v>2.8929999999999998</v>
      </c>
      <c r="D36" s="3">
        <v>6.2880000000000003</v>
      </c>
      <c r="E36" s="3">
        <v>0</v>
      </c>
      <c r="F36" s="3">
        <v>0</v>
      </c>
      <c r="G36" s="3">
        <v>2.9000000000000001E-2</v>
      </c>
      <c r="H36" s="3">
        <v>0.83900000000000008</v>
      </c>
      <c r="I36" s="3">
        <v>1.6030000000000002</v>
      </c>
      <c r="J36" s="3">
        <v>31.8</v>
      </c>
      <c r="K36" s="3">
        <f t="shared" si="11"/>
        <v>2.8639999999999999</v>
      </c>
      <c r="L36" s="3">
        <f t="shared" si="11"/>
        <v>5.4489999999999998</v>
      </c>
      <c r="M36" s="3">
        <f t="shared" si="12"/>
        <v>1.4325101947494545</v>
      </c>
    </row>
    <row r="37" spans="1:13" x14ac:dyDescent="0.2">
      <c r="A37" s="5" t="s">
        <v>23</v>
      </c>
      <c r="B37" s="4" t="s">
        <v>7</v>
      </c>
      <c r="C37" s="4">
        <f t="shared" ref="C37:M37" si="13">AVERAGE(C34:C36)</f>
        <v>3.0163333333333333</v>
      </c>
      <c r="D37" s="4">
        <f t="shared" si="13"/>
        <v>6.4843333333333328</v>
      </c>
      <c r="E37" s="4">
        <f t="shared" si="13"/>
        <v>0</v>
      </c>
      <c r="F37" s="4">
        <f t="shared" si="13"/>
        <v>0</v>
      </c>
      <c r="G37" s="4">
        <f t="shared" si="13"/>
        <v>3.5999999999999997E-2</v>
      </c>
      <c r="H37" s="4">
        <f t="shared" si="13"/>
        <v>1.0156666666666667</v>
      </c>
      <c r="I37" s="4">
        <f t="shared" si="13"/>
        <v>1.8842999999999996</v>
      </c>
      <c r="J37" s="4">
        <f t="shared" si="13"/>
        <v>33.999999999999993</v>
      </c>
      <c r="K37" s="4">
        <f t="shared" si="13"/>
        <v>2.9803333333333328</v>
      </c>
      <c r="L37" s="4">
        <f t="shared" si="13"/>
        <v>5.4686666666666666</v>
      </c>
      <c r="M37" s="4">
        <f t="shared" si="13"/>
        <v>1.2523638910293691</v>
      </c>
    </row>
    <row r="39" spans="1:13" x14ac:dyDescent="0.2">
      <c r="C39" s="4" t="s">
        <v>73</v>
      </c>
      <c r="D39" s="4" t="s">
        <v>74</v>
      </c>
      <c r="E39" s="4" t="s">
        <v>75</v>
      </c>
      <c r="F39" s="4" t="s">
        <v>76</v>
      </c>
      <c r="G39" s="4" t="s">
        <v>77</v>
      </c>
      <c r="H39" s="4" t="s">
        <v>78</v>
      </c>
      <c r="I39" s="4" t="s">
        <v>79</v>
      </c>
      <c r="J39" s="4" t="s">
        <v>80</v>
      </c>
      <c r="K39" s="4" t="s">
        <v>81</v>
      </c>
      <c r="L39" s="4" t="s">
        <v>82</v>
      </c>
      <c r="M39" s="4" t="s">
        <v>83</v>
      </c>
    </row>
    <row r="40" spans="1:13" x14ac:dyDescent="0.2">
      <c r="A40" s="5" t="s">
        <v>27</v>
      </c>
      <c r="B40" s="4" t="s">
        <v>28</v>
      </c>
      <c r="C40" s="3">
        <v>3.3010000000000002</v>
      </c>
      <c r="D40" s="3">
        <v>8.8940000000000001</v>
      </c>
      <c r="E40" s="3">
        <v>0</v>
      </c>
      <c r="F40" s="3">
        <v>0</v>
      </c>
      <c r="G40" s="3">
        <v>0.06</v>
      </c>
      <c r="H40" s="3">
        <v>2.6399999999999997</v>
      </c>
      <c r="I40" s="3">
        <v>1.7115000000000002</v>
      </c>
      <c r="J40" s="3">
        <v>28.8</v>
      </c>
      <c r="K40" s="3">
        <f t="shared" ref="K40:L43" si="14">C40-(E40+G40)</f>
        <v>3.2410000000000001</v>
      </c>
      <c r="L40" s="3">
        <f t="shared" si="14"/>
        <v>6.2540000000000004</v>
      </c>
      <c r="M40" s="3">
        <f>(K40*COS(RADIANS(J40)))/(1.06*(I40))</f>
        <v>1.5654975223224477</v>
      </c>
    </row>
    <row r="41" spans="1:13" x14ac:dyDescent="0.2">
      <c r="A41" s="5" t="s">
        <v>29</v>
      </c>
      <c r="B41" s="4" t="s">
        <v>30</v>
      </c>
      <c r="C41" s="3">
        <v>4.0209999999999999</v>
      </c>
      <c r="D41" s="3">
        <v>8.4930000000000003</v>
      </c>
      <c r="E41" s="3">
        <v>0</v>
      </c>
      <c r="F41" s="3">
        <v>0</v>
      </c>
      <c r="G41" s="3">
        <v>4.4999999999999998E-2</v>
      </c>
      <c r="H41" s="3">
        <v>2.0819999999999999</v>
      </c>
      <c r="I41" s="3">
        <v>1.7725000000000002</v>
      </c>
      <c r="J41" s="3">
        <v>25.4</v>
      </c>
      <c r="K41" s="3">
        <f t="shared" si="14"/>
        <v>3.976</v>
      </c>
      <c r="L41" s="3">
        <f t="shared" si="14"/>
        <v>6.4110000000000005</v>
      </c>
      <c r="M41" s="3">
        <f t="shared" ref="M41:M43" si="15">(K41*COS(RADIANS(J41)))/(1.06*(I41))</f>
        <v>1.9116273914492821</v>
      </c>
    </row>
    <row r="42" spans="1:13" x14ac:dyDescent="0.2">
      <c r="A42" s="5" t="s">
        <v>27</v>
      </c>
      <c r="B42" s="4" t="s">
        <v>31</v>
      </c>
      <c r="C42" s="3">
        <v>3.0379999999999998</v>
      </c>
      <c r="D42" s="3">
        <v>8.4349999999999987</v>
      </c>
      <c r="E42" s="3">
        <v>0</v>
      </c>
      <c r="F42" s="3">
        <v>0</v>
      </c>
      <c r="G42" s="3">
        <v>4.3999999999999997E-2</v>
      </c>
      <c r="H42" s="3">
        <v>1.766</v>
      </c>
      <c r="I42" s="3">
        <v>1.1691999999999998</v>
      </c>
      <c r="J42" s="3">
        <v>28.363636363636363</v>
      </c>
      <c r="K42" s="3">
        <f t="shared" si="14"/>
        <v>2.9939999999999998</v>
      </c>
      <c r="L42" s="3">
        <f t="shared" si="14"/>
        <v>6.6689999999999987</v>
      </c>
      <c r="M42" s="3">
        <f t="shared" si="15"/>
        <v>2.1257649738614179</v>
      </c>
    </row>
    <row r="43" spans="1:13" x14ac:dyDescent="0.2">
      <c r="A43" s="5" t="s">
        <v>27</v>
      </c>
      <c r="B43" s="4" t="s">
        <v>32</v>
      </c>
      <c r="C43" s="3">
        <v>1.98</v>
      </c>
      <c r="D43" s="3">
        <v>7.367</v>
      </c>
      <c r="E43" s="3">
        <v>0</v>
      </c>
      <c r="F43" s="3">
        <v>0</v>
      </c>
      <c r="G43" s="3">
        <v>4.3999999999999997E-2</v>
      </c>
      <c r="H43" s="3">
        <v>1.5920000000000001</v>
      </c>
      <c r="I43" s="3">
        <v>1.4446000000000001</v>
      </c>
      <c r="J43" s="3">
        <v>24.4</v>
      </c>
      <c r="K43" s="3">
        <f t="shared" si="14"/>
        <v>1.9359999999999999</v>
      </c>
      <c r="L43" s="3">
        <f t="shared" si="14"/>
        <v>5.7750000000000004</v>
      </c>
      <c r="M43" s="3">
        <f t="shared" si="15"/>
        <v>1.1513819633565463</v>
      </c>
    </row>
    <row r="44" spans="1:13" x14ac:dyDescent="0.2">
      <c r="A44" s="5" t="s">
        <v>27</v>
      </c>
      <c r="B44" s="4" t="s">
        <v>7</v>
      </c>
      <c r="C44" s="4">
        <f t="shared" ref="C44:M44" si="16">AVERAGE(C40:C43)</f>
        <v>3.085</v>
      </c>
      <c r="D44" s="4">
        <f t="shared" si="16"/>
        <v>8.29725</v>
      </c>
      <c r="E44" s="4">
        <f t="shared" si="16"/>
        <v>0</v>
      </c>
      <c r="F44" s="4">
        <f t="shared" si="16"/>
        <v>0</v>
      </c>
      <c r="G44" s="4">
        <f t="shared" si="16"/>
        <v>4.8250000000000001E-2</v>
      </c>
      <c r="H44" s="4">
        <f t="shared" si="16"/>
        <v>2.02</v>
      </c>
      <c r="I44" s="4">
        <f t="shared" si="16"/>
        <v>1.5244500000000001</v>
      </c>
      <c r="J44" s="4">
        <f t="shared" si="16"/>
        <v>26.740909090909092</v>
      </c>
      <c r="K44" s="4">
        <f t="shared" si="16"/>
        <v>3.0367500000000001</v>
      </c>
      <c r="L44" s="4">
        <f t="shared" si="16"/>
        <v>6.2772500000000004</v>
      </c>
      <c r="M44" s="4">
        <f t="shared" si="16"/>
        <v>1.6885679627474235</v>
      </c>
    </row>
    <row r="46" spans="1:13" x14ac:dyDescent="0.2">
      <c r="C46" s="4" t="s">
        <v>73</v>
      </c>
      <c r="D46" s="4" t="s">
        <v>74</v>
      </c>
      <c r="E46" s="4" t="s">
        <v>75</v>
      </c>
      <c r="F46" s="4" t="s">
        <v>76</v>
      </c>
      <c r="G46" s="4" t="s">
        <v>77</v>
      </c>
      <c r="H46" s="4" t="s">
        <v>78</v>
      </c>
      <c r="I46" s="4" t="s">
        <v>79</v>
      </c>
      <c r="J46" s="4" t="s">
        <v>80</v>
      </c>
      <c r="K46" s="4" t="s">
        <v>81</v>
      </c>
      <c r="L46" s="4" t="s">
        <v>82</v>
      </c>
      <c r="M46" s="4" t="s">
        <v>83</v>
      </c>
    </row>
    <row r="47" spans="1:13" x14ac:dyDescent="0.2">
      <c r="A47" s="5" t="s">
        <v>33</v>
      </c>
      <c r="B47" s="4" t="s">
        <v>34</v>
      </c>
      <c r="C47" s="3">
        <v>1.153</v>
      </c>
      <c r="D47" s="3">
        <v>5.8289999999999997</v>
      </c>
      <c r="E47" s="3">
        <v>0</v>
      </c>
      <c r="F47" s="3">
        <v>0</v>
      </c>
      <c r="G47" s="3">
        <v>2.8000000000000001E-2</v>
      </c>
      <c r="H47" s="3">
        <v>0.82899999999999996</v>
      </c>
      <c r="I47" s="3">
        <v>1.3687999999999998</v>
      </c>
      <c r="J47" s="3">
        <v>23</v>
      </c>
      <c r="K47" s="3">
        <f>C47-(E47+G47)</f>
        <v>1.125</v>
      </c>
      <c r="L47" s="3">
        <f>D47-(F47+H47)</f>
        <v>5</v>
      </c>
      <c r="M47" s="3">
        <f>(K47*COS(RADIANS(J47)))/(1.06*(I47))</f>
        <v>0.71372801416334619</v>
      </c>
    </row>
    <row r="48" spans="1:13" x14ac:dyDescent="0.2">
      <c r="A48" s="5" t="s">
        <v>33</v>
      </c>
      <c r="B48" s="4" t="s">
        <v>35</v>
      </c>
      <c r="C48" s="3">
        <v>1.7769999999999999</v>
      </c>
      <c r="D48" s="3">
        <v>5.9189999999999996</v>
      </c>
      <c r="E48" s="3">
        <v>0</v>
      </c>
      <c r="F48" s="3">
        <v>0</v>
      </c>
      <c r="G48" s="3">
        <v>3.5000000000000003E-2</v>
      </c>
      <c r="H48" s="3">
        <v>1.236</v>
      </c>
      <c r="I48" s="3">
        <v>1.4577000000000002</v>
      </c>
      <c r="J48" s="3">
        <v>28.7</v>
      </c>
      <c r="K48" s="3">
        <f>C48-(E48+G48)</f>
        <v>1.742</v>
      </c>
      <c r="L48" s="3">
        <f>D48-(F48+H48)</f>
        <v>4.6829999999999998</v>
      </c>
      <c r="M48" s="3">
        <f>(K48*COS(RADIANS(J48)))/(1.06*(I48))</f>
        <v>0.98888570724308211</v>
      </c>
    </row>
    <row r="49" spans="1:13" x14ac:dyDescent="0.2">
      <c r="A49" s="5" t="s">
        <v>33</v>
      </c>
      <c r="B49" s="4" t="s">
        <v>7</v>
      </c>
      <c r="C49" s="4">
        <f t="shared" ref="C49:M49" si="17">AVERAGE(C47:C48)</f>
        <v>1.4649999999999999</v>
      </c>
      <c r="D49" s="4">
        <f t="shared" si="17"/>
        <v>5.8739999999999997</v>
      </c>
      <c r="E49" s="4">
        <f t="shared" si="17"/>
        <v>0</v>
      </c>
      <c r="F49" s="4">
        <f t="shared" si="17"/>
        <v>0</v>
      </c>
      <c r="G49" s="4">
        <f t="shared" si="17"/>
        <v>3.15E-2</v>
      </c>
      <c r="H49" s="4">
        <f t="shared" si="17"/>
        <v>1.0325</v>
      </c>
      <c r="I49" s="4">
        <f t="shared" si="17"/>
        <v>1.4132500000000001</v>
      </c>
      <c r="J49" s="4">
        <f t="shared" si="17"/>
        <v>25.85</v>
      </c>
      <c r="K49" s="4">
        <f t="shared" si="17"/>
        <v>1.4335</v>
      </c>
      <c r="L49" s="4">
        <f t="shared" si="17"/>
        <v>4.8414999999999999</v>
      </c>
      <c r="M49" s="4">
        <f t="shared" si="17"/>
        <v>0.85130686070321415</v>
      </c>
    </row>
    <row r="51" spans="1:13" x14ac:dyDescent="0.2">
      <c r="C51" s="4" t="s">
        <v>73</v>
      </c>
      <c r="D51" s="4" t="s">
        <v>74</v>
      </c>
      <c r="E51" s="4" t="s">
        <v>75</v>
      </c>
      <c r="F51" s="4" t="s">
        <v>76</v>
      </c>
      <c r="G51" s="4" t="s">
        <v>77</v>
      </c>
      <c r="H51" s="4" t="s">
        <v>78</v>
      </c>
      <c r="I51" s="4" t="s">
        <v>79</v>
      </c>
      <c r="J51" s="4" t="s">
        <v>80</v>
      </c>
      <c r="K51" s="4" t="s">
        <v>81</v>
      </c>
      <c r="L51" s="4" t="s">
        <v>82</v>
      </c>
      <c r="M51" s="4" t="s">
        <v>83</v>
      </c>
    </row>
    <row r="52" spans="1:13" x14ac:dyDescent="0.2">
      <c r="A52" s="5" t="s">
        <v>36</v>
      </c>
      <c r="B52" s="4" t="s">
        <v>37</v>
      </c>
      <c r="C52" s="3">
        <v>0.28199999999999997</v>
      </c>
      <c r="D52" s="3">
        <v>3.2839999999999998</v>
      </c>
      <c r="E52" s="3">
        <v>0</v>
      </c>
      <c r="F52" s="3">
        <v>0</v>
      </c>
      <c r="G52" s="3">
        <v>8.0000000000000002E-3</v>
      </c>
      <c r="H52" s="3">
        <v>0.40100000000000002</v>
      </c>
      <c r="I52" s="3">
        <v>0.65754545454545499</v>
      </c>
      <c r="J52" s="3">
        <v>25.5</v>
      </c>
      <c r="K52" s="3">
        <f>C52-(E52+G52)</f>
        <v>0.27399999999999997</v>
      </c>
      <c r="L52" s="3">
        <f>D52-(F52+H52)</f>
        <v>2.883</v>
      </c>
      <c r="M52" s="3">
        <f>(K52*COS(RADIANS(J52)))/(1.06*(I52))</f>
        <v>0.35481924395661363</v>
      </c>
    </row>
    <row r="53" spans="1:13" x14ac:dyDescent="0.2">
      <c r="A53" s="5" t="s">
        <v>36</v>
      </c>
      <c r="B53" s="4" t="s">
        <v>7</v>
      </c>
      <c r="C53" s="4">
        <f t="shared" ref="C53:M53" si="18">AVERAGE(C52)</f>
        <v>0.28199999999999997</v>
      </c>
      <c r="D53" s="4">
        <f t="shared" si="18"/>
        <v>3.2839999999999998</v>
      </c>
      <c r="E53" s="4">
        <f t="shared" si="18"/>
        <v>0</v>
      </c>
      <c r="F53" s="4">
        <f t="shared" si="18"/>
        <v>0</v>
      </c>
      <c r="G53" s="4">
        <f t="shared" si="18"/>
        <v>8.0000000000000002E-3</v>
      </c>
      <c r="H53" s="4">
        <f t="shared" si="18"/>
        <v>0.40100000000000002</v>
      </c>
      <c r="I53" s="4">
        <f t="shared" si="18"/>
        <v>0.65754545454545499</v>
      </c>
      <c r="J53" s="4">
        <f t="shared" si="18"/>
        <v>25.5</v>
      </c>
      <c r="K53" s="4">
        <f t="shared" si="18"/>
        <v>0.27399999999999997</v>
      </c>
      <c r="L53" s="4">
        <f t="shared" si="18"/>
        <v>2.883</v>
      </c>
      <c r="M53" s="4">
        <f t="shared" si="18"/>
        <v>0.35481924395661363</v>
      </c>
    </row>
    <row r="55" spans="1:13" x14ac:dyDescent="0.2">
      <c r="C55" s="4" t="s">
        <v>73</v>
      </c>
      <c r="D55" s="4" t="s">
        <v>74</v>
      </c>
      <c r="E55" s="4" t="s">
        <v>75</v>
      </c>
      <c r="F55" s="4" t="s">
        <v>76</v>
      </c>
      <c r="G55" s="4" t="s">
        <v>77</v>
      </c>
      <c r="H55" s="4" t="s">
        <v>78</v>
      </c>
      <c r="I55" s="4" t="s">
        <v>79</v>
      </c>
      <c r="J55" s="4" t="s">
        <v>80</v>
      </c>
      <c r="K55" s="4" t="s">
        <v>81</v>
      </c>
      <c r="L55" s="4" t="s">
        <v>82</v>
      </c>
      <c r="M55" s="4" t="s">
        <v>83</v>
      </c>
    </row>
    <row r="56" spans="1:13" x14ac:dyDescent="0.2">
      <c r="A56" s="5" t="s">
        <v>38</v>
      </c>
      <c r="B56" s="4" t="s">
        <v>39</v>
      </c>
      <c r="C56" s="3">
        <v>1.2090000000000001</v>
      </c>
      <c r="D56" s="3">
        <v>5.6979999999999995</v>
      </c>
      <c r="E56" s="3">
        <v>0</v>
      </c>
      <c r="F56" s="3">
        <v>0</v>
      </c>
      <c r="G56" s="3">
        <v>1.2999999999999999E-2</v>
      </c>
      <c r="H56" s="3">
        <v>0.45599999999999996</v>
      </c>
      <c r="I56" s="3">
        <v>1.0316363636363637</v>
      </c>
      <c r="J56" s="3">
        <v>28.2</v>
      </c>
      <c r="K56" s="3">
        <f t="shared" ref="K56:L59" si="19">C56-(E56+G56)</f>
        <v>1.1960000000000002</v>
      </c>
      <c r="L56" s="3">
        <f t="shared" si="19"/>
        <v>5.2419999999999991</v>
      </c>
      <c r="M56" s="3">
        <f>(K56*COS(RADIANS(J56)))/(1.06*(I56))</f>
        <v>0.96388260713940443</v>
      </c>
    </row>
    <row r="57" spans="1:13" x14ac:dyDescent="0.2">
      <c r="A57" s="5" t="s">
        <v>38</v>
      </c>
      <c r="B57" s="4" t="s">
        <v>40</v>
      </c>
      <c r="C57" s="3">
        <v>1.8129999999999999</v>
      </c>
      <c r="D57" s="3">
        <v>5.6189999999999998</v>
      </c>
      <c r="E57" s="3">
        <v>0</v>
      </c>
      <c r="F57" s="3">
        <v>0</v>
      </c>
      <c r="G57" s="3">
        <v>4.3999999999999997E-2</v>
      </c>
      <c r="H57" s="3">
        <v>0.99960000000000004</v>
      </c>
      <c r="I57" s="3">
        <v>1.2273999999999998</v>
      </c>
      <c r="J57" s="3">
        <v>36.799999999999997</v>
      </c>
      <c r="K57" s="3">
        <f t="shared" si="19"/>
        <v>1.7689999999999999</v>
      </c>
      <c r="L57" s="3">
        <f t="shared" si="19"/>
        <v>4.6193999999999997</v>
      </c>
      <c r="M57" s="3">
        <f t="shared" ref="M57:M59" si="20">(K57*COS(RADIANS(J57)))/(1.06*(I57))</f>
        <v>1.0887362727227592</v>
      </c>
    </row>
    <row r="58" spans="1:13" x14ac:dyDescent="0.2">
      <c r="A58" s="5" t="s">
        <v>38</v>
      </c>
      <c r="B58" s="4" t="s">
        <v>41</v>
      </c>
      <c r="C58" s="3">
        <v>2.12</v>
      </c>
      <c r="D58" s="3">
        <v>5.7880000000000003</v>
      </c>
      <c r="E58" s="3">
        <v>0</v>
      </c>
      <c r="F58" s="3">
        <v>0</v>
      </c>
      <c r="G58" s="3">
        <v>6.0999999999999999E-2</v>
      </c>
      <c r="H58" s="3">
        <v>1.0109999999999999</v>
      </c>
      <c r="I58" s="3">
        <v>1.4365000000000003</v>
      </c>
      <c r="J58" s="3">
        <v>26.1</v>
      </c>
      <c r="K58" s="3">
        <f t="shared" si="19"/>
        <v>2.0590000000000002</v>
      </c>
      <c r="L58" s="3">
        <f t="shared" si="19"/>
        <v>4.7770000000000001</v>
      </c>
      <c r="M58" s="3">
        <f t="shared" si="20"/>
        <v>1.2143238469360851</v>
      </c>
    </row>
    <row r="59" spans="1:13" x14ac:dyDescent="0.2">
      <c r="A59" s="5" t="s">
        <v>38</v>
      </c>
      <c r="B59" s="4" t="s">
        <v>42</v>
      </c>
      <c r="C59" s="3">
        <v>1.675</v>
      </c>
      <c r="D59" s="3">
        <v>4.9619999999999997</v>
      </c>
      <c r="E59" s="3">
        <v>0</v>
      </c>
      <c r="F59" s="3">
        <v>0</v>
      </c>
      <c r="G59" s="3">
        <v>3.5000000000000003E-2</v>
      </c>
      <c r="H59" s="3">
        <v>0.79</v>
      </c>
      <c r="I59" s="3">
        <v>0.77850000000000008</v>
      </c>
      <c r="J59" s="3">
        <v>34.4</v>
      </c>
      <c r="K59" s="3">
        <f t="shared" si="19"/>
        <v>1.6400000000000001</v>
      </c>
      <c r="L59" s="3">
        <f t="shared" si="19"/>
        <v>4.1719999999999997</v>
      </c>
      <c r="M59" s="3">
        <f t="shared" si="20"/>
        <v>1.6398082150924056</v>
      </c>
    </row>
    <row r="60" spans="1:13" x14ac:dyDescent="0.2">
      <c r="A60" s="5" t="s">
        <v>38</v>
      </c>
      <c r="B60" s="4" t="s">
        <v>7</v>
      </c>
      <c r="C60" s="4">
        <f t="shared" ref="C60:M60" si="21">AVERAGE(C56:C59)</f>
        <v>1.70425</v>
      </c>
      <c r="D60" s="4">
        <f t="shared" si="21"/>
        <v>5.51675</v>
      </c>
      <c r="E60" s="4">
        <f t="shared" si="21"/>
        <v>0</v>
      </c>
      <c r="F60" s="4">
        <f t="shared" si="21"/>
        <v>0</v>
      </c>
      <c r="G60" s="4">
        <f t="shared" si="21"/>
        <v>3.8249999999999999E-2</v>
      </c>
      <c r="H60" s="4">
        <f t="shared" si="21"/>
        <v>0.81414999999999993</v>
      </c>
      <c r="I60" s="4">
        <f t="shared" si="21"/>
        <v>1.1185090909090911</v>
      </c>
      <c r="J60" s="4">
        <f t="shared" si="21"/>
        <v>31.375</v>
      </c>
      <c r="K60" s="4">
        <f t="shared" si="21"/>
        <v>1.6659999999999999</v>
      </c>
      <c r="L60" s="4">
        <f t="shared" si="21"/>
        <v>4.7026000000000003</v>
      </c>
      <c r="M60" s="4">
        <f t="shared" si="21"/>
        <v>1.2266877354726635</v>
      </c>
    </row>
    <row r="62" spans="1:13" x14ac:dyDescent="0.2">
      <c r="C62" s="4" t="s">
        <v>73</v>
      </c>
      <c r="D62" s="4" t="s">
        <v>74</v>
      </c>
      <c r="E62" s="4" t="s">
        <v>75</v>
      </c>
      <c r="F62" s="4" t="s">
        <v>76</v>
      </c>
      <c r="G62" s="4" t="s">
        <v>77</v>
      </c>
      <c r="H62" s="4" t="s">
        <v>78</v>
      </c>
      <c r="I62" s="4" t="s">
        <v>79</v>
      </c>
      <c r="J62" s="4" t="s">
        <v>80</v>
      </c>
      <c r="K62" s="4" t="s">
        <v>81</v>
      </c>
      <c r="L62" s="4" t="s">
        <v>82</v>
      </c>
      <c r="M62" s="4" t="s">
        <v>83</v>
      </c>
    </row>
    <row r="63" spans="1:13" x14ac:dyDescent="0.2">
      <c r="A63" s="5" t="s">
        <v>43</v>
      </c>
      <c r="B63" s="4" t="s">
        <v>44</v>
      </c>
      <c r="C63" s="3">
        <v>10.903</v>
      </c>
      <c r="D63" s="3">
        <v>8.9379999999999988</v>
      </c>
      <c r="E63" s="3">
        <v>0</v>
      </c>
      <c r="F63" s="3">
        <v>0</v>
      </c>
      <c r="G63" s="3">
        <v>6.5000000000000002E-2</v>
      </c>
      <c r="H63" s="3">
        <v>0.76500000000000001</v>
      </c>
      <c r="I63" s="3">
        <v>2.6177000000000001</v>
      </c>
      <c r="J63" s="3">
        <v>24.9</v>
      </c>
      <c r="K63" s="3">
        <f t="shared" ref="K63:L66" si="22">C63-(E63+G63)</f>
        <v>10.838000000000001</v>
      </c>
      <c r="L63" s="3">
        <f t="shared" si="22"/>
        <v>8.1729999999999983</v>
      </c>
      <c r="M63" s="3">
        <f>(K63*COS(RADIANS(J63)))/(1.06*(I63))</f>
        <v>3.5428418822554502</v>
      </c>
    </row>
    <row r="64" spans="1:13" x14ac:dyDescent="0.2">
      <c r="A64" s="5" t="s">
        <v>43</v>
      </c>
      <c r="B64" s="4" t="s">
        <v>45</v>
      </c>
      <c r="C64" s="3">
        <v>18.350000000000001</v>
      </c>
      <c r="D64" s="3">
        <v>10.087</v>
      </c>
      <c r="E64" s="3">
        <v>0</v>
      </c>
      <c r="F64" s="3">
        <v>0</v>
      </c>
      <c r="G64" s="3">
        <v>0.21099999999999999</v>
      </c>
      <c r="H64" s="3">
        <v>1.105</v>
      </c>
      <c r="I64" s="3">
        <v>2.9111000000000002</v>
      </c>
      <c r="J64" s="3">
        <v>31.3</v>
      </c>
      <c r="K64" s="3">
        <f t="shared" si="22"/>
        <v>18.139000000000003</v>
      </c>
      <c r="L64" s="3">
        <f t="shared" si="22"/>
        <v>8.9819999999999993</v>
      </c>
      <c r="M64" s="3">
        <f t="shared" ref="M64:M66" si="23">(K64*COS(RADIANS(J64)))/(1.06*(I64))</f>
        <v>5.022749203853758</v>
      </c>
    </row>
    <row r="65" spans="1:13" x14ac:dyDescent="0.2">
      <c r="A65" s="5" t="s">
        <v>43</v>
      </c>
      <c r="B65" s="4" t="s">
        <v>46</v>
      </c>
      <c r="C65" s="3">
        <v>23.51</v>
      </c>
      <c r="D65" s="3">
        <v>10.468999999999999</v>
      </c>
      <c r="E65" s="3">
        <v>0</v>
      </c>
      <c r="F65" s="3">
        <v>0</v>
      </c>
      <c r="G65" s="3">
        <v>8.7999999999999995E-2</v>
      </c>
      <c r="H65" s="3">
        <v>0.97599999999999998</v>
      </c>
      <c r="I65" s="3">
        <v>3.5553999999999997</v>
      </c>
      <c r="J65" s="3">
        <v>29.9</v>
      </c>
      <c r="K65" s="3">
        <f t="shared" si="22"/>
        <v>23.422000000000001</v>
      </c>
      <c r="L65" s="3">
        <f t="shared" si="22"/>
        <v>9.4929999999999986</v>
      </c>
      <c r="M65" s="3">
        <f t="shared" si="23"/>
        <v>5.3876207579991773</v>
      </c>
    </row>
    <row r="66" spans="1:13" x14ac:dyDescent="0.2">
      <c r="A66" s="5" t="s">
        <v>43</v>
      </c>
      <c r="B66" s="4" t="s">
        <v>47</v>
      </c>
      <c r="C66" s="3">
        <v>11.728</v>
      </c>
      <c r="D66" s="3">
        <v>8.9580000000000002</v>
      </c>
      <c r="E66" s="3">
        <v>0</v>
      </c>
      <c r="F66" s="3">
        <v>0</v>
      </c>
      <c r="G66" s="3">
        <v>4.2000000000000003E-2</v>
      </c>
      <c r="H66" s="3">
        <v>0.91099999999999992</v>
      </c>
      <c r="I66" s="3">
        <v>2.9449999999999998</v>
      </c>
      <c r="J66" s="3">
        <v>28.3</v>
      </c>
      <c r="K66" s="3">
        <f t="shared" si="22"/>
        <v>11.686</v>
      </c>
      <c r="L66" s="3">
        <f t="shared" si="22"/>
        <v>8.0470000000000006</v>
      </c>
      <c r="M66" s="3">
        <f t="shared" si="23"/>
        <v>3.2960432947137992</v>
      </c>
    </row>
    <row r="67" spans="1:13" x14ac:dyDescent="0.2">
      <c r="A67" s="5" t="s">
        <v>43</v>
      </c>
      <c r="B67" s="4" t="s">
        <v>7</v>
      </c>
      <c r="C67" s="4">
        <f t="shared" ref="C67:M67" si="24">AVERAGE(C63:C66)</f>
        <v>16.12275</v>
      </c>
      <c r="D67" s="4">
        <f t="shared" si="24"/>
        <v>9.6129999999999995</v>
      </c>
      <c r="E67" s="4">
        <f t="shared" si="24"/>
        <v>0</v>
      </c>
      <c r="F67" s="4">
        <f t="shared" si="24"/>
        <v>0</v>
      </c>
      <c r="G67" s="4">
        <f t="shared" si="24"/>
        <v>0.10149999999999999</v>
      </c>
      <c r="H67" s="4">
        <f t="shared" si="24"/>
        <v>0.93925000000000003</v>
      </c>
      <c r="I67" s="4">
        <f t="shared" si="24"/>
        <v>3.0072999999999999</v>
      </c>
      <c r="J67" s="4">
        <f t="shared" si="24"/>
        <v>28.599999999999998</v>
      </c>
      <c r="K67" s="4">
        <f t="shared" si="24"/>
        <v>16.021250000000002</v>
      </c>
      <c r="L67" s="4">
        <f t="shared" si="24"/>
        <v>8.6737499999999983</v>
      </c>
      <c r="M67" s="4">
        <f t="shared" si="24"/>
        <v>4.3123137847055464</v>
      </c>
    </row>
    <row r="69" spans="1:13" x14ac:dyDescent="0.2">
      <c r="C69" s="4" t="s">
        <v>73</v>
      </c>
      <c r="D69" s="4" t="s">
        <v>74</v>
      </c>
      <c r="E69" s="4" t="s">
        <v>75</v>
      </c>
      <c r="F69" s="4" t="s">
        <v>76</v>
      </c>
      <c r="G69" s="4" t="s">
        <v>77</v>
      </c>
      <c r="H69" s="4" t="s">
        <v>78</v>
      </c>
      <c r="I69" s="4" t="s">
        <v>79</v>
      </c>
      <c r="J69" s="4" t="s">
        <v>80</v>
      </c>
      <c r="K69" s="4" t="s">
        <v>81</v>
      </c>
      <c r="L69" s="4" t="s">
        <v>82</v>
      </c>
      <c r="M69" s="4" t="s">
        <v>83</v>
      </c>
    </row>
    <row r="70" spans="1:13" x14ac:dyDescent="0.2">
      <c r="A70" s="5" t="s">
        <v>48</v>
      </c>
      <c r="B70" s="4" t="s">
        <v>49</v>
      </c>
      <c r="C70" s="3">
        <v>12.48</v>
      </c>
      <c r="D70" s="3">
        <v>11.048999999999999</v>
      </c>
      <c r="E70" s="3">
        <v>5.8000000000000003E-2</v>
      </c>
      <c r="F70" s="3">
        <v>0</v>
      </c>
      <c r="G70" s="3">
        <v>8.6999999999999994E-2</v>
      </c>
      <c r="H70" s="3">
        <v>1.7050000000000001</v>
      </c>
      <c r="I70" s="3">
        <v>2.2006000000000001</v>
      </c>
      <c r="J70" s="3">
        <v>30.727272727272727</v>
      </c>
      <c r="K70" s="3">
        <f>C70-(E70+G70)</f>
        <v>12.335000000000001</v>
      </c>
      <c r="L70" s="3">
        <f t="shared" ref="L70:L71" si="25">D70-(F70+H70)</f>
        <v>9.3439999999999994</v>
      </c>
      <c r="M70" s="3">
        <f>(K70*COS(RADIANS(J70)))/(1.06*(I70))</f>
        <v>4.5456208955838919</v>
      </c>
    </row>
    <row r="71" spans="1:13" x14ac:dyDescent="0.2">
      <c r="A71" s="5" t="s">
        <v>48</v>
      </c>
      <c r="B71" s="4" t="s">
        <v>50</v>
      </c>
      <c r="C71" s="3">
        <v>10.523</v>
      </c>
      <c r="D71" s="3">
        <v>11.236000000000001</v>
      </c>
      <c r="E71" s="3">
        <v>0.1</v>
      </c>
      <c r="F71" s="3">
        <v>0.14599999999999999</v>
      </c>
      <c r="G71" s="3">
        <v>7.8E-2</v>
      </c>
      <c r="H71" s="3">
        <v>1.0449999999999999</v>
      </c>
      <c r="I71" s="3">
        <v>2.7231000000000001</v>
      </c>
      <c r="J71" s="3">
        <v>31.1</v>
      </c>
      <c r="K71" s="3">
        <f>C71-(E71+G71)</f>
        <v>10.344999999999999</v>
      </c>
      <c r="L71" s="3">
        <f t="shared" si="25"/>
        <v>10.045000000000002</v>
      </c>
      <c r="M71" s="3">
        <f>(K71*COS(RADIANS(J71)))/(1.06*(I71))</f>
        <v>3.0688120400342815</v>
      </c>
    </row>
    <row r="72" spans="1:13" x14ac:dyDescent="0.2">
      <c r="A72" s="5" t="s">
        <v>48</v>
      </c>
      <c r="B72" s="4" t="s">
        <v>7</v>
      </c>
      <c r="C72" s="3">
        <f t="shared" ref="C72:M72" si="26">AVERAGE(C70:C71)</f>
        <v>11.5015</v>
      </c>
      <c r="D72" s="3">
        <f t="shared" si="26"/>
        <v>11.1425</v>
      </c>
      <c r="E72" s="3">
        <f t="shared" si="26"/>
        <v>7.9000000000000001E-2</v>
      </c>
      <c r="F72" s="3">
        <f t="shared" si="26"/>
        <v>7.2999999999999995E-2</v>
      </c>
      <c r="G72" s="3">
        <f t="shared" si="26"/>
        <v>8.249999999999999E-2</v>
      </c>
      <c r="H72" s="3">
        <f t="shared" si="26"/>
        <v>1.375</v>
      </c>
      <c r="I72" s="3">
        <f t="shared" si="26"/>
        <v>2.4618500000000001</v>
      </c>
      <c r="J72" s="3">
        <f t="shared" si="26"/>
        <v>30.913636363636364</v>
      </c>
      <c r="K72" s="3">
        <f t="shared" si="26"/>
        <v>11.34</v>
      </c>
      <c r="L72" s="3">
        <f t="shared" si="26"/>
        <v>9.6945000000000014</v>
      </c>
      <c r="M72" s="3">
        <f t="shared" si="26"/>
        <v>3.807216467809087</v>
      </c>
    </row>
    <row r="74" spans="1:13" x14ac:dyDescent="0.2">
      <c r="C74" s="4" t="s">
        <v>73</v>
      </c>
      <c r="D74" s="4" t="s">
        <v>74</v>
      </c>
      <c r="E74" s="4" t="s">
        <v>75</v>
      </c>
      <c r="F74" s="4" t="s">
        <v>76</v>
      </c>
      <c r="G74" s="4" t="s">
        <v>77</v>
      </c>
      <c r="H74" s="4" t="s">
        <v>78</v>
      </c>
      <c r="I74" s="4" t="s">
        <v>79</v>
      </c>
      <c r="J74" s="4" t="s">
        <v>80</v>
      </c>
      <c r="K74" s="4" t="s">
        <v>81</v>
      </c>
      <c r="L74" s="4" t="s">
        <v>82</v>
      </c>
      <c r="M74" s="4" t="s">
        <v>83</v>
      </c>
    </row>
    <row r="75" spans="1:13" x14ac:dyDescent="0.2">
      <c r="A75" s="5" t="s">
        <v>52</v>
      </c>
      <c r="B75" s="4" t="s">
        <v>14</v>
      </c>
      <c r="C75" s="3">
        <v>5.3049999999999997</v>
      </c>
      <c r="D75" s="3">
        <v>8.3870000000000005</v>
      </c>
      <c r="E75" s="3">
        <v>0.03</v>
      </c>
      <c r="F75" s="3">
        <v>0</v>
      </c>
      <c r="G75" s="3">
        <v>6.6000000000000003E-2</v>
      </c>
      <c r="H75" s="3">
        <v>0.94299999999999995</v>
      </c>
      <c r="I75" s="3">
        <v>2.0457999999999998</v>
      </c>
      <c r="J75" s="3">
        <v>30</v>
      </c>
      <c r="K75" s="3">
        <f>C75-(E75+G75)</f>
        <v>5.2089999999999996</v>
      </c>
      <c r="L75" s="3">
        <f>D75-(F75+H75)</f>
        <v>7.4440000000000008</v>
      </c>
      <c r="M75" s="3">
        <f>(K75*COS(RADIANS(J75)))/(1.06*(I75))</f>
        <v>2.0802520065560648</v>
      </c>
    </row>
    <row r="77" spans="1:13" x14ac:dyDescent="0.2">
      <c r="C77" s="4" t="s">
        <v>73</v>
      </c>
      <c r="D77" s="4" t="s">
        <v>74</v>
      </c>
      <c r="E77" s="4" t="s">
        <v>75</v>
      </c>
      <c r="F77" s="4" t="s">
        <v>76</v>
      </c>
      <c r="G77" s="4" t="s">
        <v>77</v>
      </c>
      <c r="H77" s="4" t="s">
        <v>78</v>
      </c>
      <c r="I77" s="4" t="s">
        <v>79</v>
      </c>
      <c r="J77" s="4" t="s">
        <v>80</v>
      </c>
      <c r="K77" s="4" t="s">
        <v>81</v>
      </c>
      <c r="L77" s="4" t="s">
        <v>82</v>
      </c>
      <c r="M77" s="4" t="s">
        <v>83</v>
      </c>
    </row>
    <row r="78" spans="1:13" x14ac:dyDescent="0.2">
      <c r="A78" s="5" t="s">
        <v>53</v>
      </c>
      <c r="B78" s="4" t="s">
        <v>54</v>
      </c>
      <c r="C78" s="3">
        <v>2.7149999999999999</v>
      </c>
      <c r="D78" s="3">
        <v>8.5229999999999997</v>
      </c>
      <c r="E78" s="3">
        <v>0</v>
      </c>
      <c r="F78" s="3">
        <v>0</v>
      </c>
      <c r="G78" s="3">
        <v>0.108</v>
      </c>
      <c r="H78" s="3">
        <v>2.7450000000000001</v>
      </c>
      <c r="I78" s="3">
        <v>1.5439999999999998</v>
      </c>
      <c r="J78" s="3">
        <v>32.299999999999997</v>
      </c>
      <c r="K78" s="3">
        <f>C78-(E78+G78)</f>
        <v>2.6069999999999998</v>
      </c>
      <c r="L78" s="3">
        <f>D78-(F78+H78)</f>
        <v>5.7779999999999996</v>
      </c>
      <c r="M78" s="3">
        <f>(K78*COS(RADIANS(J78)))/(1.06*(I78))</f>
        <v>1.3464155826628819</v>
      </c>
    </row>
    <row r="79" spans="1:13" x14ac:dyDescent="0.2">
      <c r="A79" s="5" t="s">
        <v>53</v>
      </c>
      <c r="B79" s="4" t="s">
        <v>55</v>
      </c>
      <c r="C79" s="3">
        <v>3.419</v>
      </c>
      <c r="D79" s="3">
        <v>8.2609999999999992</v>
      </c>
      <c r="E79" s="3">
        <v>0</v>
      </c>
      <c r="F79" s="3">
        <v>0</v>
      </c>
      <c r="G79" s="3">
        <v>9.1999999999999998E-2</v>
      </c>
      <c r="H79" s="3">
        <v>1.843</v>
      </c>
      <c r="I79" s="3">
        <v>1.3876999999999999</v>
      </c>
      <c r="J79" s="3">
        <v>23.9</v>
      </c>
      <c r="K79" s="3">
        <f>C79-(E79+G79)</f>
        <v>3.327</v>
      </c>
      <c r="L79" s="3">
        <f>D79-(F79+H79)</f>
        <v>6.4179999999999993</v>
      </c>
      <c r="M79" s="3">
        <f>(K79*COS(RADIANS(J79)))/(1.06*(I79))</f>
        <v>2.0678460144207635</v>
      </c>
    </row>
    <row r="80" spans="1:13" x14ac:dyDescent="0.2">
      <c r="A80" s="5" t="s">
        <v>53</v>
      </c>
      <c r="B80" s="4" t="s">
        <v>7</v>
      </c>
      <c r="C80" s="3">
        <f t="shared" ref="C80:M80" si="27">AVERAGE(C78:C79)</f>
        <v>3.0670000000000002</v>
      </c>
      <c r="D80" s="3">
        <f t="shared" si="27"/>
        <v>8.3919999999999995</v>
      </c>
      <c r="E80" s="3">
        <f t="shared" si="27"/>
        <v>0</v>
      </c>
      <c r="F80" s="3">
        <f t="shared" si="27"/>
        <v>0</v>
      </c>
      <c r="G80" s="3">
        <f t="shared" si="27"/>
        <v>0.1</v>
      </c>
      <c r="H80" s="3">
        <f t="shared" si="27"/>
        <v>2.294</v>
      </c>
      <c r="I80" s="3">
        <f t="shared" si="27"/>
        <v>1.4658499999999999</v>
      </c>
      <c r="J80" s="3">
        <f t="shared" si="27"/>
        <v>28.099999999999998</v>
      </c>
      <c r="K80" s="3">
        <f t="shared" si="27"/>
        <v>2.9669999999999996</v>
      </c>
      <c r="L80" s="3">
        <f t="shared" si="27"/>
        <v>6.097999999999999</v>
      </c>
      <c r="M80" s="3">
        <f t="shared" si="27"/>
        <v>1.7071307985418227</v>
      </c>
    </row>
    <row r="82" spans="1:13" x14ac:dyDescent="0.2">
      <c r="C82" s="4" t="s">
        <v>73</v>
      </c>
      <c r="D82" s="4" t="s">
        <v>74</v>
      </c>
      <c r="E82" s="4" t="s">
        <v>75</v>
      </c>
      <c r="F82" s="4" t="s">
        <v>76</v>
      </c>
      <c r="G82" s="4" t="s">
        <v>77</v>
      </c>
      <c r="H82" s="4" t="s">
        <v>78</v>
      </c>
      <c r="I82" s="4" t="s">
        <v>79</v>
      </c>
      <c r="J82" s="4" t="s">
        <v>80</v>
      </c>
      <c r="K82" s="4" t="s">
        <v>81</v>
      </c>
      <c r="L82" s="4" t="s">
        <v>82</v>
      </c>
      <c r="M82" s="4" t="s">
        <v>83</v>
      </c>
    </row>
    <row r="83" spans="1:13" x14ac:dyDescent="0.2">
      <c r="A83" s="5" t="s">
        <v>56</v>
      </c>
      <c r="B83" s="4" t="s">
        <v>57</v>
      </c>
      <c r="C83" s="3">
        <v>7.9189999999999996</v>
      </c>
      <c r="D83" s="3">
        <v>9.4310000000000009</v>
      </c>
      <c r="E83" s="3">
        <v>0</v>
      </c>
      <c r="F83" s="3">
        <v>0</v>
      </c>
      <c r="G83" s="3">
        <v>8.6999999999999994E-2</v>
      </c>
      <c r="H83" s="3">
        <v>1.7079999999999997</v>
      </c>
      <c r="I83" s="3">
        <v>3.8910999999999993</v>
      </c>
      <c r="J83" s="3">
        <v>37.4</v>
      </c>
      <c r="K83" s="3">
        <f t="shared" ref="K83:L85" si="28">C83-(E83+G83)</f>
        <v>7.8319999999999999</v>
      </c>
      <c r="L83" s="3">
        <f t="shared" si="28"/>
        <v>7.7230000000000008</v>
      </c>
      <c r="M83" s="3">
        <f>(K83*COS(RADIANS(J83)))/(1.06*(I83))</f>
        <v>1.5084872706688159</v>
      </c>
    </row>
    <row r="84" spans="1:13" x14ac:dyDescent="0.2">
      <c r="A84" s="5" t="s">
        <v>56</v>
      </c>
      <c r="B84" s="4" t="s">
        <v>58</v>
      </c>
      <c r="C84" s="3">
        <v>6.5670000000000002</v>
      </c>
      <c r="D84" s="3">
        <v>9.2480000000000011</v>
      </c>
      <c r="E84" s="3">
        <v>0</v>
      </c>
      <c r="F84" s="3">
        <v>0</v>
      </c>
      <c r="G84" s="3">
        <v>0.159</v>
      </c>
      <c r="H84" s="3">
        <v>1.153</v>
      </c>
      <c r="I84" s="3">
        <v>3.5218999999999996</v>
      </c>
      <c r="J84" s="3">
        <v>27.8</v>
      </c>
      <c r="K84" s="3">
        <f t="shared" si="28"/>
        <v>6.4080000000000004</v>
      </c>
      <c r="L84" s="3">
        <f t="shared" si="28"/>
        <v>8.0950000000000006</v>
      </c>
      <c r="M84" s="3">
        <f t="shared" ref="M84:M85" si="29">(K84*COS(RADIANS(J84)))/(1.06*(I84))</f>
        <v>1.5183685931688509</v>
      </c>
    </row>
    <row r="85" spans="1:13" x14ac:dyDescent="0.2">
      <c r="A85" s="5" t="s">
        <v>56</v>
      </c>
      <c r="B85" s="4" t="s">
        <v>59</v>
      </c>
      <c r="C85" s="3">
        <v>13.388999999999999</v>
      </c>
      <c r="D85" s="3">
        <v>10.356999999999999</v>
      </c>
      <c r="E85" s="3">
        <v>0</v>
      </c>
      <c r="F85" s="3">
        <v>0</v>
      </c>
      <c r="G85" s="3">
        <v>0.08</v>
      </c>
      <c r="H85" s="3">
        <v>1.038</v>
      </c>
      <c r="I85" s="3">
        <v>3.3154999999999992</v>
      </c>
      <c r="J85" s="3">
        <v>33.200000000000003</v>
      </c>
      <c r="K85" s="3">
        <f t="shared" si="28"/>
        <v>13.308999999999999</v>
      </c>
      <c r="L85" s="3">
        <f t="shared" si="28"/>
        <v>9.3189999999999991</v>
      </c>
      <c r="M85" s="3">
        <f t="shared" si="29"/>
        <v>3.1687915957425021</v>
      </c>
    </row>
    <row r="86" spans="1:13" x14ac:dyDescent="0.2">
      <c r="A86" s="5" t="s">
        <v>56</v>
      </c>
      <c r="B86" s="4" t="s">
        <v>7</v>
      </c>
      <c r="C86" s="3">
        <f t="shared" ref="C86:M86" si="30">AVERAGE(C83:C85)</f>
        <v>9.2916666666666661</v>
      </c>
      <c r="D86" s="3">
        <f t="shared" si="30"/>
        <v>9.6786666666666665</v>
      </c>
      <c r="E86" s="3">
        <f t="shared" si="30"/>
        <v>0</v>
      </c>
      <c r="F86" s="3">
        <f t="shared" si="30"/>
        <v>0</v>
      </c>
      <c r="G86" s="3">
        <f t="shared" si="30"/>
        <v>0.10866666666666668</v>
      </c>
      <c r="H86" s="3">
        <f t="shared" si="30"/>
        <v>1.2996666666666667</v>
      </c>
      <c r="I86" s="3">
        <f t="shared" si="30"/>
        <v>3.5761666666666656</v>
      </c>
      <c r="J86" s="3">
        <f t="shared" si="30"/>
        <v>32.800000000000004</v>
      </c>
      <c r="K86" s="3">
        <f t="shared" si="30"/>
        <v>9.1829999999999998</v>
      </c>
      <c r="L86" s="3">
        <f t="shared" si="30"/>
        <v>8.3789999999999996</v>
      </c>
      <c r="M86" s="3">
        <f t="shared" si="30"/>
        <v>2.0652158198600561</v>
      </c>
    </row>
    <row r="88" spans="1:13" x14ac:dyDescent="0.2">
      <c r="C88" s="4" t="s">
        <v>73</v>
      </c>
      <c r="D88" s="4" t="s">
        <v>74</v>
      </c>
      <c r="E88" s="4" t="s">
        <v>75</v>
      </c>
      <c r="F88" s="4" t="s">
        <v>76</v>
      </c>
      <c r="G88" s="4" t="s">
        <v>77</v>
      </c>
      <c r="H88" s="4" t="s">
        <v>78</v>
      </c>
      <c r="I88" s="4" t="s">
        <v>79</v>
      </c>
      <c r="J88" s="4" t="s">
        <v>80</v>
      </c>
      <c r="K88" s="4" t="s">
        <v>81</v>
      </c>
      <c r="L88" s="4" t="s">
        <v>82</v>
      </c>
      <c r="M88" s="4" t="s">
        <v>83</v>
      </c>
    </row>
    <row r="89" spans="1:13" x14ac:dyDescent="0.2">
      <c r="A89" s="5" t="s">
        <v>60</v>
      </c>
      <c r="B89" s="4" t="s">
        <v>61</v>
      </c>
      <c r="C89" s="3">
        <v>1.7090000000000001</v>
      </c>
      <c r="D89" s="3">
        <v>6.3579999999999997</v>
      </c>
      <c r="E89" s="3">
        <v>0</v>
      </c>
      <c r="F89" s="3">
        <v>0</v>
      </c>
      <c r="G89" s="3">
        <v>0.03</v>
      </c>
      <c r="H89" s="3">
        <v>1.8340000000000001</v>
      </c>
      <c r="I89" s="3">
        <v>1.8824999999999996</v>
      </c>
      <c r="J89" s="3">
        <v>40.200000000000003</v>
      </c>
      <c r="K89" s="3">
        <f>C89-(E89+G89)</f>
        <v>1.679</v>
      </c>
      <c r="L89" s="3">
        <f>D89-(F89+H89)</f>
        <v>4.5239999999999991</v>
      </c>
      <c r="M89" s="3">
        <f>(C89*COS(RADIANS(J89)))/(1.06*(I89))</f>
        <v>0.65415190204545526</v>
      </c>
    </row>
    <row r="90" spans="1:13" x14ac:dyDescent="0.2">
      <c r="A90" s="5" t="s">
        <v>60</v>
      </c>
      <c r="B90" s="4" t="s">
        <v>62</v>
      </c>
      <c r="C90" s="3">
        <v>5.66</v>
      </c>
      <c r="D90" s="3">
        <v>10.869</v>
      </c>
      <c r="E90" s="3">
        <v>0</v>
      </c>
      <c r="F90" s="3">
        <v>0</v>
      </c>
      <c r="G90" s="3">
        <v>0.6</v>
      </c>
      <c r="H90" s="3">
        <v>2.7649999999999997</v>
      </c>
      <c r="I90" s="3">
        <v>1.8157000000000003</v>
      </c>
      <c r="J90" s="3">
        <v>32.6</v>
      </c>
      <c r="K90" s="3">
        <f>C90-(E90+G90)</f>
        <v>5.0600000000000005</v>
      </c>
      <c r="L90" s="3">
        <f>D90-(F90+H90)</f>
        <v>8.1039999999999992</v>
      </c>
      <c r="M90" s="3">
        <f>(C90*COS(RADIANS(J90)))/(1.06*(I90))</f>
        <v>2.4774896147233898</v>
      </c>
    </row>
    <row r="91" spans="1:13" x14ac:dyDescent="0.2">
      <c r="A91" s="5" t="s">
        <v>60</v>
      </c>
      <c r="B91" s="4" t="s">
        <v>7</v>
      </c>
      <c r="C91" s="3">
        <f t="shared" ref="C91:M91" si="31">AVERAGE(C89:C90)</f>
        <v>3.6844999999999999</v>
      </c>
      <c r="D91" s="3">
        <f t="shared" si="31"/>
        <v>8.6135000000000002</v>
      </c>
      <c r="E91" s="3">
        <f t="shared" si="31"/>
        <v>0</v>
      </c>
      <c r="F91" s="3">
        <f t="shared" si="31"/>
        <v>0</v>
      </c>
      <c r="G91" s="3">
        <f t="shared" si="31"/>
        <v>0.315</v>
      </c>
      <c r="H91" s="3">
        <f t="shared" si="31"/>
        <v>2.2995000000000001</v>
      </c>
      <c r="I91" s="3">
        <f t="shared" si="31"/>
        <v>1.8491</v>
      </c>
      <c r="J91" s="3">
        <f t="shared" si="31"/>
        <v>36.400000000000006</v>
      </c>
      <c r="K91" s="3">
        <f t="shared" si="31"/>
        <v>3.3695000000000004</v>
      </c>
      <c r="L91" s="3">
        <f t="shared" si="31"/>
        <v>6.3139999999999992</v>
      </c>
      <c r="M91" s="3">
        <f t="shared" si="31"/>
        <v>1.5658207583844226</v>
      </c>
    </row>
    <row r="93" spans="1:13" x14ac:dyDescent="0.2">
      <c r="C93" s="4" t="s">
        <v>73</v>
      </c>
      <c r="D93" s="4" t="s">
        <v>74</v>
      </c>
      <c r="E93" s="4" t="s">
        <v>75</v>
      </c>
      <c r="F93" s="4" t="s">
        <v>76</v>
      </c>
      <c r="G93" s="4" t="s">
        <v>77</v>
      </c>
      <c r="H93" s="4" t="s">
        <v>78</v>
      </c>
      <c r="I93" s="4" t="s">
        <v>79</v>
      </c>
      <c r="J93" s="4" t="s">
        <v>80</v>
      </c>
      <c r="K93" s="4" t="s">
        <v>81</v>
      </c>
      <c r="L93" s="4" t="s">
        <v>82</v>
      </c>
      <c r="M93" s="4" t="s">
        <v>83</v>
      </c>
    </row>
    <row r="94" spans="1:13" x14ac:dyDescent="0.2">
      <c r="A94" s="5" t="s">
        <v>63</v>
      </c>
      <c r="B94" s="4" t="s">
        <v>64</v>
      </c>
      <c r="C94" s="3">
        <v>8.4689999999999994</v>
      </c>
      <c r="D94" s="3">
        <v>9.8180000000000014</v>
      </c>
      <c r="E94" s="3">
        <v>0</v>
      </c>
      <c r="F94" s="3">
        <v>0</v>
      </c>
      <c r="G94" s="3">
        <v>9.2999999999999999E-2</v>
      </c>
      <c r="H94" s="3">
        <v>1.8679999999999999</v>
      </c>
      <c r="I94" s="3">
        <v>2.3688999999999996</v>
      </c>
      <c r="J94" s="3">
        <v>25.2</v>
      </c>
      <c r="K94" s="3">
        <f>C94-(E94+G94)</f>
        <v>8.3759999999999994</v>
      </c>
      <c r="L94" s="3">
        <f>D94-(F94+H94)</f>
        <v>7.9500000000000011</v>
      </c>
      <c r="M94" s="3">
        <f>(K94*COS(RADIANS(J94)))/(1.06*(I94))</f>
        <v>3.0182113788405021</v>
      </c>
    </row>
    <row r="95" spans="1:13" x14ac:dyDescent="0.2">
      <c r="A95" s="5" t="s">
        <v>63</v>
      </c>
      <c r="B95" s="4" t="s">
        <v>65</v>
      </c>
      <c r="C95" s="3">
        <v>7.0540000000000003</v>
      </c>
      <c r="D95" s="3">
        <v>10.763999999999999</v>
      </c>
      <c r="E95" s="3">
        <v>0</v>
      </c>
      <c r="F95" s="3">
        <v>0</v>
      </c>
      <c r="G95" s="3">
        <v>8.7999999999999995E-2</v>
      </c>
      <c r="H95" s="3">
        <v>2.4569999999999999</v>
      </c>
      <c r="I95" s="3">
        <v>2.1626363636363637</v>
      </c>
      <c r="J95" s="3">
        <v>28.7</v>
      </c>
      <c r="K95" s="3">
        <f>C95-(E95+G95)</f>
        <v>6.9660000000000002</v>
      </c>
      <c r="L95" s="3">
        <f>D95-(F95+H95)</f>
        <v>8.3069999999999986</v>
      </c>
      <c r="M95" s="3">
        <f>(K95*COS(RADIANS(J95)))/(1.06*(I95))</f>
        <v>2.6654225767936359</v>
      </c>
    </row>
    <row r="96" spans="1:13" x14ac:dyDescent="0.2">
      <c r="A96" s="5" t="s">
        <v>63</v>
      </c>
      <c r="B96" s="4" t="s">
        <v>7</v>
      </c>
      <c r="C96" s="4">
        <f t="shared" ref="C96:M96" si="32">AVERAGE(C94:C95)</f>
        <v>7.7614999999999998</v>
      </c>
      <c r="D96" s="4">
        <f t="shared" si="32"/>
        <v>10.291</v>
      </c>
      <c r="E96" s="4">
        <f t="shared" si="32"/>
        <v>0</v>
      </c>
      <c r="F96" s="4">
        <f t="shared" si="32"/>
        <v>0</v>
      </c>
      <c r="G96" s="4">
        <f t="shared" si="32"/>
        <v>9.0499999999999997E-2</v>
      </c>
      <c r="H96" s="4">
        <f t="shared" si="32"/>
        <v>2.1624999999999996</v>
      </c>
      <c r="I96" s="4">
        <f t="shared" si="32"/>
        <v>2.2657681818181814</v>
      </c>
      <c r="J96" s="4">
        <f t="shared" si="32"/>
        <v>26.95</v>
      </c>
      <c r="K96" s="4">
        <f t="shared" si="32"/>
        <v>7.6709999999999994</v>
      </c>
      <c r="L96" s="4">
        <f t="shared" si="32"/>
        <v>8.1284999999999989</v>
      </c>
      <c r="M96" s="4">
        <f t="shared" si="32"/>
        <v>2.8418169778170688</v>
      </c>
    </row>
    <row r="98" spans="1:13" x14ac:dyDescent="0.2">
      <c r="C98" s="4" t="s">
        <v>73</v>
      </c>
      <c r="D98" s="4" t="s">
        <v>74</v>
      </c>
      <c r="E98" s="4" t="s">
        <v>75</v>
      </c>
      <c r="F98" s="4" t="s">
        <v>76</v>
      </c>
      <c r="G98" s="4" t="s">
        <v>77</v>
      </c>
      <c r="H98" s="4" t="s">
        <v>78</v>
      </c>
      <c r="I98" s="4" t="s">
        <v>79</v>
      </c>
      <c r="J98" s="4" t="s">
        <v>80</v>
      </c>
      <c r="K98" s="4" t="s">
        <v>81</v>
      </c>
      <c r="L98" s="4" t="s">
        <v>82</v>
      </c>
      <c r="M98" s="4" t="s">
        <v>83</v>
      </c>
    </row>
    <row r="99" spans="1:13" x14ac:dyDescent="0.2">
      <c r="A99" s="5" t="s">
        <v>66</v>
      </c>
      <c r="B99" s="4" t="s">
        <v>67</v>
      </c>
      <c r="C99" s="3">
        <v>0.51800000000000002</v>
      </c>
      <c r="D99" s="3">
        <v>3.306</v>
      </c>
      <c r="E99" s="3">
        <v>0</v>
      </c>
      <c r="F99" s="3">
        <v>0</v>
      </c>
      <c r="G99" s="3">
        <v>0</v>
      </c>
      <c r="H99" s="3">
        <v>0.33600000000000002</v>
      </c>
      <c r="I99" s="3">
        <v>0.84309999999999996</v>
      </c>
      <c r="J99" s="3">
        <v>29.2</v>
      </c>
      <c r="K99" s="3">
        <f>C99-(E99+G99)</f>
        <v>0.51800000000000002</v>
      </c>
      <c r="L99" s="3">
        <f>D99-(F99+H99)</f>
        <v>2.97</v>
      </c>
      <c r="M99" s="3">
        <f>(K99*COS(RADIANS(J99)))/(1.06*(I99))</f>
        <v>0.50596477512880522</v>
      </c>
    </row>
    <row r="101" spans="1:13" x14ac:dyDescent="0.2">
      <c r="C101" s="4" t="s">
        <v>73</v>
      </c>
      <c r="D101" s="4" t="s">
        <v>74</v>
      </c>
      <c r="E101" s="4" t="s">
        <v>75</v>
      </c>
      <c r="F101" s="4" t="s">
        <v>76</v>
      </c>
      <c r="G101" s="4" t="s">
        <v>77</v>
      </c>
      <c r="H101" s="4" t="s">
        <v>78</v>
      </c>
      <c r="I101" s="4" t="s">
        <v>79</v>
      </c>
      <c r="J101" s="4" t="s">
        <v>80</v>
      </c>
      <c r="K101" s="4" t="s">
        <v>81</v>
      </c>
      <c r="L101" s="4" t="s">
        <v>82</v>
      </c>
      <c r="M101" s="4" t="s">
        <v>83</v>
      </c>
    </row>
    <row r="102" spans="1:13" x14ac:dyDescent="0.2">
      <c r="A102" s="5" t="s">
        <v>68</v>
      </c>
      <c r="B102" s="4" t="s">
        <v>69</v>
      </c>
      <c r="C102" s="3">
        <v>16.876000000000001</v>
      </c>
      <c r="D102" s="3">
        <v>11.123000000000001</v>
      </c>
      <c r="E102" s="3">
        <v>0</v>
      </c>
      <c r="F102" s="3">
        <v>0</v>
      </c>
      <c r="G102" s="3">
        <v>0.151</v>
      </c>
      <c r="H102" s="3">
        <v>0.92699999999999994</v>
      </c>
      <c r="I102" s="3">
        <v>3.8582999999999998</v>
      </c>
      <c r="J102" s="3">
        <v>23.3</v>
      </c>
      <c r="K102" s="3">
        <f>C102-(E102+G102)</f>
        <v>16.725000000000001</v>
      </c>
      <c r="L102" s="3">
        <f>D102-(F102+H102)</f>
        <v>10.196000000000002</v>
      </c>
      <c r="M102" s="3">
        <f>(K102*COS(RADIANS(J102)))/(1.06*(I102))</f>
        <v>3.7559350676887062</v>
      </c>
    </row>
    <row r="103" spans="1:13" x14ac:dyDescent="0.2">
      <c r="A103" s="5" t="s">
        <v>68</v>
      </c>
      <c r="B103" s="4" t="s">
        <v>70</v>
      </c>
      <c r="C103" s="3">
        <v>15.183</v>
      </c>
      <c r="D103" s="3">
        <v>11.101000000000001</v>
      </c>
      <c r="E103" s="3">
        <v>0.16500000000000001</v>
      </c>
      <c r="F103" s="3">
        <v>0.188</v>
      </c>
      <c r="G103" s="3">
        <v>7.1999999999999995E-2</v>
      </c>
      <c r="H103" s="3">
        <v>0.98199999999999998</v>
      </c>
      <c r="I103" s="3">
        <v>3.4678999999999993</v>
      </c>
      <c r="J103" s="3">
        <v>30.9</v>
      </c>
      <c r="K103" s="3">
        <f>C103-(E103+G103)</f>
        <v>14.946</v>
      </c>
      <c r="L103" s="3">
        <f>D103-(F103+H103)</f>
        <v>9.9310000000000009</v>
      </c>
      <c r="M103" s="3">
        <f>(K103*COS(RADIANS(J103)))/(1.06*(I103))</f>
        <v>3.4887727935359698</v>
      </c>
    </row>
    <row r="104" spans="1:13" x14ac:dyDescent="0.2">
      <c r="A104" s="5" t="s">
        <v>68</v>
      </c>
      <c r="B104" s="4" t="s">
        <v>7</v>
      </c>
      <c r="C104" s="4">
        <f t="shared" ref="C104:M104" si="33">AVERAGE(C102:C103)</f>
        <v>16.029499999999999</v>
      </c>
      <c r="D104" s="4">
        <f t="shared" si="33"/>
        <v>11.112000000000002</v>
      </c>
      <c r="E104" s="4">
        <f t="shared" si="33"/>
        <v>8.2500000000000004E-2</v>
      </c>
      <c r="F104" s="4">
        <f t="shared" si="33"/>
        <v>9.4E-2</v>
      </c>
      <c r="G104" s="4">
        <f t="shared" si="33"/>
        <v>0.11149999999999999</v>
      </c>
      <c r="H104" s="4">
        <f t="shared" si="33"/>
        <v>0.9544999999999999</v>
      </c>
      <c r="I104" s="4">
        <f t="shared" si="33"/>
        <v>3.6630999999999996</v>
      </c>
      <c r="J104" s="4">
        <f t="shared" si="33"/>
        <v>27.1</v>
      </c>
      <c r="K104" s="4">
        <f t="shared" si="33"/>
        <v>15.8355</v>
      </c>
      <c r="L104" s="4">
        <f t="shared" si="33"/>
        <v>10.063500000000001</v>
      </c>
      <c r="M104" s="4">
        <f t="shared" si="33"/>
        <v>3.6223539306123378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Body mass (when available)</vt:lpstr>
      <vt:lpstr>Deltoideus (acromialis)</vt:lpstr>
      <vt:lpstr>Deltoideus (scapularis)</vt:lpstr>
      <vt:lpstr>Teres major</vt:lpstr>
      <vt:lpstr>Biceps brachii</vt:lpstr>
      <vt:lpstr>Triceps brachii (lateralis)</vt:lpstr>
      <vt:lpstr>Triceps brachii (longum)</vt:lpstr>
      <vt:lpstr>Extensor carpi radialis</vt:lpstr>
      <vt:lpstr>Flexor carpi ulnaris</vt:lpstr>
      <vt:lpstr>Sartorius</vt:lpstr>
      <vt:lpstr>Biceps femoris</vt:lpstr>
      <vt:lpstr>Vastus lateralis</vt:lpstr>
      <vt:lpstr>Semitendinosus</vt:lpstr>
      <vt:lpstr>Tibialis cranialis</vt:lpstr>
      <vt:lpstr>Gastrocnemius (lateralis)</vt:lpstr>
      <vt:lpstr>Gastrocnemius (medialis)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Kilbourne</dc:creator>
  <cp:lastModifiedBy>Brandon Kilbourne</cp:lastModifiedBy>
  <dcterms:created xsi:type="dcterms:W3CDTF">2026-03-25T20:43:29Z</dcterms:created>
  <dcterms:modified xsi:type="dcterms:W3CDTF">2026-06-15T11:47:42Z</dcterms:modified>
</cp:coreProperties>
</file>