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ffe\Documents\Papers\2013 CompGeno\BMC Genomics\"/>
    </mc:Choice>
  </mc:AlternateContent>
  <bookViews>
    <workbookView xWindow="2850" yWindow="0" windowWidth="27270" windowHeight="14880" activeTab="1"/>
  </bookViews>
  <sheets>
    <sheet name="Zebrafish constructs" sheetId="1" r:id="rId1"/>
    <sheet name="Mouse construct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4" i="1" l="1"/>
  <c r="AG4" i="1"/>
  <c r="AH4" i="1"/>
  <c r="AI4" i="1"/>
  <c r="AF6" i="1"/>
  <c r="AG6" i="1"/>
  <c r="AH6" i="1"/>
  <c r="AI6" i="1"/>
  <c r="AF8" i="1"/>
  <c r="AG8" i="1"/>
  <c r="AH8" i="1"/>
  <c r="AI8" i="1"/>
  <c r="AF10" i="1"/>
  <c r="AG10" i="1"/>
  <c r="AH10" i="1"/>
  <c r="AI10" i="1"/>
  <c r="AF12" i="1"/>
  <c r="AG12" i="1"/>
  <c r="AH12" i="1"/>
  <c r="AI12" i="1"/>
  <c r="AF14" i="1"/>
  <c r="AG14" i="1"/>
  <c r="AH14" i="1"/>
  <c r="AI14" i="1"/>
  <c r="AF16" i="1"/>
  <c r="AG16" i="1"/>
  <c r="AH16" i="1"/>
  <c r="AI16" i="1"/>
  <c r="AF18" i="1"/>
  <c r="AG18" i="1"/>
  <c r="AH18" i="1"/>
  <c r="AI18" i="1"/>
  <c r="AF20" i="1"/>
  <c r="AG20" i="1"/>
  <c r="AH20" i="1"/>
  <c r="AI20" i="1"/>
  <c r="AF22" i="1"/>
  <c r="AG22" i="1"/>
  <c r="AH22" i="1"/>
  <c r="AI22" i="1"/>
  <c r="AF24" i="1"/>
  <c r="AG24" i="1"/>
  <c r="AH24" i="1"/>
  <c r="AI24" i="1"/>
  <c r="AF26" i="1"/>
  <c r="AG26" i="1"/>
  <c r="AH26" i="1"/>
  <c r="AI26" i="1"/>
  <c r="AF28" i="1"/>
  <c r="AG28" i="1"/>
  <c r="AH28" i="1"/>
  <c r="AI28" i="1"/>
  <c r="AF30" i="1"/>
  <c r="AG30" i="1"/>
  <c r="AH30" i="1"/>
  <c r="AI30" i="1"/>
  <c r="AF32" i="1"/>
  <c r="AG32" i="1"/>
  <c r="AH32" i="1"/>
  <c r="AI32" i="1"/>
  <c r="AF34" i="1"/>
  <c r="AG34" i="1"/>
  <c r="AH34" i="1"/>
  <c r="AI34" i="1"/>
  <c r="AF36" i="1"/>
  <c r="AG36" i="1"/>
  <c r="AH36" i="1"/>
  <c r="AI36" i="1"/>
  <c r="AF38" i="1"/>
  <c r="AG38" i="1"/>
  <c r="AH38" i="1"/>
  <c r="AI38" i="1"/>
  <c r="AF40" i="1"/>
  <c r="AG40" i="1"/>
  <c r="AH40" i="1"/>
  <c r="AI40" i="1"/>
  <c r="AF42" i="1"/>
  <c r="AG42" i="1"/>
  <c r="AH42" i="1"/>
  <c r="AI42" i="1"/>
  <c r="AF44" i="1"/>
  <c r="AG44" i="1"/>
  <c r="AH44" i="1"/>
  <c r="AI44" i="1"/>
  <c r="AF4" i="2"/>
  <c r="AG4" i="2"/>
  <c r="AH4" i="2"/>
  <c r="AI4" i="2"/>
  <c r="AF6" i="2"/>
  <c r="AG6" i="2"/>
  <c r="AH6" i="2"/>
  <c r="AI6" i="2"/>
  <c r="AF8" i="2"/>
  <c r="AG8" i="2"/>
  <c r="AH8" i="2"/>
  <c r="AI8" i="2"/>
  <c r="AF10" i="2"/>
  <c r="AG10" i="2"/>
  <c r="AH10" i="2"/>
  <c r="AI10" i="2"/>
  <c r="AF12" i="2"/>
  <c r="AG12" i="2"/>
  <c r="AH12" i="2"/>
  <c r="AI12" i="2"/>
  <c r="AF14" i="2"/>
  <c r="AG14" i="2"/>
  <c r="AH14" i="2"/>
  <c r="AI14" i="2"/>
  <c r="AF16" i="2"/>
  <c r="AG16" i="2"/>
  <c r="AH16" i="2"/>
  <c r="AI16" i="2"/>
  <c r="AF18" i="2"/>
  <c r="AG18" i="2"/>
  <c r="AH18" i="2"/>
  <c r="AI18" i="2"/>
  <c r="AF20" i="2"/>
  <c r="AG20" i="2"/>
  <c r="AH20" i="2"/>
  <c r="AI20" i="2"/>
  <c r="AF22" i="2"/>
  <c r="AG22" i="2"/>
  <c r="AH22" i="2"/>
  <c r="AI22" i="2"/>
  <c r="AF24" i="2"/>
  <c r="AG24" i="2"/>
  <c r="AH24" i="2"/>
  <c r="AI24" i="2"/>
  <c r="AF26" i="2"/>
  <c r="AG26" i="2"/>
  <c r="AH26" i="2"/>
  <c r="AI26" i="2"/>
  <c r="AF28" i="2"/>
  <c r="AG28" i="2"/>
  <c r="AH28" i="2"/>
  <c r="AI28" i="2"/>
  <c r="AF30" i="2"/>
  <c r="AG30" i="2"/>
  <c r="AH30" i="2"/>
  <c r="AI30" i="2"/>
  <c r="AL30" i="2"/>
  <c r="AK30" i="2"/>
  <c r="AJ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AL28" i="2"/>
  <c r="AK28" i="2"/>
  <c r="AJ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AL26" i="2"/>
  <c r="AK26" i="2"/>
  <c r="AJ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AL24" i="2"/>
  <c r="AK24" i="2"/>
  <c r="AJ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AL22" i="2"/>
  <c r="AK22" i="2"/>
  <c r="AJ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AL20" i="2"/>
  <c r="AK20" i="2"/>
  <c r="AJ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AL18" i="2"/>
  <c r="AK18" i="2"/>
  <c r="AJ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AL16" i="2"/>
  <c r="AK16" i="2"/>
  <c r="AJ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AL14" i="2"/>
  <c r="AK14" i="2"/>
  <c r="AJ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AL12" i="2"/>
  <c r="AK12" i="2"/>
  <c r="AJ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AL10" i="2"/>
  <c r="AK10" i="2"/>
  <c r="AJ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AL8" i="2"/>
  <c r="AK8" i="2"/>
  <c r="AJ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AL6" i="2"/>
  <c r="AK6" i="2"/>
  <c r="AJ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AL4" i="2"/>
  <c r="AK4" i="2"/>
  <c r="AJ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AK44" i="1" l="1"/>
  <c r="AJ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AK42" i="1"/>
  <c r="AJ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AL40" i="1"/>
  <c r="AK40" i="1"/>
  <c r="AJ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AJ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AK36" i="1"/>
  <c r="AJ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AK34" i="1"/>
  <c r="AJ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AK32" i="1"/>
  <c r="AJ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AK30" i="1"/>
  <c r="AJ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AL28" i="1"/>
  <c r="AK28" i="1"/>
  <c r="AJ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AK26" i="1"/>
  <c r="AJ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AK24" i="1"/>
  <c r="AJ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AK22" i="1"/>
  <c r="AJ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AK20" i="1"/>
  <c r="AJ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AK18" i="1"/>
  <c r="AJ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AK16" i="1"/>
  <c r="AJ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AK14" i="1"/>
  <c r="AJ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AK12" i="1"/>
  <c r="AJ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K10" i="1"/>
  <c r="AJ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AK8" i="1"/>
  <c r="AJ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AK6" i="1"/>
  <c r="AJ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AK4" i="1"/>
  <c r="AJ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<sst xmlns="http://schemas.openxmlformats.org/spreadsheetml/2006/main" count="190" uniqueCount="53">
  <si>
    <t>Epidermis</t>
  </si>
  <si>
    <t>Eye</t>
  </si>
  <si>
    <t>Forebrain</t>
  </si>
  <si>
    <t>Heart</t>
  </si>
  <si>
    <t>Hindbrain</t>
  </si>
  <si>
    <t>Midbrain</t>
  </si>
  <si>
    <t>Notochord</t>
  </si>
  <si>
    <t>Otic Vesicle</t>
  </si>
  <si>
    <t>Phar. Arches</t>
  </si>
  <si>
    <t>Somitic muscle</t>
  </si>
  <si>
    <t>Spinal cord</t>
  </si>
  <si>
    <t>Tail bud</t>
  </si>
  <si>
    <t>Yolk</t>
  </si>
  <si>
    <t>Other A</t>
  </si>
  <si>
    <t>Other B</t>
  </si>
  <si>
    <t>Caudal fin</t>
  </si>
  <si>
    <t>Intestine</t>
  </si>
  <si>
    <t>Kidney</t>
  </si>
  <si>
    <t>Liver</t>
  </si>
  <si>
    <t>Pectoral fin</t>
  </si>
  <si>
    <t>Other (explanation)</t>
  </si>
  <si>
    <t>Construct ID</t>
  </si>
  <si>
    <t>empty vector</t>
  </si>
  <si>
    <t>insert</t>
  </si>
  <si>
    <t>insert-empty</t>
  </si>
  <si>
    <t>A) ring around pericardium 
B) ventral caudal area</t>
  </si>
  <si>
    <t>A) olfactory epithelium</t>
  </si>
  <si>
    <t>A) line under eye
B) olfactory epithelium</t>
  </si>
  <si>
    <t>A) caudal spinal cord area</t>
  </si>
  <si>
    <t>A) pericardium</t>
  </si>
  <si>
    <t>NOTES</t>
  </si>
  <si>
    <t>The key to "Other A" and "Other B" is in the column "Other (explanation)"</t>
  </si>
  <si>
    <t>Constuct ID</t>
  </si>
  <si>
    <t>24 hpf (% alive)</t>
  </si>
  <si>
    <t>48 hpf (% alive)</t>
  </si>
  <si>
    <t>2(1)</t>
  </si>
  <si>
    <t>2(2)</t>
  </si>
  <si>
    <t>4(1)</t>
  </si>
  <si>
    <t>4(2)</t>
  </si>
  <si>
    <t>8(1)</t>
  </si>
  <si>
    <t>8(2)</t>
  </si>
  <si>
    <t>9(1)</t>
  </si>
  <si>
    <t>9(2)</t>
  </si>
  <si>
    <t>A) skin under trunk and yolk sac extension
B) olfactory epithelium.</t>
  </si>
  <si>
    <t>10/11</t>
  </si>
  <si>
    <t>Alive 24h (counts)</t>
  </si>
  <si>
    <t>Alive 48h (counts)</t>
  </si>
  <si>
    <t>Values are expressed as percent of fish alive. The number of fish alive at 24 and 48 hours is shown in columns R and AM. Each construct was injected in at least 100 embryos.</t>
  </si>
  <si>
    <t xml:space="preserve">Cells in which "insert-empty" is greater than 15% are considered positives and are marked in red. </t>
  </si>
  <si>
    <t>For each construct, the first row ("insert") shows the percent of fish with expression in a given tissue, the second row ("insert-empty") shows the % of expressing fish minus the % of fish with ectopic expression from the row "empty vector".</t>
  </si>
  <si>
    <t>The row labeled "empty vector" shows the ectopic pattern of GFP expression of the empty vector in the absence of a specific enhancer.</t>
  </si>
  <si>
    <t>Constructs with ID x(y) are from mouse CNSs that are syntenic to a single zebrafish CNS.</t>
  </si>
  <si>
    <t>A) olfactory bulb 
B) neuron near otic vesicle (hindbrain)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</si>
</sst>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80">
    <xf numFmtId="0" fontId="0" fillId="0" borderId="0" xfId="0"/>
    <xf numFmtId="0" fontId="3" fillId="0" borderId="0" xfId="0" applyFont="1"/>
    <xf numFmtId="9" fontId="7" fillId="0" borderId="0" xfId="1" applyFont="1" applyFill="1" applyBorder="1"/>
    <xf numFmtId="9" fontId="8" fillId="0" borderId="0" xfId="1" applyFont="1" applyFill="1" applyBorder="1"/>
    <xf numFmtId="2" fontId="7" fillId="0" borderId="0" xfId="2" applyNumberFormat="1" applyFont="1" applyFill="1" applyBorder="1"/>
    <xf numFmtId="9" fontId="8" fillId="2" borderId="0" xfId="1" applyFont="1" applyFill="1" applyBorder="1"/>
    <xf numFmtId="2" fontId="8" fillId="2" borderId="0" xfId="0" applyNumberFormat="1" applyFont="1" applyFill="1" applyBorder="1"/>
    <xf numFmtId="2" fontId="7" fillId="2" borderId="0" xfId="0" applyNumberFormat="1" applyFont="1" applyFill="1" applyBorder="1"/>
    <xf numFmtId="9" fontId="7" fillId="2" borderId="0" xfId="1" applyFont="1" applyFill="1" applyBorder="1"/>
    <xf numFmtId="9" fontId="9" fillId="2" borderId="0" xfId="1" applyFont="1" applyFill="1" applyBorder="1"/>
    <xf numFmtId="2" fontId="7" fillId="2" borderId="0" xfId="2" applyNumberFormat="1" applyFont="1" applyFill="1" applyBorder="1"/>
    <xf numFmtId="9" fontId="8" fillId="0" borderId="0" xfId="1" applyFont="1" applyBorder="1"/>
    <xf numFmtId="2" fontId="8" fillId="0" borderId="0" xfId="0" applyNumberFormat="1" applyFont="1" applyBorder="1"/>
    <xf numFmtId="9" fontId="9" fillId="0" borderId="0" xfId="1" applyFont="1" applyBorder="1"/>
    <xf numFmtId="9" fontId="7" fillId="3" borderId="0" xfId="1" applyFont="1" applyFill="1" applyBorder="1"/>
    <xf numFmtId="2" fontId="7" fillId="3" borderId="0" xfId="2" applyNumberFormat="1" applyFont="1" applyFill="1" applyBorder="1"/>
    <xf numFmtId="9" fontId="7" fillId="2" borderId="0" xfId="2" applyNumberFormat="1" applyFont="1" applyFill="1" applyBorder="1"/>
    <xf numFmtId="0" fontId="8" fillId="0" borderId="0" xfId="0" applyFont="1"/>
    <xf numFmtId="0" fontId="10" fillId="0" borderId="0" xfId="0" applyFont="1"/>
    <xf numFmtId="0" fontId="5" fillId="0" borderId="5" xfId="0" applyFont="1" applyFill="1" applyBorder="1" applyAlignment="1">
      <alignment horizontal="center"/>
    </xf>
    <xf numFmtId="0" fontId="7" fillId="2" borderId="7" xfId="0" applyFont="1" applyFill="1" applyBorder="1"/>
    <xf numFmtId="0" fontId="7" fillId="2" borderId="7" xfId="2" applyFont="1" applyFill="1" applyBorder="1"/>
    <xf numFmtId="0" fontId="7" fillId="0" borderId="7" xfId="0" applyFont="1" applyFill="1" applyBorder="1"/>
    <xf numFmtId="0" fontId="7" fillId="0" borderId="7" xfId="2" applyFont="1" applyFill="1" applyBorder="1"/>
    <xf numFmtId="0" fontId="8" fillId="0" borderId="0" xfId="0" applyFont="1" applyAlignment="1">
      <alignment horizontal="left" wrapText="1" indent="1"/>
    </xf>
    <xf numFmtId="0" fontId="0" fillId="0" borderId="0" xfId="0" applyAlignment="1">
      <alignment horizontal="left" indent="1"/>
    </xf>
    <xf numFmtId="0" fontId="5" fillId="0" borderId="0" xfId="0" applyFont="1"/>
    <xf numFmtId="0" fontId="8" fillId="0" borderId="0" xfId="0" applyFont="1" applyAlignment="1">
      <alignment horizontal="left" wrapText="1"/>
    </xf>
    <xf numFmtId="0" fontId="0" fillId="0" borderId="0" xfId="0" applyAlignment="1"/>
    <xf numFmtId="0" fontId="5" fillId="0" borderId="0" xfId="0" applyFont="1" applyBorder="1" applyAlignment="1">
      <alignment horizontal="left" wrapText="1" indent="1"/>
    </xf>
    <xf numFmtId="0" fontId="4" fillId="0" borderId="2" xfId="0" applyFont="1" applyBorder="1" applyAlignment="1">
      <alignment horizontal="left" wrapText="1" indent="1"/>
    </xf>
    <xf numFmtId="0" fontId="5" fillId="0" borderId="14" xfId="0" applyFont="1" applyBorder="1" applyAlignment="1">
      <alignment horizontal="center"/>
    </xf>
    <xf numFmtId="0" fontId="3" fillId="0" borderId="12" xfId="0" applyFont="1" applyBorder="1" applyAlignment="1">
      <alignment textRotation="90"/>
    </xf>
    <xf numFmtId="0" fontId="3" fillId="0" borderId="13" xfId="0" applyFont="1" applyBorder="1" applyAlignment="1">
      <alignment textRotation="90"/>
    </xf>
    <xf numFmtId="0" fontId="3" fillId="0" borderId="11" xfId="0" applyFont="1" applyBorder="1" applyAlignment="1">
      <alignment textRotation="90"/>
    </xf>
    <xf numFmtId="0" fontId="3" fillId="0" borderId="16" xfId="0" applyFont="1" applyBorder="1" applyAlignment="1">
      <alignment textRotation="90"/>
    </xf>
    <xf numFmtId="0" fontId="3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12" xfId="0" applyFont="1" applyBorder="1" applyAlignment="1">
      <alignment horizontal="center" textRotation="90"/>
    </xf>
    <xf numFmtId="0" fontId="3" fillId="0" borderId="13" xfId="0" applyFont="1" applyBorder="1" applyAlignment="1">
      <alignment horizontal="center" textRotation="90"/>
    </xf>
    <xf numFmtId="0" fontId="3" fillId="0" borderId="11" xfId="0" applyFont="1" applyBorder="1" applyAlignment="1">
      <alignment horizontal="center" textRotation="90"/>
    </xf>
    <xf numFmtId="0" fontId="3" fillId="0" borderId="16" xfId="0" applyFont="1" applyBorder="1" applyAlignment="1">
      <alignment horizontal="center" textRotation="90"/>
    </xf>
    <xf numFmtId="9" fontId="7" fillId="0" borderId="0" xfId="1" applyFont="1" applyFill="1" applyBorder="1" applyAlignment="1">
      <alignment horizontal="center"/>
    </xf>
    <xf numFmtId="9" fontId="7" fillId="2" borderId="0" xfId="1" applyFont="1" applyFill="1" applyBorder="1" applyAlignment="1">
      <alignment horizontal="center"/>
    </xf>
    <xf numFmtId="9" fontId="7" fillId="0" borderId="0" xfId="1" applyFont="1" applyBorder="1" applyAlignment="1">
      <alignment horizontal="center"/>
    </xf>
    <xf numFmtId="9" fontId="7" fillId="3" borderId="0" xfId="1" applyFont="1" applyFill="1" applyBorder="1" applyAlignment="1">
      <alignment horizontal="center"/>
    </xf>
    <xf numFmtId="9" fontId="8" fillId="0" borderId="0" xfId="1" applyFont="1" applyFill="1" applyBorder="1" applyAlignment="1">
      <alignment horizontal="center"/>
    </xf>
    <xf numFmtId="9" fontId="8" fillId="2" borderId="0" xfId="1" applyFont="1" applyFill="1" applyBorder="1" applyAlignment="1">
      <alignment horizontal="center"/>
    </xf>
    <xf numFmtId="9" fontId="9" fillId="0" borderId="0" xfId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 indent="1"/>
    </xf>
    <xf numFmtId="0" fontId="2" fillId="2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 indent="1"/>
    </xf>
    <xf numFmtId="0" fontId="8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0" xfId="2" applyFont="1" applyFill="1" applyBorder="1" applyAlignment="1">
      <alignment horizontal="center"/>
    </xf>
    <xf numFmtId="0" fontId="7" fillId="0" borderId="7" xfId="2" applyFont="1" applyFill="1" applyBorder="1" applyAlignment="1">
      <alignment horizontal="center"/>
    </xf>
    <xf numFmtId="0" fontId="7" fillId="0" borderId="4" xfId="2" applyFont="1" applyFill="1" applyBorder="1" applyAlignment="1">
      <alignment horizontal="center"/>
    </xf>
    <xf numFmtId="0" fontId="7" fillId="0" borderId="3" xfId="2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 indent="1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</cellXfs>
  <cellStyles count="3">
    <cellStyle name="Normal" xfId="0" builtinId="0"/>
    <cellStyle name="Normal 3" xfId="2"/>
    <cellStyle name="Percent" xfId="1" builtinId="5"/>
  </cellStyles>
  <dxfs count="6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2"/>
  <sheetViews>
    <sheetView showGridLines="0" zoomScale="90" zoomScaleNormal="90" workbookViewId="0">
      <pane ySplit="2" topLeftCell="A10" activePane="bottomLeft" state="frozen"/>
      <selection pane="bottomLeft" activeCell="A48" sqref="A48:XFD52"/>
    </sheetView>
  </sheetViews>
  <sheetFormatPr defaultRowHeight="15" x14ac:dyDescent="0.25"/>
  <cols>
    <col min="1" max="1" width="5.42578125" customWidth="1"/>
    <col min="2" max="2" width="11.42578125" customWidth="1"/>
    <col min="3" max="39" width="5.85546875" customWidth="1"/>
    <col min="40" max="40" width="23.7109375" style="25" customWidth="1"/>
  </cols>
  <sheetData>
    <row r="1" spans="1:40" s="38" customFormat="1" ht="32.450000000000003" customHeight="1" x14ac:dyDescent="0.25">
      <c r="A1" s="36"/>
      <c r="B1" s="36"/>
      <c r="C1" s="66" t="s">
        <v>33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8"/>
      <c r="R1" s="60" t="s">
        <v>45</v>
      </c>
      <c r="S1" s="67" t="s">
        <v>34</v>
      </c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2" t="s">
        <v>46</v>
      </c>
      <c r="AN1" s="37"/>
    </row>
    <row r="2" spans="1:40" ht="86.25" thickBot="1" x14ac:dyDescent="0.3">
      <c r="A2" s="64" t="s">
        <v>21</v>
      </c>
      <c r="B2" s="65"/>
      <c r="C2" s="32" t="s">
        <v>0</v>
      </c>
      <c r="D2" s="33" t="s">
        <v>1</v>
      </c>
      <c r="E2" s="33" t="s">
        <v>2</v>
      </c>
      <c r="F2" s="33" t="s">
        <v>3</v>
      </c>
      <c r="G2" s="33" t="s">
        <v>4</v>
      </c>
      <c r="H2" s="33" t="s">
        <v>5</v>
      </c>
      <c r="I2" s="33" t="s">
        <v>6</v>
      </c>
      <c r="J2" s="33" t="s">
        <v>7</v>
      </c>
      <c r="K2" s="33" t="s">
        <v>8</v>
      </c>
      <c r="L2" s="33" t="s">
        <v>9</v>
      </c>
      <c r="M2" s="33" t="s">
        <v>10</v>
      </c>
      <c r="N2" s="33" t="s">
        <v>11</v>
      </c>
      <c r="O2" s="33" t="s">
        <v>12</v>
      </c>
      <c r="P2" s="33" t="s">
        <v>13</v>
      </c>
      <c r="Q2" s="34" t="s">
        <v>14</v>
      </c>
      <c r="R2" s="61"/>
      <c r="S2" s="35" t="s">
        <v>0</v>
      </c>
      <c r="T2" s="33" t="s">
        <v>1</v>
      </c>
      <c r="U2" s="33" t="s">
        <v>2</v>
      </c>
      <c r="V2" s="33" t="s">
        <v>3</v>
      </c>
      <c r="W2" s="33" t="s">
        <v>4</v>
      </c>
      <c r="X2" s="33" t="s">
        <v>5</v>
      </c>
      <c r="Y2" s="33" t="s">
        <v>6</v>
      </c>
      <c r="Z2" s="33" t="s">
        <v>7</v>
      </c>
      <c r="AA2" s="33" t="s">
        <v>8</v>
      </c>
      <c r="AB2" s="33" t="s">
        <v>9</v>
      </c>
      <c r="AC2" s="33" t="s">
        <v>10</v>
      </c>
      <c r="AD2" s="33" t="s">
        <v>11</v>
      </c>
      <c r="AE2" s="33" t="s">
        <v>12</v>
      </c>
      <c r="AF2" s="33" t="s">
        <v>15</v>
      </c>
      <c r="AG2" s="33" t="s">
        <v>16</v>
      </c>
      <c r="AH2" s="33" t="s">
        <v>17</v>
      </c>
      <c r="AI2" s="33" t="s">
        <v>18</v>
      </c>
      <c r="AJ2" s="33" t="s">
        <v>19</v>
      </c>
      <c r="AK2" s="33" t="s">
        <v>13</v>
      </c>
      <c r="AL2" s="34" t="s">
        <v>14</v>
      </c>
      <c r="AM2" s="63"/>
      <c r="AN2" s="30" t="s">
        <v>20</v>
      </c>
    </row>
    <row r="3" spans="1:40" x14ac:dyDescent="0.25">
      <c r="A3" s="69" t="s">
        <v>22</v>
      </c>
      <c r="B3" s="70"/>
      <c r="C3" s="2">
        <v>1.1494252873563218E-2</v>
      </c>
      <c r="D3" s="2">
        <v>2.8735632183908046E-2</v>
      </c>
      <c r="E3" s="2">
        <v>0.17241379310344829</v>
      </c>
      <c r="F3" s="2">
        <v>0.16666666666666666</v>
      </c>
      <c r="G3" s="2">
        <v>7.4712643678160925E-2</v>
      </c>
      <c r="H3" s="2">
        <v>2.8735632183908046E-2</v>
      </c>
      <c r="I3" s="2">
        <v>5.7471264367816091E-3</v>
      </c>
      <c r="J3" s="2">
        <v>0</v>
      </c>
      <c r="K3" s="2">
        <v>0</v>
      </c>
      <c r="L3" s="2">
        <v>0.109195402298851</v>
      </c>
      <c r="M3" s="2">
        <v>5.7471264367816091E-3</v>
      </c>
      <c r="N3" s="2">
        <v>1.1494252873563218E-2</v>
      </c>
      <c r="O3" s="2">
        <v>0</v>
      </c>
      <c r="P3" s="2">
        <v>0</v>
      </c>
      <c r="Q3" s="3">
        <v>0</v>
      </c>
      <c r="R3" s="19"/>
      <c r="S3" s="2">
        <v>5.4216867469879519E-2</v>
      </c>
      <c r="T3" s="2">
        <v>4.8192771084337352E-2</v>
      </c>
      <c r="U3" s="2">
        <v>0.15060240963855423</v>
      </c>
      <c r="V3" s="2">
        <v>0.3493975903614458</v>
      </c>
      <c r="W3" s="2">
        <v>6.6265060240963861E-2</v>
      </c>
      <c r="X3" s="2">
        <v>1.2048192771084338E-2</v>
      </c>
      <c r="Y3" s="2">
        <v>4.2168674698795178E-2</v>
      </c>
      <c r="Z3" s="2">
        <v>6.024096385542169E-3</v>
      </c>
      <c r="AA3" s="2">
        <v>6.6265060240963861E-2</v>
      </c>
      <c r="AB3" s="2">
        <v>0.24698795180722891</v>
      </c>
      <c r="AC3" s="2">
        <v>5.4216867469879519E-2</v>
      </c>
      <c r="AD3" s="2">
        <v>0</v>
      </c>
      <c r="AE3" s="2">
        <v>0</v>
      </c>
      <c r="AF3" s="2">
        <v>9.6385542168674704E-2</v>
      </c>
      <c r="AG3" s="4">
        <v>0</v>
      </c>
      <c r="AH3" s="4">
        <v>0</v>
      </c>
      <c r="AI3" s="4">
        <v>0</v>
      </c>
      <c r="AJ3" s="2">
        <v>6.0240963855421686E-2</v>
      </c>
      <c r="AK3" s="2">
        <v>0</v>
      </c>
      <c r="AL3" s="4">
        <v>0</v>
      </c>
      <c r="AM3" s="31"/>
      <c r="AN3" s="29"/>
    </row>
    <row r="4" spans="1:40" x14ac:dyDescent="0.25">
      <c r="A4" s="55">
        <v>1</v>
      </c>
      <c r="B4" s="20" t="s">
        <v>23</v>
      </c>
      <c r="C4" s="5">
        <f>0/R4</f>
        <v>0</v>
      </c>
      <c r="D4" s="5">
        <f>0/R4</f>
        <v>0</v>
      </c>
      <c r="E4" s="5">
        <f>0/R4</f>
        <v>0</v>
      </c>
      <c r="F4" s="5">
        <f>1/R4</f>
        <v>1.5625E-2</v>
      </c>
      <c r="G4" s="5">
        <f>0/R4</f>
        <v>0</v>
      </c>
      <c r="H4" s="5">
        <f>4/R4</f>
        <v>6.25E-2</v>
      </c>
      <c r="I4" s="5">
        <f>1/R4</f>
        <v>1.5625E-2</v>
      </c>
      <c r="J4" s="5">
        <f>0/R4</f>
        <v>0</v>
      </c>
      <c r="K4" s="5">
        <f>0/R4</f>
        <v>0</v>
      </c>
      <c r="L4" s="5">
        <f>0/R4</f>
        <v>0</v>
      </c>
      <c r="M4" s="5">
        <f>9/R4</f>
        <v>0.140625</v>
      </c>
      <c r="N4" s="5">
        <f>0/R4</f>
        <v>0</v>
      </c>
      <c r="O4" s="5">
        <f>0/R4</f>
        <v>0</v>
      </c>
      <c r="P4" s="5">
        <f>8/R4</f>
        <v>0.125</v>
      </c>
      <c r="Q4" s="5">
        <f>0/R4</f>
        <v>0</v>
      </c>
      <c r="R4" s="56">
        <v>64</v>
      </c>
      <c r="S4" s="5">
        <f>0/AM4</f>
        <v>0</v>
      </c>
      <c r="T4" s="5">
        <f>0/AM4</f>
        <v>0</v>
      </c>
      <c r="U4" s="5">
        <f>0/AM4</f>
        <v>0</v>
      </c>
      <c r="V4" s="5">
        <f>1/AM4</f>
        <v>1.5873015873015872E-2</v>
      </c>
      <c r="W4" s="5">
        <f>2/AM4</f>
        <v>3.1746031746031744E-2</v>
      </c>
      <c r="X4" s="5">
        <f>0/AM4</f>
        <v>0</v>
      </c>
      <c r="Y4" s="5">
        <f>0/AM4</f>
        <v>0</v>
      </c>
      <c r="Z4" s="5">
        <f>0/AM4</f>
        <v>0</v>
      </c>
      <c r="AA4" s="5">
        <f>0/AM4</f>
        <v>0</v>
      </c>
      <c r="AB4" s="5">
        <f>0/AM4</f>
        <v>0</v>
      </c>
      <c r="AC4" s="5">
        <f>24/AM4</f>
        <v>0.38095238095238093</v>
      </c>
      <c r="AD4" s="5">
        <f>0/AM4</f>
        <v>0</v>
      </c>
      <c r="AE4" s="5">
        <f>0/AM4</f>
        <v>0</v>
      </c>
      <c r="AF4" s="5">
        <f>0/AM4</f>
        <v>0</v>
      </c>
      <c r="AG4" s="6">
        <f>0/AM4</f>
        <v>0</v>
      </c>
      <c r="AH4" s="6">
        <f>0/AM4</f>
        <v>0</v>
      </c>
      <c r="AI4" s="6">
        <f>0/AM4</f>
        <v>0</v>
      </c>
      <c r="AJ4" s="5">
        <f>2/AM4</f>
        <v>3.1746031746031744E-2</v>
      </c>
      <c r="AK4" s="5">
        <f>8/AM4</f>
        <v>0.12698412698412698</v>
      </c>
      <c r="AL4" s="7">
        <v>0</v>
      </c>
      <c r="AM4" s="57">
        <v>63</v>
      </c>
      <c r="AN4" s="58"/>
    </row>
    <row r="5" spans="1:40" x14ac:dyDescent="0.25">
      <c r="A5" s="55"/>
      <c r="B5" s="21" t="s">
        <v>24</v>
      </c>
      <c r="C5" s="8">
        <v>-1.1494252873563218E-2</v>
      </c>
      <c r="D5" s="8">
        <v>-2.8735632183908046E-2</v>
      </c>
      <c r="E5" s="8">
        <v>-0.17241379310344829</v>
      </c>
      <c r="F5" s="8">
        <v>-0.15104166666666666</v>
      </c>
      <c r="G5" s="8">
        <v>-7.4712643678160925E-2</v>
      </c>
      <c r="H5" s="8">
        <v>3.3764367816091954E-2</v>
      </c>
      <c r="I5" s="8">
        <v>9.8778735632183909E-3</v>
      </c>
      <c r="J5" s="8">
        <v>0</v>
      </c>
      <c r="K5" s="8">
        <v>0</v>
      </c>
      <c r="L5" s="8">
        <v>-0.109195402298851</v>
      </c>
      <c r="M5" s="8">
        <v>0.1348778735632184</v>
      </c>
      <c r="N5" s="8">
        <v>-1.1494252873563218E-2</v>
      </c>
      <c r="O5" s="8">
        <v>0</v>
      </c>
      <c r="P5" s="8">
        <v>0.125</v>
      </c>
      <c r="Q5" s="5">
        <v>0</v>
      </c>
      <c r="R5" s="56"/>
      <c r="S5" s="8">
        <v>-5.4216867469879519E-2</v>
      </c>
      <c r="T5" s="8">
        <v>-4.8192771084337352E-2</v>
      </c>
      <c r="U5" s="8">
        <v>-0.15060240963855423</v>
      </c>
      <c r="V5" s="8">
        <v>-0.33352457448842993</v>
      </c>
      <c r="W5" s="8">
        <v>-3.4519028494932116E-2</v>
      </c>
      <c r="X5" s="8">
        <v>-1.2048192771084338E-2</v>
      </c>
      <c r="Y5" s="8">
        <v>-4.2168674698795178E-2</v>
      </c>
      <c r="Z5" s="8">
        <v>-6.024096385542169E-3</v>
      </c>
      <c r="AA5" s="8">
        <v>-6.6265060240963861E-2</v>
      </c>
      <c r="AB5" s="8">
        <v>-0.24698795180722891</v>
      </c>
      <c r="AC5" s="9">
        <v>0.32673551348250141</v>
      </c>
      <c r="AD5" s="8">
        <v>0</v>
      </c>
      <c r="AE5" s="8">
        <v>0</v>
      </c>
      <c r="AF5" s="8">
        <v>-9.6385542168674704E-2</v>
      </c>
      <c r="AG5" s="10">
        <v>0</v>
      </c>
      <c r="AH5" s="10">
        <v>0</v>
      </c>
      <c r="AI5" s="10">
        <v>0</v>
      </c>
      <c r="AJ5" s="8">
        <v>-2.8494932109389942E-2</v>
      </c>
      <c r="AK5" s="8">
        <v>0.12698412698412698</v>
      </c>
      <c r="AL5" s="10">
        <v>0</v>
      </c>
      <c r="AM5" s="57"/>
      <c r="AN5" s="58"/>
    </row>
    <row r="6" spans="1:40" x14ac:dyDescent="0.25">
      <c r="A6" s="51">
        <v>2</v>
      </c>
      <c r="B6" s="22" t="s">
        <v>23</v>
      </c>
      <c r="C6" s="11">
        <f>55/R6</f>
        <v>0.82089552238805974</v>
      </c>
      <c r="D6" s="11">
        <f>0/R6</f>
        <v>0</v>
      </c>
      <c r="E6" s="11">
        <f>0/R6</f>
        <v>0</v>
      </c>
      <c r="F6" s="11">
        <f>0/R6</f>
        <v>0</v>
      </c>
      <c r="G6" s="11">
        <f>0/R6</f>
        <v>0</v>
      </c>
      <c r="H6" s="11">
        <f>0/R6</f>
        <v>0</v>
      </c>
      <c r="I6" s="11">
        <f>0/R6</f>
        <v>0</v>
      </c>
      <c r="J6" s="11">
        <f>0/R6</f>
        <v>0</v>
      </c>
      <c r="K6" s="11">
        <f>0/R6</f>
        <v>0</v>
      </c>
      <c r="L6" s="11">
        <f>0/R6</f>
        <v>0</v>
      </c>
      <c r="M6" s="11">
        <f>0/R6</f>
        <v>0</v>
      </c>
      <c r="N6" s="11">
        <f>0/R6</f>
        <v>0</v>
      </c>
      <c r="O6" s="11">
        <f>0/R6</f>
        <v>0</v>
      </c>
      <c r="P6" s="11">
        <f>0/R6</f>
        <v>0</v>
      </c>
      <c r="Q6" s="11">
        <f>0/R6</f>
        <v>0</v>
      </c>
      <c r="R6" s="59">
        <v>67</v>
      </c>
      <c r="S6" s="11">
        <f>35/AM6</f>
        <v>0.53846153846153844</v>
      </c>
      <c r="T6" s="11">
        <f>0/AM6</f>
        <v>0</v>
      </c>
      <c r="U6" s="11">
        <f>0/AM6</f>
        <v>0</v>
      </c>
      <c r="V6" s="11">
        <f>3/AM6</f>
        <v>4.6153846153846156E-2</v>
      </c>
      <c r="W6" s="11">
        <f>0/AM6</f>
        <v>0</v>
      </c>
      <c r="X6" s="11">
        <f>0/AM6</f>
        <v>0</v>
      </c>
      <c r="Y6" s="11">
        <f>0/AM6</f>
        <v>0</v>
      </c>
      <c r="Z6" s="11">
        <f>0/AM6</f>
        <v>0</v>
      </c>
      <c r="AA6" s="11">
        <f>0/AM6</f>
        <v>0</v>
      </c>
      <c r="AB6" s="11">
        <f>5/AM6</f>
        <v>7.6923076923076927E-2</v>
      </c>
      <c r="AC6" s="11">
        <f>0/AM6</f>
        <v>0</v>
      </c>
      <c r="AD6" s="11">
        <f>0/AM6</f>
        <v>0</v>
      </c>
      <c r="AE6" s="11">
        <f>0/AM6</f>
        <v>0</v>
      </c>
      <c r="AF6" s="11">
        <f>0/AM6</f>
        <v>0</v>
      </c>
      <c r="AG6" s="12">
        <f>0/AM6</f>
        <v>0</v>
      </c>
      <c r="AH6" s="12">
        <f>0/AM6</f>
        <v>0</v>
      </c>
      <c r="AI6" s="12">
        <f>0/AM6</f>
        <v>0</v>
      </c>
      <c r="AJ6" s="11">
        <f>0/AM6</f>
        <v>0</v>
      </c>
      <c r="AK6" s="12">
        <f>0/AM6</f>
        <v>0</v>
      </c>
      <c r="AL6" s="12">
        <v>0</v>
      </c>
      <c r="AM6" s="53">
        <v>65</v>
      </c>
      <c r="AN6" s="54"/>
    </row>
    <row r="7" spans="1:40" x14ac:dyDescent="0.25">
      <c r="A7" s="51"/>
      <c r="B7" s="23" t="s">
        <v>24</v>
      </c>
      <c r="C7" s="13">
        <v>0.80940126951449654</v>
      </c>
      <c r="D7" s="14">
        <v>-2.8735632183908046E-2</v>
      </c>
      <c r="E7" s="14">
        <v>-0.17241379310344829</v>
      </c>
      <c r="F7" s="14">
        <v>-0.16666666666666666</v>
      </c>
      <c r="G7" s="14">
        <v>-7.4712643678160925E-2</v>
      </c>
      <c r="H7" s="14">
        <v>-2.8735632183908046E-2</v>
      </c>
      <c r="I7" s="14">
        <v>-5.7471264367816091E-3</v>
      </c>
      <c r="J7" s="14">
        <v>0</v>
      </c>
      <c r="K7" s="14">
        <v>0</v>
      </c>
      <c r="L7" s="14">
        <v>-0.10919540229885058</v>
      </c>
      <c r="M7" s="14">
        <v>-5.7471264367816091E-3</v>
      </c>
      <c r="N7" s="14">
        <v>-1.1494252873563218E-2</v>
      </c>
      <c r="O7" s="14">
        <v>0</v>
      </c>
      <c r="P7" s="14">
        <v>0</v>
      </c>
      <c r="Q7" s="11">
        <v>0</v>
      </c>
      <c r="R7" s="59"/>
      <c r="S7" s="13">
        <v>0.48424467099165891</v>
      </c>
      <c r="T7" s="14">
        <v>-4.8192771084337352E-2</v>
      </c>
      <c r="U7" s="14">
        <v>-0.15060240963855423</v>
      </c>
      <c r="V7" s="14">
        <v>-0.30324374420759964</v>
      </c>
      <c r="W7" s="14">
        <v>-6.6265060240963861E-2</v>
      </c>
      <c r="X7" s="14">
        <v>-1.2048192771084338E-2</v>
      </c>
      <c r="Y7" s="14">
        <v>-4.2168674698795178E-2</v>
      </c>
      <c r="Z7" s="14">
        <v>-6.024096385542169E-3</v>
      </c>
      <c r="AA7" s="14">
        <v>-6.6265060240963861E-2</v>
      </c>
      <c r="AB7" s="14">
        <v>-0.17006487488415198</v>
      </c>
      <c r="AC7" s="14">
        <v>-5.4216867469879519E-2</v>
      </c>
      <c r="AD7" s="14">
        <v>0</v>
      </c>
      <c r="AE7" s="14">
        <v>0</v>
      </c>
      <c r="AF7" s="14">
        <v>-9.6385542168674704E-2</v>
      </c>
      <c r="AG7" s="15">
        <v>0</v>
      </c>
      <c r="AH7" s="15">
        <v>0</v>
      </c>
      <c r="AI7" s="15">
        <v>0</v>
      </c>
      <c r="AJ7" s="14">
        <v>-6.0240963855421686E-2</v>
      </c>
      <c r="AK7" s="15">
        <v>0</v>
      </c>
      <c r="AL7" s="15">
        <v>0</v>
      </c>
      <c r="AM7" s="53"/>
      <c r="AN7" s="54"/>
    </row>
    <row r="8" spans="1:40" x14ac:dyDescent="0.25">
      <c r="A8" s="55">
        <v>3</v>
      </c>
      <c r="B8" s="20" t="s">
        <v>23</v>
      </c>
      <c r="C8" s="5">
        <f>3/R8</f>
        <v>3.6585365853658534E-2</v>
      </c>
      <c r="D8" s="5">
        <f>0/R8</f>
        <v>0</v>
      </c>
      <c r="E8" s="5">
        <f>8/R8</f>
        <v>9.7560975609756101E-2</v>
      </c>
      <c r="F8" s="5">
        <f>12/R8</f>
        <v>0.14634146341463414</v>
      </c>
      <c r="G8" s="5">
        <f>9/R8</f>
        <v>0.10975609756097561</v>
      </c>
      <c r="H8" s="5">
        <f>0/R8</f>
        <v>0</v>
      </c>
      <c r="I8" s="5">
        <f>0/R8</f>
        <v>0</v>
      </c>
      <c r="J8" s="5">
        <f>0/R8</f>
        <v>0</v>
      </c>
      <c r="K8" s="5">
        <f>0/R8</f>
        <v>0</v>
      </c>
      <c r="L8" s="5">
        <f>6/R8</f>
        <v>7.3170731707317069E-2</v>
      </c>
      <c r="M8" s="5">
        <f>11/R8</f>
        <v>0.13414634146341464</v>
      </c>
      <c r="N8" s="5">
        <f>26/R8</f>
        <v>0.31707317073170732</v>
      </c>
      <c r="O8" s="5">
        <f>0/R8</f>
        <v>0</v>
      </c>
      <c r="P8" s="5">
        <f>6/R8</f>
        <v>7.3170731707317069E-2</v>
      </c>
      <c r="Q8" s="5">
        <f>5/R8</f>
        <v>6.097560975609756E-2</v>
      </c>
      <c r="R8" s="56">
        <v>82</v>
      </c>
      <c r="S8" s="5">
        <f>6/AM8</f>
        <v>7.3170731707317069E-2</v>
      </c>
      <c r="T8" s="5">
        <f>25/AM8</f>
        <v>0.3048780487804878</v>
      </c>
      <c r="U8" s="5">
        <f>10/AM8</f>
        <v>0.12195121951219512</v>
      </c>
      <c r="V8" s="5">
        <f>49/AM8</f>
        <v>0.59756097560975607</v>
      </c>
      <c r="W8" s="5">
        <f>8/AM8</f>
        <v>9.7560975609756101E-2</v>
      </c>
      <c r="X8" s="5">
        <f>1/AM8</f>
        <v>1.2195121951219513E-2</v>
      </c>
      <c r="Y8" s="5">
        <f>1/AM8</f>
        <v>1.2195121951219513E-2</v>
      </c>
      <c r="Z8" s="5">
        <f>0/AM8</f>
        <v>0</v>
      </c>
      <c r="AA8" s="5">
        <f>1/AM8</f>
        <v>1.2195121951219513E-2</v>
      </c>
      <c r="AB8" s="5">
        <f>14/AM8</f>
        <v>0.17073170731707318</v>
      </c>
      <c r="AC8" s="5">
        <f>8/AM8</f>
        <v>9.7560975609756101E-2</v>
      </c>
      <c r="AD8" s="5">
        <f>9/AM8</f>
        <v>0.10975609756097561</v>
      </c>
      <c r="AE8" s="5">
        <f>0/AM8</f>
        <v>0</v>
      </c>
      <c r="AF8" s="5">
        <f>0/AM8</f>
        <v>0</v>
      </c>
      <c r="AG8" s="6">
        <f>0/AM8</f>
        <v>0</v>
      </c>
      <c r="AH8" s="6">
        <f>0/AM8</f>
        <v>0</v>
      </c>
      <c r="AI8" s="6">
        <f>0/AM8</f>
        <v>0</v>
      </c>
      <c r="AJ8" s="5">
        <f>7/AM8</f>
        <v>8.5365853658536592E-2</v>
      </c>
      <c r="AK8" s="6">
        <f>0/AM8</f>
        <v>0</v>
      </c>
      <c r="AL8" s="6">
        <v>0</v>
      </c>
      <c r="AM8" s="57">
        <v>82</v>
      </c>
      <c r="AN8" s="58" t="s">
        <v>25</v>
      </c>
    </row>
    <row r="9" spans="1:40" x14ac:dyDescent="0.25">
      <c r="A9" s="55"/>
      <c r="B9" s="21" t="s">
        <v>24</v>
      </c>
      <c r="C9" s="8">
        <v>2.5091112980095316E-2</v>
      </c>
      <c r="D9" s="8">
        <v>-2.8735632183908046E-2</v>
      </c>
      <c r="E9" s="8">
        <v>-7.4852817493692186E-2</v>
      </c>
      <c r="F9" s="8">
        <v>-2.032520325203252E-2</v>
      </c>
      <c r="G9" s="8">
        <v>3.5043453882814685E-2</v>
      </c>
      <c r="H9" s="8">
        <v>-2.8735632183908046E-2</v>
      </c>
      <c r="I9" s="8">
        <v>-5.7471264367816091E-3</v>
      </c>
      <c r="J9" s="8">
        <v>0</v>
      </c>
      <c r="K9" s="8">
        <v>0</v>
      </c>
      <c r="L9" s="8">
        <v>-3.6024670591533511E-2</v>
      </c>
      <c r="M9" s="8">
        <v>0.12839921502663304</v>
      </c>
      <c r="N9" s="9">
        <v>0.30557891785814412</v>
      </c>
      <c r="O9" s="8">
        <v>0</v>
      </c>
      <c r="P9" s="8">
        <v>7.3170731707317069E-2</v>
      </c>
      <c r="Q9" s="5">
        <v>6.097560975609756E-2</v>
      </c>
      <c r="R9" s="56"/>
      <c r="S9" s="8">
        <v>1.895386423743755E-2</v>
      </c>
      <c r="T9" s="9">
        <v>0.25668527769615046</v>
      </c>
      <c r="U9" s="8">
        <v>-2.8651190126359111E-2</v>
      </c>
      <c r="V9" s="9">
        <v>0.24816338524831028</v>
      </c>
      <c r="W9" s="8">
        <v>3.129591536879224E-2</v>
      </c>
      <c r="X9" s="8">
        <v>1.4692918013517464E-4</v>
      </c>
      <c r="Y9" s="8">
        <v>-2.9973552747575665E-2</v>
      </c>
      <c r="Z9" s="8">
        <v>-6.024096385542169E-3</v>
      </c>
      <c r="AA9" s="8">
        <v>-5.4069938289744351E-2</v>
      </c>
      <c r="AB9" s="8">
        <v>-7.6256244490155722E-2</v>
      </c>
      <c r="AC9" s="8">
        <v>4.3344108139876582E-2</v>
      </c>
      <c r="AD9" s="8">
        <v>0.10975609756097561</v>
      </c>
      <c r="AE9" s="8">
        <v>0</v>
      </c>
      <c r="AF9" s="8">
        <v>-9.6385542168674704E-2</v>
      </c>
      <c r="AG9" s="16">
        <v>0</v>
      </c>
      <c r="AH9" s="16">
        <v>0</v>
      </c>
      <c r="AI9" s="16">
        <v>0</v>
      </c>
      <c r="AJ9" s="8">
        <v>2.5124889803114905E-2</v>
      </c>
      <c r="AK9" s="16">
        <v>0</v>
      </c>
      <c r="AL9" s="16">
        <v>0</v>
      </c>
      <c r="AM9" s="57"/>
      <c r="AN9" s="58"/>
    </row>
    <row r="10" spans="1:40" x14ac:dyDescent="0.25">
      <c r="A10" s="51">
        <v>4</v>
      </c>
      <c r="B10" s="22" t="s">
        <v>23</v>
      </c>
      <c r="C10" s="3">
        <f>0/R10</f>
        <v>0</v>
      </c>
      <c r="D10" s="3">
        <f>2/R10</f>
        <v>2.5316455696202531E-2</v>
      </c>
      <c r="E10" s="3">
        <f>12/R10</f>
        <v>0.15189873417721519</v>
      </c>
      <c r="F10" s="3">
        <f>5/R10</f>
        <v>6.3291139240506333E-2</v>
      </c>
      <c r="G10" s="3">
        <f>2/R10</f>
        <v>2.5316455696202531E-2</v>
      </c>
      <c r="H10" s="3">
        <f>7/R10</f>
        <v>8.8607594936708861E-2</v>
      </c>
      <c r="I10" s="3">
        <f>29/R10</f>
        <v>0.36708860759493672</v>
      </c>
      <c r="J10" s="3">
        <f>1/R10</f>
        <v>1.2658227848101266E-2</v>
      </c>
      <c r="K10" s="3">
        <f>0/R10</f>
        <v>0</v>
      </c>
      <c r="L10" s="3">
        <f>5/R10</f>
        <v>6.3291139240506333E-2</v>
      </c>
      <c r="M10" s="3">
        <f>0/R10</f>
        <v>0</v>
      </c>
      <c r="N10" s="3">
        <f>1/R10</f>
        <v>1.2658227848101266E-2</v>
      </c>
      <c r="O10" s="3">
        <f>0/R10</f>
        <v>0</v>
      </c>
      <c r="P10" s="3">
        <f>7/R10</f>
        <v>8.8607594936708861E-2</v>
      </c>
      <c r="Q10" s="3">
        <f>0/R10</f>
        <v>0</v>
      </c>
      <c r="R10" s="52">
        <v>79</v>
      </c>
      <c r="S10" s="3">
        <f>0/AM10</f>
        <v>0</v>
      </c>
      <c r="T10" s="3">
        <f>4/AM10</f>
        <v>5.2631578947368418E-2</v>
      </c>
      <c r="U10" s="3">
        <f>2/AM10</f>
        <v>2.6315789473684209E-2</v>
      </c>
      <c r="V10" s="3">
        <f>2/AM10</f>
        <v>2.6315789473684209E-2</v>
      </c>
      <c r="W10" s="3">
        <f>0/AM10</f>
        <v>0</v>
      </c>
      <c r="X10" s="3">
        <f>1/AM10</f>
        <v>1.3157894736842105E-2</v>
      </c>
      <c r="Y10" s="3">
        <f>34/AM10</f>
        <v>0.44736842105263158</v>
      </c>
      <c r="Z10" s="3">
        <f>2/AM10</f>
        <v>2.6315789473684209E-2</v>
      </c>
      <c r="AA10" s="3">
        <f>0/AM10</f>
        <v>0</v>
      </c>
      <c r="AB10" s="3">
        <f>21/AM10</f>
        <v>0.27631578947368424</v>
      </c>
      <c r="AC10" s="3">
        <f>0/AM10</f>
        <v>0</v>
      </c>
      <c r="AD10" s="3">
        <f>0/AM10</f>
        <v>0</v>
      </c>
      <c r="AE10" s="3">
        <f>0/AM10</f>
        <v>0</v>
      </c>
      <c r="AF10" s="3">
        <f>1/AM10</f>
        <v>1.3157894736842105E-2</v>
      </c>
      <c r="AG10" s="3">
        <f>0/AM10</f>
        <v>0</v>
      </c>
      <c r="AH10" s="3">
        <f>0/AM10</f>
        <v>0</v>
      </c>
      <c r="AI10" s="3">
        <f>0/AM10</f>
        <v>0</v>
      </c>
      <c r="AJ10" s="3">
        <f>6/AM10</f>
        <v>7.8947368421052627E-2</v>
      </c>
      <c r="AK10" s="3">
        <f>0/AM10</f>
        <v>0</v>
      </c>
      <c r="AL10" s="2">
        <v>0</v>
      </c>
      <c r="AM10" s="53">
        <v>76</v>
      </c>
      <c r="AN10" s="54"/>
    </row>
    <row r="11" spans="1:40" x14ac:dyDescent="0.25">
      <c r="A11" s="51"/>
      <c r="B11" s="23" t="s">
        <v>24</v>
      </c>
      <c r="C11" s="2">
        <v>-1.1494252873563218E-2</v>
      </c>
      <c r="D11" s="2">
        <v>-3.4191764877055143E-3</v>
      </c>
      <c r="E11" s="2">
        <v>-2.0515058926233093E-2</v>
      </c>
      <c r="F11" s="2">
        <v>-0.10337552742616032</v>
      </c>
      <c r="G11" s="2">
        <v>-4.9396187981958398E-2</v>
      </c>
      <c r="H11" s="2">
        <v>5.9871962752800864E-2</v>
      </c>
      <c r="I11" s="13">
        <v>0.36134148115815512</v>
      </c>
      <c r="J11" s="2">
        <v>1.2658227848101266E-2</v>
      </c>
      <c r="K11" s="2">
        <v>0</v>
      </c>
      <c r="L11" s="2">
        <v>-4.5904263058344247E-2</v>
      </c>
      <c r="M11" s="2">
        <v>-5.7471264367816091E-3</v>
      </c>
      <c r="N11" s="2">
        <v>1.1639749745380474E-3</v>
      </c>
      <c r="O11" s="2">
        <v>0</v>
      </c>
      <c r="P11" s="2">
        <v>8.8607594936708861E-2</v>
      </c>
      <c r="Q11" s="3">
        <v>0</v>
      </c>
      <c r="R11" s="52"/>
      <c r="S11" s="2">
        <v>-5.4216867469879519E-2</v>
      </c>
      <c r="T11" s="2">
        <v>4.4388078630310662E-3</v>
      </c>
      <c r="U11" s="2">
        <v>-0.12428662016487002</v>
      </c>
      <c r="V11" s="2">
        <v>-0.32308180088776162</v>
      </c>
      <c r="W11" s="2">
        <v>-6.6265060240963861E-2</v>
      </c>
      <c r="X11" s="2">
        <v>1.1097019657577666E-3</v>
      </c>
      <c r="Y11" s="13">
        <v>0.40519974635383638</v>
      </c>
      <c r="Z11" s="2">
        <v>2.0291693088142042E-2</v>
      </c>
      <c r="AA11" s="2">
        <v>-6.6265060240963861E-2</v>
      </c>
      <c r="AB11" s="2">
        <v>2.9327837666455331E-2</v>
      </c>
      <c r="AC11" s="2">
        <v>-5.4216867469879519E-2</v>
      </c>
      <c r="AD11" s="2">
        <v>0</v>
      </c>
      <c r="AE11" s="2">
        <v>0</v>
      </c>
      <c r="AF11" s="2">
        <v>-8.3227647431832599E-2</v>
      </c>
      <c r="AG11" s="2">
        <v>0</v>
      </c>
      <c r="AH11" s="2">
        <v>0</v>
      </c>
      <c r="AI11" s="2">
        <v>0</v>
      </c>
      <c r="AJ11" s="2">
        <v>1.8706404565630941E-2</v>
      </c>
      <c r="AK11" s="2">
        <v>0</v>
      </c>
      <c r="AL11" s="2">
        <v>0</v>
      </c>
      <c r="AM11" s="53"/>
      <c r="AN11" s="54"/>
    </row>
    <row r="12" spans="1:40" x14ac:dyDescent="0.25">
      <c r="A12" s="55">
        <v>5</v>
      </c>
      <c r="B12" s="20" t="s">
        <v>23</v>
      </c>
      <c r="C12" s="5">
        <f>28/R12</f>
        <v>0.39436619718309857</v>
      </c>
      <c r="D12" s="5">
        <f>0/R12</f>
        <v>0</v>
      </c>
      <c r="E12" s="5">
        <f>0/R12</f>
        <v>0</v>
      </c>
      <c r="F12" s="5">
        <f>0/R12</f>
        <v>0</v>
      </c>
      <c r="G12" s="5">
        <f>0/R12</f>
        <v>0</v>
      </c>
      <c r="H12" s="5">
        <f>0/R12</f>
        <v>0</v>
      </c>
      <c r="I12" s="5">
        <f>0/R12</f>
        <v>0</v>
      </c>
      <c r="J12" s="5">
        <f>0/R12</f>
        <v>0</v>
      </c>
      <c r="K12" s="5">
        <f>0/R12</f>
        <v>0</v>
      </c>
      <c r="L12" s="5">
        <f>0/R12</f>
        <v>0</v>
      </c>
      <c r="M12" s="5">
        <f>0/R12</f>
        <v>0</v>
      </c>
      <c r="N12" s="5">
        <f>0/R12</f>
        <v>0</v>
      </c>
      <c r="O12" s="5">
        <f>0/R12</f>
        <v>0</v>
      </c>
      <c r="P12" s="5">
        <f>0/R12</f>
        <v>0</v>
      </c>
      <c r="Q12" s="5">
        <f>0/R12</f>
        <v>0</v>
      </c>
      <c r="R12" s="56">
        <v>71</v>
      </c>
      <c r="S12" s="5">
        <f>33/AM12</f>
        <v>0.47142857142857142</v>
      </c>
      <c r="T12" s="5">
        <f>5/AM12</f>
        <v>7.1428571428571425E-2</v>
      </c>
      <c r="U12" s="5">
        <f>0/AM12</f>
        <v>0</v>
      </c>
      <c r="V12" s="5">
        <f>0/AM12</f>
        <v>0</v>
      </c>
      <c r="W12" s="5">
        <f>0/AM12</f>
        <v>0</v>
      </c>
      <c r="X12" s="5">
        <f>0/AM12</f>
        <v>0</v>
      </c>
      <c r="Y12" s="5">
        <f>0/AM12</f>
        <v>0</v>
      </c>
      <c r="Z12" s="5">
        <f>0/AM12</f>
        <v>0</v>
      </c>
      <c r="AA12" s="5">
        <f>0/AM12</f>
        <v>0</v>
      </c>
      <c r="AB12" s="5">
        <f>0/AM12</f>
        <v>0</v>
      </c>
      <c r="AC12" s="5">
        <f>0/AM12</f>
        <v>0</v>
      </c>
      <c r="AD12" s="5">
        <f>0/AM12</f>
        <v>0</v>
      </c>
      <c r="AE12" s="5">
        <f>0/AM12</f>
        <v>0</v>
      </c>
      <c r="AF12" s="5">
        <f>0/AM12</f>
        <v>0</v>
      </c>
      <c r="AG12" s="5">
        <f>0/AM12</f>
        <v>0</v>
      </c>
      <c r="AH12" s="5">
        <f>0/AM12</f>
        <v>0</v>
      </c>
      <c r="AI12" s="5">
        <f>0/AM12</f>
        <v>0</v>
      </c>
      <c r="AJ12" s="5">
        <f>0/AM12</f>
        <v>0</v>
      </c>
      <c r="AK12" s="5">
        <f>0/AM12</f>
        <v>0</v>
      </c>
      <c r="AL12" s="8">
        <v>0</v>
      </c>
      <c r="AM12" s="57">
        <v>70</v>
      </c>
      <c r="AN12" s="58"/>
    </row>
    <row r="13" spans="1:40" x14ac:dyDescent="0.25">
      <c r="A13" s="55"/>
      <c r="B13" s="21" t="s">
        <v>24</v>
      </c>
      <c r="C13" s="9">
        <v>0.38287194430953536</v>
      </c>
      <c r="D13" s="8">
        <v>-2.8735632183908046E-2</v>
      </c>
      <c r="E13" s="8">
        <v>-0.17241379310344829</v>
      </c>
      <c r="F13" s="8">
        <v>-0.16666666666666666</v>
      </c>
      <c r="G13" s="8">
        <v>-7.4712643678160925E-2</v>
      </c>
      <c r="H13" s="8">
        <v>-2.8735632183908046E-2</v>
      </c>
      <c r="I13" s="8">
        <v>-5.7471264367816091E-3</v>
      </c>
      <c r="J13" s="8">
        <v>0</v>
      </c>
      <c r="K13" s="8">
        <v>0</v>
      </c>
      <c r="L13" s="8">
        <v>-0.10919540229885058</v>
      </c>
      <c r="M13" s="8">
        <v>-5.7471264367816091E-3</v>
      </c>
      <c r="N13" s="8">
        <v>-1.1494252873563218E-2</v>
      </c>
      <c r="O13" s="8">
        <v>0</v>
      </c>
      <c r="P13" s="8">
        <v>0</v>
      </c>
      <c r="Q13" s="5">
        <v>0</v>
      </c>
      <c r="R13" s="56"/>
      <c r="S13" s="9">
        <v>0.41721170395869189</v>
      </c>
      <c r="T13" s="8">
        <v>2.3235800344234073E-2</v>
      </c>
      <c r="U13" s="8">
        <v>-0.15060240963855423</v>
      </c>
      <c r="V13" s="8">
        <v>-0.3493975903614458</v>
      </c>
      <c r="W13" s="8">
        <v>-6.6265060240963861E-2</v>
      </c>
      <c r="X13" s="8">
        <v>-1.2048192771084338E-2</v>
      </c>
      <c r="Y13" s="8">
        <v>-4.2168674698795178E-2</v>
      </c>
      <c r="Z13" s="8">
        <v>-6.024096385542169E-3</v>
      </c>
      <c r="AA13" s="8">
        <v>-6.6265060240963861E-2</v>
      </c>
      <c r="AB13" s="8">
        <v>-0.24698795180722891</v>
      </c>
      <c r="AC13" s="8">
        <v>-5.4216867469879519E-2</v>
      </c>
      <c r="AD13" s="8">
        <v>0</v>
      </c>
      <c r="AE13" s="8">
        <v>0</v>
      </c>
      <c r="AF13" s="8">
        <v>-9.6385542168674704E-2</v>
      </c>
      <c r="AG13" s="8">
        <v>0</v>
      </c>
      <c r="AH13" s="8">
        <v>0</v>
      </c>
      <c r="AI13" s="8">
        <v>0</v>
      </c>
      <c r="AJ13" s="8">
        <v>-6.0240963855421686E-2</v>
      </c>
      <c r="AK13" s="8">
        <v>0</v>
      </c>
      <c r="AL13" s="8">
        <v>0</v>
      </c>
      <c r="AM13" s="57"/>
      <c r="AN13" s="58"/>
    </row>
    <row r="14" spans="1:40" x14ac:dyDescent="0.25">
      <c r="A14" s="51">
        <v>6</v>
      </c>
      <c r="B14" s="22" t="s">
        <v>23</v>
      </c>
      <c r="C14" s="3">
        <f>14/R14</f>
        <v>0.19178082191780821</v>
      </c>
      <c r="D14" s="3">
        <f>0/R14</f>
        <v>0</v>
      </c>
      <c r="E14" s="3">
        <f>0/R14</f>
        <v>0</v>
      </c>
      <c r="F14" s="3">
        <f>0/R14</f>
        <v>0</v>
      </c>
      <c r="G14" s="3">
        <f>0/R14</f>
        <v>0</v>
      </c>
      <c r="H14" s="3">
        <f>0/R14</f>
        <v>0</v>
      </c>
      <c r="I14" s="3">
        <f>0/R14</f>
        <v>0</v>
      </c>
      <c r="J14" s="3">
        <f>36/R14</f>
        <v>0.49315068493150682</v>
      </c>
      <c r="K14" s="3">
        <f>0/R14</f>
        <v>0</v>
      </c>
      <c r="L14" s="3">
        <f>52/R14</f>
        <v>0.71232876712328763</v>
      </c>
      <c r="M14" s="3">
        <f>0/R14</f>
        <v>0</v>
      </c>
      <c r="N14" s="3">
        <f>0/R14</f>
        <v>0</v>
      </c>
      <c r="O14" s="3">
        <f>0/R14</f>
        <v>0</v>
      </c>
      <c r="P14" s="3">
        <f>0/R14</f>
        <v>0</v>
      </c>
      <c r="Q14" s="3">
        <f>0/R14</f>
        <v>0</v>
      </c>
      <c r="R14" s="52">
        <v>73</v>
      </c>
      <c r="S14" s="3">
        <f>34/AM14</f>
        <v>0.48571428571428571</v>
      </c>
      <c r="T14" s="3">
        <f>1/AM14</f>
        <v>1.4285714285714285E-2</v>
      </c>
      <c r="U14" s="3">
        <f>1/AM14</f>
        <v>1.4285714285714285E-2</v>
      </c>
      <c r="V14" s="3">
        <f>1/AM14</f>
        <v>1.4285714285714285E-2</v>
      </c>
      <c r="W14" s="3">
        <f>1/AM14</f>
        <v>1.4285714285714285E-2</v>
      </c>
      <c r="X14" s="3">
        <f>0/AM14</f>
        <v>0</v>
      </c>
      <c r="Y14" s="3">
        <f>0/AM14</f>
        <v>0</v>
      </c>
      <c r="Z14" s="3">
        <f>32/AM14</f>
        <v>0.45714285714285713</v>
      </c>
      <c r="AA14" s="3">
        <f>0/AM14</f>
        <v>0</v>
      </c>
      <c r="AB14" s="3">
        <f>49/AM14</f>
        <v>0.7</v>
      </c>
      <c r="AC14" s="3">
        <f>1/AM14</f>
        <v>1.4285714285714285E-2</v>
      </c>
      <c r="AD14" s="3">
        <f>0/AM14</f>
        <v>0</v>
      </c>
      <c r="AE14" s="3">
        <f>0/AM14</f>
        <v>0</v>
      </c>
      <c r="AF14" s="3">
        <f>0/AM14</f>
        <v>0</v>
      </c>
      <c r="AG14" s="3">
        <f>0/AM14</f>
        <v>0</v>
      </c>
      <c r="AH14" s="3">
        <f>0/AM14</f>
        <v>0</v>
      </c>
      <c r="AI14" s="3">
        <f>0/AM14</f>
        <v>0</v>
      </c>
      <c r="AJ14" s="3">
        <f>0/AM14</f>
        <v>0</v>
      </c>
      <c r="AK14" s="3">
        <f>0/AM14</f>
        <v>0</v>
      </c>
      <c r="AL14" s="2">
        <v>0</v>
      </c>
      <c r="AM14" s="53">
        <v>70</v>
      </c>
      <c r="AN14" s="54"/>
    </row>
    <row r="15" spans="1:40" x14ac:dyDescent="0.25">
      <c r="A15" s="51"/>
      <c r="B15" s="23" t="s">
        <v>24</v>
      </c>
      <c r="C15" s="13">
        <v>0.180286569044245</v>
      </c>
      <c r="D15" s="2">
        <v>-2.8735632183908046E-2</v>
      </c>
      <c r="E15" s="2">
        <v>-0.17241379310344829</v>
      </c>
      <c r="F15" s="2">
        <v>-0.16666666666666666</v>
      </c>
      <c r="G15" s="2">
        <v>-7.4712643678160925E-2</v>
      </c>
      <c r="H15" s="2">
        <v>-2.8735632183908E-2</v>
      </c>
      <c r="I15" s="2">
        <v>-5.7471264367816091E-3</v>
      </c>
      <c r="J15" s="13">
        <v>0.49315068493150682</v>
      </c>
      <c r="K15" s="2">
        <v>0</v>
      </c>
      <c r="L15" s="13">
        <v>0.60313336482443702</v>
      </c>
      <c r="M15" s="2">
        <v>-5.7471264367816091E-3</v>
      </c>
      <c r="N15" s="2">
        <v>-1.1494252873563218E-2</v>
      </c>
      <c r="O15" s="2">
        <v>0</v>
      </c>
      <c r="P15" s="2">
        <v>0</v>
      </c>
      <c r="Q15" s="3">
        <v>0</v>
      </c>
      <c r="R15" s="52"/>
      <c r="S15" s="13">
        <v>0.43149741824440618</v>
      </c>
      <c r="T15" s="2">
        <v>-3.3907056798623068E-2</v>
      </c>
      <c r="U15" s="2">
        <v>-0.13631669535283994</v>
      </c>
      <c r="V15" s="2">
        <v>-0.33511187607573151</v>
      </c>
      <c r="W15" s="2">
        <v>-5.1979345955249577E-2</v>
      </c>
      <c r="X15" s="2">
        <v>-1.2048192771084338E-2</v>
      </c>
      <c r="Y15" s="2">
        <v>-4.2168674698795178E-2</v>
      </c>
      <c r="Z15" s="13">
        <v>0.45111876075731494</v>
      </c>
      <c r="AA15" s="2">
        <v>-6.6265060240963861E-2</v>
      </c>
      <c r="AB15" s="13">
        <v>0.45301204819277108</v>
      </c>
      <c r="AC15" s="2">
        <v>-3.9931153184165236E-2</v>
      </c>
      <c r="AD15" s="2">
        <v>0</v>
      </c>
      <c r="AE15" s="2">
        <v>0</v>
      </c>
      <c r="AF15" s="2">
        <v>-9.6385542168674704E-2</v>
      </c>
      <c r="AG15" s="2">
        <v>0</v>
      </c>
      <c r="AH15" s="2">
        <v>0</v>
      </c>
      <c r="AI15" s="2">
        <v>0</v>
      </c>
      <c r="AJ15" s="2">
        <v>-6.0240963855421686E-2</v>
      </c>
      <c r="AK15" s="2">
        <v>0</v>
      </c>
      <c r="AL15" s="2">
        <v>0</v>
      </c>
      <c r="AM15" s="53"/>
      <c r="AN15" s="54"/>
    </row>
    <row r="16" spans="1:40" x14ac:dyDescent="0.25">
      <c r="A16" s="55">
        <v>7</v>
      </c>
      <c r="B16" s="20" t="s">
        <v>23</v>
      </c>
      <c r="C16" s="5">
        <f>0/R16</f>
        <v>0</v>
      </c>
      <c r="D16" s="5">
        <f>0/R16</f>
        <v>0</v>
      </c>
      <c r="E16" s="5">
        <f>0/R16</f>
        <v>0</v>
      </c>
      <c r="F16" s="5">
        <f>0/R16</f>
        <v>0</v>
      </c>
      <c r="G16" s="5">
        <f>37/R16</f>
        <v>0.48051948051948051</v>
      </c>
      <c r="H16" s="5">
        <f>0/R16</f>
        <v>0</v>
      </c>
      <c r="I16" s="5">
        <f>0/R16</f>
        <v>0</v>
      </c>
      <c r="J16" s="5">
        <f>0/R16</f>
        <v>0</v>
      </c>
      <c r="K16" s="5">
        <f>0/R16</f>
        <v>0</v>
      </c>
      <c r="L16" s="5">
        <f>0/R16</f>
        <v>0</v>
      </c>
      <c r="M16" s="5">
        <f>0/R16</f>
        <v>0</v>
      </c>
      <c r="N16" s="5">
        <f>0/R16</f>
        <v>0</v>
      </c>
      <c r="O16" s="5">
        <f>0/R16</f>
        <v>0</v>
      </c>
      <c r="P16" s="5">
        <f>35/R16</f>
        <v>0.45454545454545453</v>
      </c>
      <c r="Q16" s="5">
        <f>0/R16</f>
        <v>0</v>
      </c>
      <c r="R16" s="56">
        <v>77</v>
      </c>
      <c r="S16" s="5">
        <f>0/AM16</f>
        <v>0</v>
      </c>
      <c r="T16" s="5">
        <f>11/AM14</f>
        <v>0.15714285714285714</v>
      </c>
      <c r="U16" s="5">
        <f>0/AM16</f>
        <v>0</v>
      </c>
      <c r="V16" s="5">
        <f>13/AM14</f>
        <v>0.18571428571428572</v>
      </c>
      <c r="W16" s="5">
        <f>22/AM14</f>
        <v>0.31428571428571428</v>
      </c>
      <c r="X16" s="5">
        <f>2/AM14</f>
        <v>2.8571428571428571E-2</v>
      </c>
      <c r="Y16" s="5">
        <f>0/AM16</f>
        <v>0</v>
      </c>
      <c r="Z16" s="5">
        <f>0/AM16</f>
        <v>0</v>
      </c>
      <c r="AA16" s="5">
        <f>0/AM16</f>
        <v>0</v>
      </c>
      <c r="AB16" s="5">
        <f>0/AM16</f>
        <v>0</v>
      </c>
      <c r="AC16" s="5">
        <f>0/AM16</f>
        <v>0</v>
      </c>
      <c r="AD16" s="5">
        <f>0/AM16</f>
        <v>0</v>
      </c>
      <c r="AE16" s="5">
        <f>0/AM16</f>
        <v>0</v>
      </c>
      <c r="AF16" s="5">
        <f>0/AM16</f>
        <v>0</v>
      </c>
      <c r="AG16" s="5">
        <f>0/AM16</f>
        <v>0</v>
      </c>
      <c r="AH16" s="5">
        <f>0/AM16</f>
        <v>0</v>
      </c>
      <c r="AI16" s="5">
        <f>0/AM16</f>
        <v>0</v>
      </c>
      <c r="AJ16" s="5">
        <f>0/AM16</f>
        <v>0</v>
      </c>
      <c r="AK16" s="5">
        <f>22/AM14</f>
        <v>0.31428571428571428</v>
      </c>
      <c r="AL16" s="8">
        <v>0</v>
      </c>
      <c r="AM16" s="57">
        <v>70</v>
      </c>
      <c r="AN16" s="58" t="s">
        <v>26</v>
      </c>
    </row>
    <row r="17" spans="1:40" x14ac:dyDescent="0.25">
      <c r="A17" s="55"/>
      <c r="B17" s="21" t="s">
        <v>24</v>
      </c>
      <c r="C17" s="8">
        <v>-1.1494252873563218E-2</v>
      </c>
      <c r="D17" s="8">
        <v>-2.8735632183908046E-2</v>
      </c>
      <c r="E17" s="8">
        <v>-0.17241379310344829</v>
      </c>
      <c r="F17" s="8">
        <v>-0.16666666666666666</v>
      </c>
      <c r="G17" s="9">
        <v>0.40580683684131957</v>
      </c>
      <c r="H17" s="8">
        <v>-2.8735632183908046E-2</v>
      </c>
      <c r="I17" s="8">
        <v>-5.7471264367816091E-3</v>
      </c>
      <c r="J17" s="8">
        <v>0</v>
      </c>
      <c r="K17" s="8">
        <v>0</v>
      </c>
      <c r="L17" s="8">
        <v>-0.10919540229885058</v>
      </c>
      <c r="M17" s="8">
        <v>-5.7471264367816091E-3</v>
      </c>
      <c r="N17" s="8">
        <v>-1.1494252873563218E-2</v>
      </c>
      <c r="O17" s="8">
        <v>0</v>
      </c>
      <c r="P17" s="9">
        <v>0.45454545454545453</v>
      </c>
      <c r="Q17" s="5">
        <v>0</v>
      </c>
      <c r="R17" s="56"/>
      <c r="S17" s="8">
        <v>-5.4216867469879519E-2</v>
      </c>
      <c r="T17" s="8">
        <v>0.10895008605851979</v>
      </c>
      <c r="U17" s="8">
        <v>-0.15060240963855423</v>
      </c>
      <c r="V17" s="8">
        <v>-0.16368330464716008</v>
      </c>
      <c r="W17" s="9">
        <v>0.24802065404475043</v>
      </c>
      <c r="X17" s="8">
        <v>1.6523235800344233E-2</v>
      </c>
      <c r="Y17" s="8">
        <v>-4.2168674698795178E-2</v>
      </c>
      <c r="Z17" s="8">
        <v>-6.024096385542169E-3</v>
      </c>
      <c r="AA17" s="8">
        <v>-6.6265060240963861E-2</v>
      </c>
      <c r="AB17" s="8">
        <v>-0.24698795180722891</v>
      </c>
      <c r="AC17" s="8">
        <v>-5.4216867469879519E-2</v>
      </c>
      <c r="AD17" s="8">
        <v>0</v>
      </c>
      <c r="AE17" s="8">
        <v>0</v>
      </c>
      <c r="AF17" s="8">
        <v>-9.6385542168674704E-2</v>
      </c>
      <c r="AG17" s="8">
        <v>0</v>
      </c>
      <c r="AH17" s="8">
        <v>0</v>
      </c>
      <c r="AI17" s="8">
        <v>0</v>
      </c>
      <c r="AJ17" s="8">
        <v>-6.0240963855421686E-2</v>
      </c>
      <c r="AK17" s="9">
        <v>0.31428571428571428</v>
      </c>
      <c r="AL17" s="8">
        <v>0</v>
      </c>
      <c r="AM17" s="57"/>
      <c r="AN17" s="58"/>
    </row>
    <row r="18" spans="1:40" x14ac:dyDescent="0.25">
      <c r="A18" s="51">
        <v>8</v>
      </c>
      <c r="B18" s="22" t="s">
        <v>23</v>
      </c>
      <c r="C18" s="3">
        <f>0/R18</f>
        <v>0</v>
      </c>
      <c r="D18" s="3">
        <f>6/R18</f>
        <v>6.6666666666666666E-2</v>
      </c>
      <c r="E18" s="3">
        <f>4/R18</f>
        <v>4.4444444444444446E-2</v>
      </c>
      <c r="F18" s="3">
        <f>1/R18</f>
        <v>1.1111111111111112E-2</v>
      </c>
      <c r="G18" s="3">
        <f>10/R18</f>
        <v>0.1111111111111111</v>
      </c>
      <c r="H18" s="3">
        <f>9/R18</f>
        <v>0.1</v>
      </c>
      <c r="I18" s="3">
        <f>1/R18</f>
        <v>1.1111111111111112E-2</v>
      </c>
      <c r="J18" s="3">
        <f>0/R18</f>
        <v>0</v>
      </c>
      <c r="K18" s="3">
        <f>0/R18</f>
        <v>0</v>
      </c>
      <c r="L18" s="3">
        <f>31/R18</f>
        <v>0.34444444444444444</v>
      </c>
      <c r="M18" s="3">
        <f>4/R18</f>
        <v>4.4444444444444446E-2</v>
      </c>
      <c r="N18" s="3">
        <f>0/R18</f>
        <v>0</v>
      </c>
      <c r="O18" s="3">
        <f>0/R18</f>
        <v>0</v>
      </c>
      <c r="P18" s="3">
        <f>19/R18</f>
        <v>0.21111111111111111</v>
      </c>
      <c r="Q18" s="3">
        <f>0/R18</f>
        <v>0</v>
      </c>
      <c r="R18" s="52">
        <v>90</v>
      </c>
      <c r="S18" s="3">
        <f>0/AM18</f>
        <v>0</v>
      </c>
      <c r="T18" s="3">
        <f>5/AM18</f>
        <v>5.6179775280898875E-2</v>
      </c>
      <c r="U18" s="3">
        <f>4/AM18</f>
        <v>4.49438202247191E-2</v>
      </c>
      <c r="V18" s="3">
        <f>19/AM18</f>
        <v>0.21348314606741572</v>
      </c>
      <c r="W18" s="3">
        <f>41/AM18</f>
        <v>0.4606741573033708</v>
      </c>
      <c r="X18" s="3">
        <f>2/AM18</f>
        <v>2.247191011235955E-2</v>
      </c>
      <c r="Y18" s="3">
        <f>0/AM18</f>
        <v>0</v>
      </c>
      <c r="Z18" s="3">
        <f>0/AM18</f>
        <v>0</v>
      </c>
      <c r="AA18" s="3">
        <f>0/AM18</f>
        <v>0</v>
      </c>
      <c r="AB18" s="3">
        <f>38/AM18</f>
        <v>0.42696629213483145</v>
      </c>
      <c r="AC18" s="3">
        <f>0/AM18</f>
        <v>0</v>
      </c>
      <c r="AD18" s="3">
        <f>0/AM18</f>
        <v>0</v>
      </c>
      <c r="AE18" s="3">
        <f>0/AM18</f>
        <v>0</v>
      </c>
      <c r="AF18" s="3">
        <f>0/AM18</f>
        <v>0</v>
      </c>
      <c r="AG18" s="3">
        <f>0/AM18</f>
        <v>0</v>
      </c>
      <c r="AH18" s="3">
        <f>0/AM18</f>
        <v>0</v>
      </c>
      <c r="AI18" s="3">
        <f>0/AM18</f>
        <v>0</v>
      </c>
      <c r="AJ18" s="3">
        <f>0/AM18</f>
        <v>0</v>
      </c>
      <c r="AK18" s="3">
        <f>24/AM18</f>
        <v>0.2696629213483146</v>
      </c>
      <c r="AL18" s="2">
        <v>0</v>
      </c>
      <c r="AM18" s="53">
        <v>89</v>
      </c>
      <c r="AN18" s="54" t="s">
        <v>26</v>
      </c>
    </row>
    <row r="19" spans="1:40" x14ac:dyDescent="0.25">
      <c r="A19" s="51"/>
      <c r="B19" s="23" t="s">
        <v>24</v>
      </c>
      <c r="C19" s="2">
        <v>-1.1494252873563218E-2</v>
      </c>
      <c r="D19" s="2">
        <v>3.793103448275862E-2</v>
      </c>
      <c r="E19" s="2">
        <v>-0.12796934865900383</v>
      </c>
      <c r="F19" s="2">
        <v>-0.15555555555555556</v>
      </c>
      <c r="G19" s="2">
        <v>3.639846743295018E-2</v>
      </c>
      <c r="H19" s="2">
        <v>7.1264367816092009E-2</v>
      </c>
      <c r="I19" s="2">
        <v>5.3639846743295024E-3</v>
      </c>
      <c r="J19" s="2">
        <v>0</v>
      </c>
      <c r="K19" s="2">
        <v>0</v>
      </c>
      <c r="L19" s="13">
        <v>0.23524904214559386</v>
      </c>
      <c r="M19" s="2">
        <v>3.8697318007662837E-2</v>
      </c>
      <c r="N19" s="2">
        <v>-1.1494252873563218E-2</v>
      </c>
      <c r="O19" s="2">
        <v>0</v>
      </c>
      <c r="P19" s="2">
        <v>0.21111111111111111</v>
      </c>
      <c r="Q19" s="3">
        <v>0</v>
      </c>
      <c r="R19" s="52"/>
      <c r="S19" s="2">
        <v>-5.4216867469879519E-2</v>
      </c>
      <c r="T19" s="2">
        <v>7.9870041965615229E-3</v>
      </c>
      <c r="U19" s="2">
        <v>-0.10565858941383513</v>
      </c>
      <c r="V19" s="2">
        <v>-0.13591444429403007</v>
      </c>
      <c r="W19" s="13">
        <v>0.39440909706240695</v>
      </c>
      <c r="X19" s="2">
        <v>1.0423717341275212E-2</v>
      </c>
      <c r="Y19" s="2">
        <v>-4.2168674698795178E-2</v>
      </c>
      <c r="Z19" s="2">
        <v>-6.024096385542169E-3</v>
      </c>
      <c r="AA19" s="2">
        <v>-6.6265060240963861E-2</v>
      </c>
      <c r="AB19" s="13">
        <v>0.17997834032760254</v>
      </c>
      <c r="AC19" s="2">
        <v>-5.4216867469879519E-2</v>
      </c>
      <c r="AD19" s="2">
        <v>0</v>
      </c>
      <c r="AE19" s="2">
        <v>0</v>
      </c>
      <c r="AF19" s="2">
        <v>-9.6385542168674704E-2</v>
      </c>
      <c r="AG19" s="2">
        <v>0</v>
      </c>
      <c r="AH19" s="2">
        <v>0</v>
      </c>
      <c r="AI19" s="2">
        <v>0</v>
      </c>
      <c r="AJ19" s="2">
        <v>-6.0240963855421686E-2</v>
      </c>
      <c r="AK19" s="13">
        <v>0.2696629213483146</v>
      </c>
      <c r="AL19" s="2">
        <v>0</v>
      </c>
      <c r="AM19" s="53"/>
      <c r="AN19" s="54"/>
    </row>
    <row r="20" spans="1:40" x14ac:dyDescent="0.25">
      <c r="A20" s="55">
        <v>9</v>
      </c>
      <c r="B20" s="20" t="s">
        <v>23</v>
      </c>
      <c r="C20" s="5">
        <f>0/R20</f>
        <v>0</v>
      </c>
      <c r="D20" s="5">
        <f>1/R20</f>
        <v>1.4285714285714285E-2</v>
      </c>
      <c r="E20" s="5">
        <f>0/R20</f>
        <v>0</v>
      </c>
      <c r="F20" s="5">
        <f>0/R20</f>
        <v>0</v>
      </c>
      <c r="G20" s="5">
        <f>4/R20</f>
        <v>5.7142857142857141E-2</v>
      </c>
      <c r="H20" s="5">
        <f>3/R20</f>
        <v>4.2857142857142858E-2</v>
      </c>
      <c r="I20" s="5">
        <f>0/R20</f>
        <v>0</v>
      </c>
      <c r="J20" s="5">
        <f>0/R20</f>
        <v>0</v>
      </c>
      <c r="K20" s="5">
        <f>0/R20</f>
        <v>0</v>
      </c>
      <c r="L20" s="5">
        <f>0/R20</f>
        <v>0</v>
      </c>
      <c r="M20" s="5">
        <f>25/R20</f>
        <v>0.35714285714285715</v>
      </c>
      <c r="N20" s="5">
        <f>0/R20</f>
        <v>0</v>
      </c>
      <c r="O20" s="5">
        <f>0/R20</f>
        <v>0</v>
      </c>
      <c r="P20" s="5">
        <f>0/R20</f>
        <v>0</v>
      </c>
      <c r="Q20" s="5">
        <f>0/R20</f>
        <v>0</v>
      </c>
      <c r="R20" s="56">
        <v>70</v>
      </c>
      <c r="S20" s="5">
        <f>3/AM20</f>
        <v>4.4776119402985072E-2</v>
      </c>
      <c r="T20" s="5">
        <f>1/AM20</f>
        <v>1.4925373134328358E-2</v>
      </c>
      <c r="U20" s="5">
        <f>3/AM20</f>
        <v>4.4776119402985072E-2</v>
      </c>
      <c r="V20" s="5">
        <f>2/AM20</f>
        <v>2.9850746268656716E-2</v>
      </c>
      <c r="W20" s="5">
        <f>1/AM20</f>
        <v>1.4925373134328358E-2</v>
      </c>
      <c r="X20" s="5">
        <f>2/AM20</f>
        <v>2.9850746268656716E-2</v>
      </c>
      <c r="Y20" s="5">
        <f>0/AM20</f>
        <v>0</v>
      </c>
      <c r="Z20" s="5">
        <f>0/AM20</f>
        <v>0</v>
      </c>
      <c r="AA20" s="5">
        <f>0/AM20</f>
        <v>0</v>
      </c>
      <c r="AB20" s="5">
        <f>7/AM20</f>
        <v>0.1044776119402985</v>
      </c>
      <c r="AC20" s="5">
        <f>24/AM20</f>
        <v>0.35820895522388058</v>
      </c>
      <c r="AD20" s="5">
        <f>0/AM20</f>
        <v>0</v>
      </c>
      <c r="AE20" s="5">
        <f>0/AM20</f>
        <v>0</v>
      </c>
      <c r="AF20" s="5">
        <f>0/AM20</f>
        <v>0</v>
      </c>
      <c r="AG20" s="5">
        <f>0/AM20</f>
        <v>0</v>
      </c>
      <c r="AH20" s="5">
        <f>0/AM20</f>
        <v>0</v>
      </c>
      <c r="AI20" s="5">
        <f>0/AM20</f>
        <v>0</v>
      </c>
      <c r="AJ20" s="5">
        <f>0/AM20</f>
        <v>0</v>
      </c>
      <c r="AK20" s="5">
        <f>0/AM20</f>
        <v>0</v>
      </c>
      <c r="AL20" s="8">
        <v>0</v>
      </c>
      <c r="AM20" s="57">
        <v>67</v>
      </c>
      <c r="AN20" s="58"/>
    </row>
    <row r="21" spans="1:40" x14ac:dyDescent="0.25">
      <c r="A21" s="55"/>
      <c r="B21" s="21" t="s">
        <v>24</v>
      </c>
      <c r="C21" s="8">
        <v>-1.1494252873563218E-2</v>
      </c>
      <c r="D21" s="8">
        <v>-1.444991789819376E-2</v>
      </c>
      <c r="E21" s="8">
        <v>-0.17241379310344829</v>
      </c>
      <c r="F21" s="8">
        <v>-0.16666666666666666</v>
      </c>
      <c r="G21" s="8">
        <v>-1.7569786535303784E-2</v>
      </c>
      <c r="H21" s="8">
        <v>1.4121510673234812E-2</v>
      </c>
      <c r="I21" s="8">
        <v>-5.7471264367816091E-3</v>
      </c>
      <c r="J21" s="8">
        <v>0</v>
      </c>
      <c r="K21" s="8">
        <v>0</v>
      </c>
      <c r="L21" s="8">
        <v>-0.10919540229885058</v>
      </c>
      <c r="M21" s="9">
        <v>0.35139573070607555</v>
      </c>
      <c r="N21" s="8">
        <v>-1.1494252873563218E-2</v>
      </c>
      <c r="O21" s="8">
        <v>0</v>
      </c>
      <c r="P21" s="8">
        <v>0</v>
      </c>
      <c r="Q21" s="5">
        <v>0</v>
      </c>
      <c r="R21" s="56"/>
      <c r="S21" s="8">
        <v>-9.4407480668944471E-3</v>
      </c>
      <c r="T21" s="8">
        <v>-3.3267397950008992E-2</v>
      </c>
      <c r="U21" s="8">
        <v>-0.10582629023556916</v>
      </c>
      <c r="V21" s="8">
        <v>-0.31954684409278933</v>
      </c>
      <c r="W21" s="8">
        <v>-5.1339687106635501E-2</v>
      </c>
      <c r="X21" s="8">
        <v>1.7802553497572378E-2</v>
      </c>
      <c r="Y21" s="8">
        <v>-4.2168674698795178E-2</v>
      </c>
      <c r="Z21" s="8">
        <v>-6.024096385542169E-3</v>
      </c>
      <c r="AA21" s="8">
        <v>-6.6265060240963861E-2</v>
      </c>
      <c r="AB21" s="8">
        <v>-0.1425103398669304</v>
      </c>
      <c r="AC21" s="9">
        <v>0.30399208775400105</v>
      </c>
      <c r="AD21" s="8">
        <v>0</v>
      </c>
      <c r="AE21" s="8">
        <v>0</v>
      </c>
      <c r="AF21" s="8">
        <v>-9.6385542168674704E-2</v>
      </c>
      <c r="AG21" s="8">
        <v>0</v>
      </c>
      <c r="AH21" s="8">
        <v>0</v>
      </c>
      <c r="AI21" s="8">
        <v>0</v>
      </c>
      <c r="AJ21" s="8">
        <v>-6.0240963855421686E-2</v>
      </c>
      <c r="AK21" s="8">
        <v>0</v>
      </c>
      <c r="AL21" s="8">
        <v>0</v>
      </c>
      <c r="AM21" s="57"/>
      <c r="AN21" s="58"/>
    </row>
    <row r="22" spans="1:40" x14ac:dyDescent="0.25">
      <c r="A22" s="51">
        <v>10</v>
      </c>
      <c r="B22" s="22" t="s">
        <v>23</v>
      </c>
      <c r="C22" s="3">
        <f>0/R22</f>
        <v>0</v>
      </c>
      <c r="D22" s="3">
        <f>0/R22</f>
        <v>0</v>
      </c>
      <c r="E22" s="3">
        <f>0/R22</f>
        <v>0</v>
      </c>
      <c r="F22" s="3">
        <f>0/R22</f>
        <v>0</v>
      </c>
      <c r="G22" s="3">
        <f>3/R22</f>
        <v>0.04</v>
      </c>
      <c r="H22" s="3">
        <f>0/R22</f>
        <v>0</v>
      </c>
      <c r="I22" s="3">
        <f>0/R22</f>
        <v>0</v>
      </c>
      <c r="J22" s="3">
        <f>0/R22</f>
        <v>0</v>
      </c>
      <c r="K22" s="3">
        <f>0/R22</f>
        <v>0</v>
      </c>
      <c r="L22" s="3">
        <f>23/R22</f>
        <v>0.30666666666666664</v>
      </c>
      <c r="M22" s="3">
        <f>6/R22</f>
        <v>0.08</v>
      </c>
      <c r="N22" s="3">
        <f>0/R22</f>
        <v>0</v>
      </c>
      <c r="O22" s="3">
        <f>0/R22</f>
        <v>0</v>
      </c>
      <c r="P22" s="3">
        <f>8/R22</f>
        <v>0.10666666666666667</v>
      </c>
      <c r="Q22" s="3">
        <f>0/R22</f>
        <v>0</v>
      </c>
      <c r="R22" s="52">
        <v>75</v>
      </c>
      <c r="S22" s="3">
        <f>0/AM22</f>
        <v>0</v>
      </c>
      <c r="T22" s="3">
        <f>1/AM22</f>
        <v>1.5384615384615385E-2</v>
      </c>
      <c r="U22" s="3">
        <f>0/AM22</f>
        <v>0</v>
      </c>
      <c r="V22" s="3">
        <f>0/AM22</f>
        <v>0</v>
      </c>
      <c r="W22" s="3">
        <f>0/AM22</f>
        <v>0</v>
      </c>
      <c r="X22" s="3">
        <f>0/AM22</f>
        <v>0</v>
      </c>
      <c r="Y22" s="3">
        <f>0/AM22</f>
        <v>0</v>
      </c>
      <c r="Z22" s="3">
        <f>0/AM22</f>
        <v>0</v>
      </c>
      <c r="AA22" s="3">
        <f>0/AM22</f>
        <v>0</v>
      </c>
      <c r="AB22" s="3">
        <f>28/AM22</f>
        <v>0.43076923076923079</v>
      </c>
      <c r="AC22" s="3">
        <f>0/AM22</f>
        <v>0</v>
      </c>
      <c r="AD22" s="3">
        <f>0/AM22</f>
        <v>0</v>
      </c>
      <c r="AE22" s="3">
        <f>0/AM22</f>
        <v>0</v>
      </c>
      <c r="AF22" s="3">
        <f>0/AM22</f>
        <v>0</v>
      </c>
      <c r="AG22" s="3">
        <f>0/AM22</f>
        <v>0</v>
      </c>
      <c r="AH22" s="3">
        <f>0/AM22</f>
        <v>0</v>
      </c>
      <c r="AI22" s="3">
        <f>0/AM22</f>
        <v>0</v>
      </c>
      <c r="AJ22" s="3">
        <f>0/AM22</f>
        <v>0</v>
      </c>
      <c r="AK22" s="3">
        <f>17/AM22</f>
        <v>0.26153846153846155</v>
      </c>
      <c r="AL22" s="2">
        <v>0</v>
      </c>
      <c r="AM22" s="53">
        <v>65</v>
      </c>
      <c r="AN22" s="54" t="s">
        <v>26</v>
      </c>
    </row>
    <row r="23" spans="1:40" x14ac:dyDescent="0.25">
      <c r="A23" s="51"/>
      <c r="B23" s="23" t="s">
        <v>24</v>
      </c>
      <c r="C23" s="2">
        <v>-1.1494252873563218E-2</v>
      </c>
      <c r="D23" s="2">
        <v>-2.8735632183908046E-2</v>
      </c>
      <c r="E23" s="2">
        <v>-0.17241379310344829</v>
      </c>
      <c r="F23" s="2">
        <v>-0.16666666666666666</v>
      </c>
      <c r="G23" s="2">
        <v>-3.4712643678160925E-2</v>
      </c>
      <c r="H23" s="2">
        <v>-2.8735632183908046E-2</v>
      </c>
      <c r="I23" s="2">
        <v>-5.7471264367816091E-3</v>
      </c>
      <c r="J23" s="2">
        <v>0</v>
      </c>
      <c r="K23" s="2">
        <v>0</v>
      </c>
      <c r="L23" s="13">
        <v>0.19747126436781606</v>
      </c>
      <c r="M23" s="2">
        <v>7.4252873563218386E-2</v>
      </c>
      <c r="N23" s="2">
        <v>-1.1494252873563218E-2</v>
      </c>
      <c r="O23" s="2">
        <v>0</v>
      </c>
      <c r="P23" s="2">
        <v>0.10666666666666667</v>
      </c>
      <c r="Q23" s="3">
        <v>0</v>
      </c>
      <c r="R23" s="52"/>
      <c r="S23" s="2">
        <v>-5.4216867469879519E-2</v>
      </c>
      <c r="T23" s="2">
        <v>-3.2808155699721966E-2</v>
      </c>
      <c r="U23" s="2">
        <v>-0.15060240963855423</v>
      </c>
      <c r="V23" s="2">
        <v>-0.34939759036144602</v>
      </c>
      <c r="W23" s="2">
        <v>-6.6265060240963861E-2</v>
      </c>
      <c r="X23" s="2">
        <v>-1.2048192771084338E-2</v>
      </c>
      <c r="Y23" s="2">
        <v>-4.2168674698795178E-2</v>
      </c>
      <c r="Z23" s="2">
        <v>-6.024096385542169E-3</v>
      </c>
      <c r="AA23" s="2">
        <v>-6.6265060240963861E-2</v>
      </c>
      <c r="AB23" s="13">
        <v>0.18378127896200189</v>
      </c>
      <c r="AC23" s="2">
        <v>-5.4216867469879519E-2</v>
      </c>
      <c r="AD23" s="2">
        <v>0</v>
      </c>
      <c r="AE23" s="2">
        <v>0</v>
      </c>
      <c r="AF23" s="2">
        <v>-9.6385542168674704E-2</v>
      </c>
      <c r="AG23" s="2">
        <v>0</v>
      </c>
      <c r="AH23" s="2">
        <v>0</v>
      </c>
      <c r="AI23" s="2">
        <v>0</v>
      </c>
      <c r="AJ23" s="2">
        <v>-6.0240963855421686E-2</v>
      </c>
      <c r="AK23" s="13">
        <v>0.26153846153846155</v>
      </c>
      <c r="AL23" s="2">
        <v>0</v>
      </c>
      <c r="AM23" s="53"/>
      <c r="AN23" s="54"/>
    </row>
    <row r="24" spans="1:40" x14ac:dyDescent="0.25">
      <c r="A24" s="55">
        <v>11</v>
      </c>
      <c r="B24" s="20" t="s">
        <v>23</v>
      </c>
      <c r="C24" s="5">
        <f>0/R24</f>
        <v>0</v>
      </c>
      <c r="D24" s="5">
        <f>0/R24</f>
        <v>0</v>
      </c>
      <c r="E24" s="5">
        <f>3/R24</f>
        <v>4.6153846153846156E-2</v>
      </c>
      <c r="F24" s="5">
        <f>4/R24</f>
        <v>6.1538461538461542E-2</v>
      </c>
      <c r="G24" s="5">
        <f>19/R24</f>
        <v>0.29230769230769232</v>
      </c>
      <c r="H24" s="5">
        <f>2/R24</f>
        <v>3.0769230769230771E-2</v>
      </c>
      <c r="I24" s="5">
        <f>0/R24</f>
        <v>0</v>
      </c>
      <c r="J24" s="5">
        <f>0/R24</f>
        <v>0</v>
      </c>
      <c r="K24" s="5">
        <f>0/R24</f>
        <v>0</v>
      </c>
      <c r="L24" s="5">
        <f>43/R24</f>
        <v>0.66153846153846152</v>
      </c>
      <c r="M24" s="5">
        <f>0/R24</f>
        <v>0</v>
      </c>
      <c r="N24" s="5">
        <f>0/R24</f>
        <v>0</v>
      </c>
      <c r="O24" s="5">
        <f>2/R24</f>
        <v>3.0769230769230771E-2</v>
      </c>
      <c r="P24" s="5">
        <f>0/R24</f>
        <v>0</v>
      </c>
      <c r="Q24" s="5">
        <f>0/R24</f>
        <v>0</v>
      </c>
      <c r="R24" s="56">
        <v>65</v>
      </c>
      <c r="S24" s="5">
        <f>9/AM24</f>
        <v>0.140625</v>
      </c>
      <c r="T24" s="5">
        <f>0/AM24</f>
        <v>0</v>
      </c>
      <c r="U24" s="5">
        <f>0/AM24</f>
        <v>0</v>
      </c>
      <c r="V24" s="5">
        <f>37/AM24</f>
        <v>0.578125</v>
      </c>
      <c r="W24" s="5">
        <f>0/AM24</f>
        <v>0</v>
      </c>
      <c r="X24" s="5">
        <f>0/AM24</f>
        <v>0</v>
      </c>
      <c r="Y24" s="5">
        <f>0/AM24</f>
        <v>0</v>
      </c>
      <c r="Z24" s="5">
        <f>2/AM24</f>
        <v>3.125E-2</v>
      </c>
      <c r="AA24" s="5">
        <f>0/AM24</f>
        <v>0</v>
      </c>
      <c r="AB24" s="5">
        <f>54/AM24</f>
        <v>0.84375</v>
      </c>
      <c r="AC24" s="5">
        <f>0/AM24</f>
        <v>0</v>
      </c>
      <c r="AD24" s="5">
        <f>0/AM24</f>
        <v>0</v>
      </c>
      <c r="AE24" s="5">
        <f>0/AM24</f>
        <v>0</v>
      </c>
      <c r="AF24" s="5">
        <f>0/AM24</f>
        <v>0</v>
      </c>
      <c r="AG24" s="5">
        <f>0/AM24</f>
        <v>0</v>
      </c>
      <c r="AH24" s="5">
        <f>0/AM24</f>
        <v>0</v>
      </c>
      <c r="AI24" s="5">
        <f>0/AM24</f>
        <v>0</v>
      </c>
      <c r="AJ24" s="5">
        <f>0/AM24</f>
        <v>0</v>
      </c>
      <c r="AK24" s="5">
        <f>0/AM24</f>
        <v>0</v>
      </c>
      <c r="AL24" s="8">
        <v>0</v>
      </c>
      <c r="AM24" s="57">
        <v>64</v>
      </c>
      <c r="AN24" s="58"/>
    </row>
    <row r="25" spans="1:40" x14ac:dyDescent="0.25">
      <c r="A25" s="55"/>
      <c r="B25" s="21" t="s">
        <v>24</v>
      </c>
      <c r="C25" s="8">
        <v>-1.1494252873563218E-2</v>
      </c>
      <c r="D25" s="8">
        <v>-2.8735632183908046E-2</v>
      </c>
      <c r="E25" s="8">
        <v>-0.12625994694960213</v>
      </c>
      <c r="F25" s="8">
        <v>-0.10512820512820512</v>
      </c>
      <c r="G25" s="9">
        <v>0.21759504862953138</v>
      </c>
      <c r="H25" s="8">
        <v>2.0335985853227705E-3</v>
      </c>
      <c r="I25" s="8">
        <v>-5.7471264367816091E-3</v>
      </c>
      <c r="J25" s="8">
        <v>0</v>
      </c>
      <c r="K25" s="8">
        <v>0</v>
      </c>
      <c r="L25" s="9">
        <v>0.55234305923961091</v>
      </c>
      <c r="M25" s="8">
        <v>-5.7471264367816091E-3</v>
      </c>
      <c r="N25" s="8">
        <v>-1.1494252873563218E-2</v>
      </c>
      <c r="O25" s="8">
        <v>3.0769230769230771E-2</v>
      </c>
      <c r="P25" s="8">
        <v>0</v>
      </c>
      <c r="Q25" s="5">
        <v>0</v>
      </c>
      <c r="R25" s="56"/>
      <c r="S25" s="8">
        <v>8.6408132530120474E-2</v>
      </c>
      <c r="T25" s="8">
        <v>-4.81927710843374E-2</v>
      </c>
      <c r="U25" s="8">
        <v>-0.15060240963855423</v>
      </c>
      <c r="V25" s="9">
        <v>0.2287274096385542</v>
      </c>
      <c r="W25" s="8">
        <v>-6.6265060240963861E-2</v>
      </c>
      <c r="X25" s="8">
        <v>-1.2048192771084338E-2</v>
      </c>
      <c r="Y25" s="8">
        <v>-4.2168674698795178E-2</v>
      </c>
      <c r="Z25" s="8">
        <v>2.5225903614457833E-2</v>
      </c>
      <c r="AA25" s="8">
        <v>-6.6265060240963861E-2</v>
      </c>
      <c r="AB25" s="9">
        <v>0.59676204819277112</v>
      </c>
      <c r="AC25" s="8">
        <v>-5.4216867469879519E-2</v>
      </c>
      <c r="AD25" s="8">
        <v>0</v>
      </c>
      <c r="AE25" s="8">
        <v>0</v>
      </c>
      <c r="AF25" s="8">
        <v>-9.6385542168674704E-2</v>
      </c>
      <c r="AG25" s="8">
        <v>0</v>
      </c>
      <c r="AH25" s="8">
        <v>0</v>
      </c>
      <c r="AI25" s="8">
        <v>0</v>
      </c>
      <c r="AJ25" s="8">
        <v>-6.0240963855421686E-2</v>
      </c>
      <c r="AK25" s="8">
        <v>0</v>
      </c>
      <c r="AL25" s="8">
        <v>0</v>
      </c>
      <c r="AM25" s="57"/>
      <c r="AN25" s="58"/>
    </row>
    <row r="26" spans="1:40" x14ac:dyDescent="0.25">
      <c r="A26" s="51">
        <v>12</v>
      </c>
      <c r="B26" s="22" t="s">
        <v>23</v>
      </c>
      <c r="C26" s="3">
        <f>43/R26</f>
        <v>0.58904109589041098</v>
      </c>
      <c r="D26" s="3">
        <f>0/R26</f>
        <v>0</v>
      </c>
      <c r="E26" s="3">
        <f>0/R26</f>
        <v>0</v>
      </c>
      <c r="F26" s="3">
        <f>0/R26</f>
        <v>0</v>
      </c>
      <c r="G26" s="3">
        <f>0/R26</f>
        <v>0</v>
      </c>
      <c r="H26" s="3">
        <f>0/R26</f>
        <v>0</v>
      </c>
      <c r="I26" s="3">
        <f>0/R26</f>
        <v>0</v>
      </c>
      <c r="J26" s="3">
        <f>51/R26</f>
        <v>0.69863013698630139</v>
      </c>
      <c r="K26" s="3">
        <f>0/R26</f>
        <v>0</v>
      </c>
      <c r="L26" s="3">
        <f>0/R26</f>
        <v>0</v>
      </c>
      <c r="M26" s="3">
        <f>0/R26</f>
        <v>0</v>
      </c>
      <c r="N26" s="3">
        <f>0/R26</f>
        <v>0</v>
      </c>
      <c r="O26" s="3">
        <f>24/R26</f>
        <v>0.32876712328767121</v>
      </c>
      <c r="P26" s="3">
        <f>0/R26</f>
        <v>0</v>
      </c>
      <c r="Q26" s="3">
        <f>0/R26</f>
        <v>0</v>
      </c>
      <c r="R26" s="52">
        <v>73</v>
      </c>
      <c r="S26" s="3">
        <f>19/AM26</f>
        <v>0.27941176470588236</v>
      </c>
      <c r="T26" s="3">
        <f>0/AM26</f>
        <v>0</v>
      </c>
      <c r="U26" s="3">
        <f>1/AM26</f>
        <v>1.4705882352941176E-2</v>
      </c>
      <c r="V26" s="3">
        <f>0/AM26</f>
        <v>0</v>
      </c>
      <c r="W26" s="3">
        <f>0/AM26</f>
        <v>0</v>
      </c>
      <c r="X26" s="3">
        <f>5/AM26</f>
        <v>7.3529411764705885E-2</v>
      </c>
      <c r="Y26" s="3">
        <f>0/AM26</f>
        <v>0</v>
      </c>
      <c r="Z26" s="3">
        <f>51/AM26</f>
        <v>0.75</v>
      </c>
      <c r="AA26" s="3">
        <f>0/AM26</f>
        <v>0</v>
      </c>
      <c r="AB26" s="3">
        <f>1/AM26</f>
        <v>1.4705882352941176E-2</v>
      </c>
      <c r="AC26" s="3">
        <f>0/AM26</f>
        <v>0</v>
      </c>
      <c r="AD26" s="3">
        <f>0/AM26</f>
        <v>0</v>
      </c>
      <c r="AE26" s="3">
        <f>14/AM26</f>
        <v>0.20588235294117646</v>
      </c>
      <c r="AF26" s="3">
        <f>0/AM26</f>
        <v>0</v>
      </c>
      <c r="AG26" s="3">
        <f>0/AM26</f>
        <v>0</v>
      </c>
      <c r="AH26" s="3">
        <f>0/AM26</f>
        <v>0</v>
      </c>
      <c r="AI26" s="3">
        <f>0/AM26</f>
        <v>0</v>
      </c>
      <c r="AJ26" s="3">
        <f>0/AM26</f>
        <v>0</v>
      </c>
      <c r="AK26" s="3">
        <f>0/AM26</f>
        <v>0</v>
      </c>
      <c r="AL26" s="3">
        <v>0</v>
      </c>
      <c r="AM26" s="53">
        <v>68</v>
      </c>
      <c r="AN26" s="54"/>
    </row>
    <row r="27" spans="1:40" x14ac:dyDescent="0.25">
      <c r="A27" s="51"/>
      <c r="B27" s="23" t="s">
        <v>24</v>
      </c>
      <c r="C27" s="13">
        <v>0.57754684301684778</v>
      </c>
      <c r="D27" s="2">
        <v>-2.8735632183908046E-2</v>
      </c>
      <c r="E27" s="2">
        <v>-0.17241379310344829</v>
      </c>
      <c r="F27" s="2">
        <v>-0.16666666666666666</v>
      </c>
      <c r="G27" s="2">
        <v>-7.4712643678160925E-2</v>
      </c>
      <c r="H27" s="2">
        <v>-2.8735632183908046E-2</v>
      </c>
      <c r="I27" s="2">
        <v>-5.7471264367816091E-3</v>
      </c>
      <c r="J27" s="13">
        <v>0.69863013698630139</v>
      </c>
      <c r="K27" s="2">
        <v>0</v>
      </c>
      <c r="L27" s="2">
        <v>-0.10919540229885058</v>
      </c>
      <c r="M27" s="2">
        <v>-5.7471264367816091E-3</v>
      </c>
      <c r="N27" s="2">
        <v>-1.1494252873563218E-2</v>
      </c>
      <c r="O27" s="13">
        <v>0.32876712328767121</v>
      </c>
      <c r="P27" s="2">
        <v>0</v>
      </c>
      <c r="Q27" s="3">
        <v>0</v>
      </c>
      <c r="R27" s="52"/>
      <c r="S27" s="13">
        <v>0.22519489723600283</v>
      </c>
      <c r="T27" s="2">
        <v>-4.8192771084337352E-2</v>
      </c>
      <c r="U27" s="2">
        <v>-0.13589652728561305</v>
      </c>
      <c r="V27" s="2">
        <v>-0.34939759036144602</v>
      </c>
      <c r="W27" s="2">
        <v>-6.6265060240963861E-2</v>
      </c>
      <c r="X27" s="2">
        <v>6.148121899362155E-2</v>
      </c>
      <c r="Y27" s="2">
        <v>-4.2168674698795178E-2</v>
      </c>
      <c r="Z27" s="13">
        <v>0.74397590361445787</v>
      </c>
      <c r="AA27" s="2">
        <v>-6.6265060240963861E-2</v>
      </c>
      <c r="AB27" s="2">
        <v>-0.23228206945428773</v>
      </c>
      <c r="AC27" s="2">
        <v>-5.4216867469879519E-2</v>
      </c>
      <c r="AD27" s="2">
        <v>0</v>
      </c>
      <c r="AE27" s="13">
        <v>0.20588235294117646</v>
      </c>
      <c r="AF27" s="2">
        <v>-9.6385542168674704E-2</v>
      </c>
      <c r="AG27" s="2">
        <v>0</v>
      </c>
      <c r="AH27" s="2">
        <v>0</v>
      </c>
      <c r="AI27" s="2">
        <v>0</v>
      </c>
      <c r="AJ27" s="2">
        <v>-6.0240963855421686E-2</v>
      </c>
      <c r="AK27" s="2">
        <v>0</v>
      </c>
      <c r="AL27" s="2">
        <v>0</v>
      </c>
      <c r="AM27" s="53"/>
      <c r="AN27" s="54"/>
    </row>
    <row r="28" spans="1:40" x14ac:dyDescent="0.25">
      <c r="A28" s="55">
        <v>13</v>
      </c>
      <c r="B28" s="20" t="s">
        <v>23</v>
      </c>
      <c r="C28" s="5">
        <f>0/R28</f>
        <v>0</v>
      </c>
      <c r="D28" s="5">
        <f>2/R28</f>
        <v>3.0303030303030304E-2</v>
      </c>
      <c r="E28" s="5">
        <f>5/R28</f>
        <v>7.575757575757576E-2</v>
      </c>
      <c r="F28" s="5">
        <f>1/R28</f>
        <v>1.5151515151515152E-2</v>
      </c>
      <c r="G28" s="5">
        <f>20/R28</f>
        <v>0.30303030303030304</v>
      </c>
      <c r="H28" s="5">
        <f>3/R28</f>
        <v>4.5454545454545456E-2</v>
      </c>
      <c r="I28" s="5">
        <f>0/R28</f>
        <v>0</v>
      </c>
      <c r="J28" s="5">
        <f>0/R28</f>
        <v>0</v>
      </c>
      <c r="K28" s="5">
        <f>0/R28</f>
        <v>0</v>
      </c>
      <c r="L28" s="5">
        <f>0/R28</f>
        <v>0</v>
      </c>
      <c r="M28" s="5">
        <f>0/R28</f>
        <v>0</v>
      </c>
      <c r="N28" s="5">
        <f>0/R28</f>
        <v>0</v>
      </c>
      <c r="O28" s="5">
        <f>0/R28</f>
        <v>0</v>
      </c>
      <c r="P28" s="5">
        <f>21/R28</f>
        <v>0.31818181818181818</v>
      </c>
      <c r="Q28" s="5">
        <f>12/R28</f>
        <v>0.18181818181818182</v>
      </c>
      <c r="R28" s="56">
        <v>66</v>
      </c>
      <c r="S28" s="5">
        <f>3/AM28</f>
        <v>4.6153846153846156E-2</v>
      </c>
      <c r="T28" s="5">
        <f>4/AM28</f>
        <v>6.1538461538461542E-2</v>
      </c>
      <c r="U28" s="5">
        <f>4/AM28</f>
        <v>6.1538461538461542E-2</v>
      </c>
      <c r="V28" s="5">
        <f>23/AM28</f>
        <v>0.35384615384615387</v>
      </c>
      <c r="W28" s="5">
        <f>0/AM28</f>
        <v>0</v>
      </c>
      <c r="X28" s="5">
        <f>0/AM28</f>
        <v>0</v>
      </c>
      <c r="Y28" s="5">
        <f>0/AM28</f>
        <v>0</v>
      </c>
      <c r="Z28" s="5">
        <f>0/AM28</f>
        <v>0</v>
      </c>
      <c r="AA28" s="5">
        <f>0/AM28</f>
        <v>0</v>
      </c>
      <c r="AB28" s="5">
        <f>0/AM28</f>
        <v>0</v>
      </c>
      <c r="AC28" s="5">
        <f>25/AM28</f>
        <v>0.38461538461538464</v>
      </c>
      <c r="AD28" s="5">
        <f>0/AM28</f>
        <v>0</v>
      </c>
      <c r="AE28" s="5">
        <f>0/AM28</f>
        <v>0</v>
      </c>
      <c r="AF28" s="5">
        <f>0/AM28</f>
        <v>0</v>
      </c>
      <c r="AG28" s="5">
        <f>0/AM28</f>
        <v>0</v>
      </c>
      <c r="AH28" s="5">
        <f>0/AM28</f>
        <v>0</v>
      </c>
      <c r="AI28" s="5">
        <f>0/AM28</f>
        <v>0</v>
      </c>
      <c r="AJ28" s="5">
        <f>0/AM28</f>
        <v>0</v>
      </c>
      <c r="AK28" s="5">
        <f>37/AM28</f>
        <v>0.56923076923076921</v>
      </c>
      <c r="AL28" s="5">
        <f>10/AM28</f>
        <v>0.15384615384615385</v>
      </c>
      <c r="AM28" s="57">
        <v>65</v>
      </c>
      <c r="AN28" s="58" t="s">
        <v>27</v>
      </c>
    </row>
    <row r="29" spans="1:40" x14ac:dyDescent="0.25">
      <c r="A29" s="55"/>
      <c r="B29" s="21" t="s">
        <v>24</v>
      </c>
      <c r="C29" s="8">
        <v>-1.1494252873563218E-2</v>
      </c>
      <c r="D29" s="8">
        <v>1.5673981191222583E-3</v>
      </c>
      <c r="E29" s="8">
        <v>-9.6656217345872528E-2</v>
      </c>
      <c r="F29" s="8">
        <v>-0.15151515151515149</v>
      </c>
      <c r="G29" s="9">
        <v>0.2283176593521421</v>
      </c>
      <c r="H29" s="8">
        <v>1.671891327063741E-2</v>
      </c>
      <c r="I29" s="8">
        <v>-5.7471264367816091E-3</v>
      </c>
      <c r="J29" s="8">
        <v>0</v>
      </c>
      <c r="K29" s="8">
        <v>0</v>
      </c>
      <c r="L29" s="8">
        <v>-0.10919540229885058</v>
      </c>
      <c r="M29" s="8">
        <v>-5.7471264367816091E-3</v>
      </c>
      <c r="N29" s="8">
        <v>-1.1494252873563218E-2</v>
      </c>
      <c r="O29" s="8">
        <v>0</v>
      </c>
      <c r="P29" s="9">
        <v>0.31818181818181818</v>
      </c>
      <c r="Q29" s="9">
        <v>0.18181818181818182</v>
      </c>
      <c r="R29" s="56"/>
      <c r="S29" s="8">
        <v>-8.0630213160333628E-3</v>
      </c>
      <c r="T29" s="8">
        <v>1.334569045412419E-2</v>
      </c>
      <c r="U29" s="8">
        <v>-8.9063948100092688E-2</v>
      </c>
      <c r="V29" s="8">
        <v>4.4485634847078459E-3</v>
      </c>
      <c r="W29" s="8">
        <v>-6.6265060240963861E-2</v>
      </c>
      <c r="X29" s="8">
        <v>-1.2048192771084338E-2</v>
      </c>
      <c r="Y29" s="8">
        <v>-4.2168674698795178E-2</v>
      </c>
      <c r="Z29" s="8">
        <v>-6.024096385542169E-3</v>
      </c>
      <c r="AA29" s="8">
        <v>-6.6265060240963861E-2</v>
      </c>
      <c r="AB29" s="8">
        <v>-0.24698795180722891</v>
      </c>
      <c r="AC29" s="9">
        <v>0.33039851714550511</v>
      </c>
      <c r="AD29" s="8">
        <v>0</v>
      </c>
      <c r="AE29" s="8">
        <v>0</v>
      </c>
      <c r="AF29" s="8">
        <v>-9.6385542168674704E-2</v>
      </c>
      <c r="AG29" s="8">
        <v>0</v>
      </c>
      <c r="AH29" s="8">
        <v>0</v>
      </c>
      <c r="AI29" s="8">
        <v>0</v>
      </c>
      <c r="AJ29" s="8">
        <v>-6.0240963855421686E-2</v>
      </c>
      <c r="AK29" s="9">
        <v>0.56923076923076921</v>
      </c>
      <c r="AL29" s="9">
        <v>0.15384615384615385</v>
      </c>
      <c r="AM29" s="57"/>
      <c r="AN29" s="58"/>
    </row>
    <row r="30" spans="1:40" x14ac:dyDescent="0.25">
      <c r="A30" s="51">
        <v>15</v>
      </c>
      <c r="B30" s="22" t="s">
        <v>23</v>
      </c>
      <c r="C30" s="3">
        <f>0/R30</f>
        <v>0</v>
      </c>
      <c r="D30" s="3">
        <f>0/R30</f>
        <v>0</v>
      </c>
      <c r="E30" s="3">
        <f>0/R30</f>
        <v>0</v>
      </c>
      <c r="F30" s="3">
        <f>0/R30</f>
        <v>0</v>
      </c>
      <c r="G30" s="3">
        <f>0/R30</f>
        <v>0</v>
      </c>
      <c r="H30" s="3">
        <f>0/R30</f>
        <v>0</v>
      </c>
      <c r="I30" s="3">
        <f>0/R30</f>
        <v>0</v>
      </c>
      <c r="J30" s="3">
        <f>0/R30</f>
        <v>0</v>
      </c>
      <c r="K30" s="3">
        <f>0/R30</f>
        <v>0</v>
      </c>
      <c r="L30" s="3">
        <f>0/R30</f>
        <v>0</v>
      </c>
      <c r="M30" s="3">
        <f>0/R30</f>
        <v>0</v>
      </c>
      <c r="N30" s="3">
        <f>0/R30</f>
        <v>0</v>
      </c>
      <c r="O30" s="3">
        <f>0/R30</f>
        <v>0</v>
      </c>
      <c r="P30" s="3">
        <f>3/R30</f>
        <v>3.6585365853658534E-2</v>
      </c>
      <c r="Q30" s="3">
        <f>0/R30</f>
        <v>0</v>
      </c>
      <c r="R30" s="52">
        <v>82</v>
      </c>
      <c r="S30" s="3">
        <f>0/AM30</f>
        <v>0</v>
      </c>
      <c r="T30" s="3">
        <f>0/AM30</f>
        <v>0</v>
      </c>
      <c r="U30" s="3">
        <f>0/AM30</f>
        <v>0</v>
      </c>
      <c r="V30" s="3">
        <f>0/AM30</f>
        <v>0</v>
      </c>
      <c r="W30" s="3">
        <f>0/AM30</f>
        <v>0</v>
      </c>
      <c r="X30" s="3">
        <f>0/AM30</f>
        <v>0</v>
      </c>
      <c r="Y30" s="3">
        <f>0/AM30</f>
        <v>0</v>
      </c>
      <c r="Z30" s="3">
        <f>0/AM30</f>
        <v>0</v>
      </c>
      <c r="AA30" s="3">
        <f>0/AM30</f>
        <v>0</v>
      </c>
      <c r="AB30" s="3">
        <f>0/AM30</f>
        <v>0</v>
      </c>
      <c r="AC30" s="3">
        <f>2/AM30</f>
        <v>2.4390243902439025E-2</v>
      </c>
      <c r="AD30" s="3">
        <f>0/AM30</f>
        <v>0</v>
      </c>
      <c r="AE30" s="3">
        <f>0/AM30</f>
        <v>0</v>
      </c>
      <c r="AF30" s="3">
        <f>0/AM30</f>
        <v>0</v>
      </c>
      <c r="AG30" s="3">
        <f>0/AM30</f>
        <v>0</v>
      </c>
      <c r="AH30" s="3">
        <f>0/AM30</f>
        <v>0</v>
      </c>
      <c r="AI30" s="3">
        <f>0/AM30</f>
        <v>0</v>
      </c>
      <c r="AJ30" s="3">
        <f>0/AM30</f>
        <v>0</v>
      </c>
      <c r="AK30" s="3">
        <f>0/AM30</f>
        <v>0</v>
      </c>
      <c r="AL30" s="3">
        <v>0</v>
      </c>
      <c r="AM30" s="53">
        <v>82</v>
      </c>
      <c r="AN30" s="54" t="s">
        <v>28</v>
      </c>
    </row>
    <row r="31" spans="1:40" x14ac:dyDescent="0.25">
      <c r="A31" s="51"/>
      <c r="B31" s="23" t="s">
        <v>24</v>
      </c>
      <c r="C31" s="2">
        <v>-1.1494252873563218E-2</v>
      </c>
      <c r="D31" s="2">
        <v>-2.8735632183908046E-2</v>
      </c>
      <c r="E31" s="2">
        <v>-0.17241379310344829</v>
      </c>
      <c r="F31" s="2">
        <v>-0.16666666666666666</v>
      </c>
      <c r="G31" s="2">
        <v>-7.4712643678160925E-2</v>
      </c>
      <c r="H31" s="2">
        <v>-2.8735632183908E-2</v>
      </c>
      <c r="I31" s="2">
        <v>-5.7471264367816091E-3</v>
      </c>
      <c r="J31" s="2">
        <v>0</v>
      </c>
      <c r="K31" s="2">
        <v>0</v>
      </c>
      <c r="L31" s="2">
        <v>-0.10919540229885058</v>
      </c>
      <c r="M31" s="2">
        <v>-5.7471264367816091E-3</v>
      </c>
      <c r="N31" s="2">
        <v>-1.1494252873563218E-2</v>
      </c>
      <c r="O31" s="2">
        <v>0</v>
      </c>
      <c r="P31" s="2">
        <v>3.6585365853658534E-2</v>
      </c>
      <c r="Q31" s="3">
        <v>0</v>
      </c>
      <c r="R31" s="52"/>
      <c r="S31" s="2">
        <v>-5.4216867469879519E-2</v>
      </c>
      <c r="T31" s="2">
        <v>-4.8192771084337352E-2</v>
      </c>
      <c r="U31" s="2">
        <v>-0.15060240963855423</v>
      </c>
      <c r="V31" s="2">
        <v>-0.3493975903614458</v>
      </c>
      <c r="W31" s="2">
        <v>-6.6265060240963861E-2</v>
      </c>
      <c r="X31" s="2">
        <v>-1.2048192771084338E-2</v>
      </c>
      <c r="Y31" s="2">
        <v>-4.2168674698795178E-2</v>
      </c>
      <c r="Z31" s="2">
        <v>-6.024096385542169E-3</v>
      </c>
      <c r="AA31" s="2">
        <v>-6.6265060240963861E-2</v>
      </c>
      <c r="AB31" s="2">
        <v>-0.24698795180722891</v>
      </c>
      <c r="AC31" s="2">
        <v>-2.9826623567440494E-2</v>
      </c>
      <c r="AD31" s="2">
        <v>0</v>
      </c>
      <c r="AE31" s="2">
        <v>0</v>
      </c>
      <c r="AF31" s="2">
        <v>-9.6385542168674704E-2</v>
      </c>
      <c r="AG31" s="2">
        <v>0</v>
      </c>
      <c r="AH31" s="2">
        <v>0</v>
      </c>
      <c r="AI31" s="2">
        <v>0</v>
      </c>
      <c r="AJ31" s="2">
        <v>-6.0240963855421686E-2</v>
      </c>
      <c r="AK31" s="2">
        <v>0</v>
      </c>
      <c r="AL31" s="2">
        <v>0</v>
      </c>
      <c r="AM31" s="53"/>
      <c r="AN31" s="54"/>
    </row>
    <row r="32" spans="1:40" x14ac:dyDescent="0.25">
      <c r="A32" s="55">
        <v>16</v>
      </c>
      <c r="B32" s="20" t="s">
        <v>23</v>
      </c>
      <c r="C32" s="5">
        <f>0/R32</f>
        <v>0</v>
      </c>
      <c r="D32" s="5">
        <f>0/R32</f>
        <v>0</v>
      </c>
      <c r="E32" s="5">
        <f>0/R32</f>
        <v>0</v>
      </c>
      <c r="F32" s="5">
        <f>0/R32</f>
        <v>0</v>
      </c>
      <c r="G32" s="5">
        <f>0/R32</f>
        <v>0</v>
      </c>
      <c r="H32" s="5">
        <f>0/R32</f>
        <v>0</v>
      </c>
      <c r="I32" s="5">
        <f>0/R32</f>
        <v>0</v>
      </c>
      <c r="J32" s="5">
        <f>0/R32</f>
        <v>0</v>
      </c>
      <c r="K32" s="5">
        <f>0/R32</f>
        <v>0</v>
      </c>
      <c r="L32" s="5">
        <f>0/R32</f>
        <v>0</v>
      </c>
      <c r="M32" s="5">
        <f>0/R32</f>
        <v>0</v>
      </c>
      <c r="N32" s="5">
        <f>0/R32</f>
        <v>0</v>
      </c>
      <c r="O32" s="5">
        <f>0/R32</f>
        <v>0</v>
      </c>
      <c r="P32" s="5">
        <f>0/R32</f>
        <v>0</v>
      </c>
      <c r="Q32" s="5">
        <f>0/R32</f>
        <v>0</v>
      </c>
      <c r="R32" s="56">
        <v>78</v>
      </c>
      <c r="S32" s="5">
        <f>0/AM32</f>
        <v>0</v>
      </c>
      <c r="T32" s="5">
        <f>0/AM32</f>
        <v>0</v>
      </c>
      <c r="U32" s="5">
        <f>0/AM32</f>
        <v>0</v>
      </c>
      <c r="V32" s="5">
        <f>1/AM32</f>
        <v>1.3333333333333334E-2</v>
      </c>
      <c r="W32" s="5">
        <f>0/AM32</f>
        <v>0</v>
      </c>
      <c r="X32" s="5">
        <f>0/AM32</f>
        <v>0</v>
      </c>
      <c r="Y32" s="5">
        <f>0/AM32</f>
        <v>0</v>
      </c>
      <c r="Z32" s="5">
        <f>0/AM32</f>
        <v>0</v>
      </c>
      <c r="AA32" s="5">
        <f>0/AM32</f>
        <v>0</v>
      </c>
      <c r="AB32" s="5">
        <f>3/AM32</f>
        <v>0.04</v>
      </c>
      <c r="AC32" s="5">
        <f>0/AM32</f>
        <v>0</v>
      </c>
      <c r="AD32" s="5">
        <f>0/AM32</f>
        <v>0</v>
      </c>
      <c r="AE32" s="5">
        <f>0/AM32</f>
        <v>0</v>
      </c>
      <c r="AF32" s="5">
        <f>0/AM32</f>
        <v>0</v>
      </c>
      <c r="AG32" s="5">
        <f>0/AM32</f>
        <v>0</v>
      </c>
      <c r="AH32" s="5">
        <f>0/AM32</f>
        <v>0</v>
      </c>
      <c r="AI32" s="5">
        <f>0/AM32</f>
        <v>0</v>
      </c>
      <c r="AJ32" s="5">
        <f>0/AM32</f>
        <v>0</v>
      </c>
      <c r="AK32" s="5">
        <f>0/AM32</f>
        <v>0</v>
      </c>
      <c r="AL32" s="5">
        <v>0</v>
      </c>
      <c r="AM32" s="57">
        <v>75</v>
      </c>
      <c r="AN32" s="58"/>
    </row>
    <row r="33" spans="1:40" x14ac:dyDescent="0.25">
      <c r="A33" s="55"/>
      <c r="B33" s="21" t="s">
        <v>24</v>
      </c>
      <c r="C33" s="8">
        <v>-1.1494252873563218E-2</v>
      </c>
      <c r="D33" s="8">
        <v>-2.8735632183908046E-2</v>
      </c>
      <c r="E33" s="8">
        <v>-0.17241379310344829</v>
      </c>
      <c r="F33" s="8">
        <v>-0.16666666666666666</v>
      </c>
      <c r="G33" s="8">
        <v>-7.4712643678160925E-2</v>
      </c>
      <c r="H33" s="8">
        <v>-2.8735632183908E-2</v>
      </c>
      <c r="I33" s="8">
        <v>-5.7471264367816091E-3</v>
      </c>
      <c r="J33" s="8">
        <v>0</v>
      </c>
      <c r="K33" s="8">
        <v>0</v>
      </c>
      <c r="L33" s="8">
        <v>-0.10919540229885058</v>
      </c>
      <c r="M33" s="8">
        <v>-5.7471264367816091E-3</v>
      </c>
      <c r="N33" s="8">
        <v>-1.1494252873563218E-2</v>
      </c>
      <c r="O33" s="8">
        <v>0</v>
      </c>
      <c r="P33" s="8">
        <v>0</v>
      </c>
      <c r="Q33" s="5">
        <v>0</v>
      </c>
      <c r="R33" s="56"/>
      <c r="S33" s="8">
        <v>-5.4216867469879519E-2</v>
      </c>
      <c r="T33" s="8">
        <v>-4.8192771084337352E-2</v>
      </c>
      <c r="U33" s="8">
        <v>-0.15060240963855423</v>
      </c>
      <c r="V33" s="8">
        <v>-0.33606425702811249</v>
      </c>
      <c r="W33" s="8">
        <v>-6.6265060240963861E-2</v>
      </c>
      <c r="X33" s="8">
        <v>-1.2048192771084338E-2</v>
      </c>
      <c r="Y33" s="8">
        <v>-4.2168674698795178E-2</v>
      </c>
      <c r="Z33" s="8">
        <v>-6.024096385542169E-3</v>
      </c>
      <c r="AA33" s="8">
        <v>-6.6265060240963861E-2</v>
      </c>
      <c r="AB33" s="8">
        <v>-0.2069879518072289</v>
      </c>
      <c r="AC33" s="8">
        <v>-5.4216867469879519E-2</v>
      </c>
      <c r="AD33" s="8">
        <v>0</v>
      </c>
      <c r="AE33" s="8">
        <v>0</v>
      </c>
      <c r="AF33" s="8">
        <v>-9.6385542168674704E-2</v>
      </c>
      <c r="AG33" s="8">
        <v>0</v>
      </c>
      <c r="AH33" s="8">
        <v>0</v>
      </c>
      <c r="AI33" s="8">
        <v>0</v>
      </c>
      <c r="AJ33" s="8">
        <v>-6.0240963855421686E-2</v>
      </c>
      <c r="AK33" s="8">
        <v>0</v>
      </c>
      <c r="AL33" s="8">
        <v>0</v>
      </c>
      <c r="AM33" s="57"/>
      <c r="AN33" s="58"/>
    </row>
    <row r="34" spans="1:40" x14ac:dyDescent="0.25">
      <c r="A34" s="51">
        <v>17</v>
      </c>
      <c r="B34" s="22" t="s">
        <v>23</v>
      </c>
      <c r="C34" s="3">
        <f>0/R34</f>
        <v>0</v>
      </c>
      <c r="D34" s="3">
        <f>0/R34</f>
        <v>0</v>
      </c>
      <c r="E34" s="3">
        <f>0/R34</f>
        <v>0</v>
      </c>
      <c r="F34" s="3">
        <f>3/R34</f>
        <v>3.5294117647058823E-2</v>
      </c>
      <c r="G34" s="3">
        <f>1/R34</f>
        <v>1.1764705882352941E-2</v>
      </c>
      <c r="H34" s="3">
        <f>0/R34</f>
        <v>0</v>
      </c>
      <c r="I34" s="3">
        <f>0/R34</f>
        <v>0</v>
      </c>
      <c r="J34" s="3">
        <f>0/R34</f>
        <v>0</v>
      </c>
      <c r="K34" s="3">
        <f>0/R34</f>
        <v>0</v>
      </c>
      <c r="L34" s="3">
        <f>0/R34</f>
        <v>0</v>
      </c>
      <c r="M34" s="3">
        <f>0/R34</f>
        <v>0</v>
      </c>
      <c r="N34" s="3">
        <f>0/R34</f>
        <v>0</v>
      </c>
      <c r="O34" s="3">
        <f>0/R34</f>
        <v>0</v>
      </c>
      <c r="P34" s="3">
        <f>7/R34</f>
        <v>8.2352941176470587E-2</v>
      </c>
      <c r="Q34" s="3">
        <f>0/R34</f>
        <v>0</v>
      </c>
      <c r="R34" s="52">
        <v>85</v>
      </c>
      <c r="S34" s="3">
        <f>0/AM34</f>
        <v>0</v>
      </c>
      <c r="T34" s="3">
        <f>0/AM34</f>
        <v>0</v>
      </c>
      <c r="U34" s="3">
        <f>0/AM34</f>
        <v>0</v>
      </c>
      <c r="V34" s="3">
        <f>14/AM34</f>
        <v>0.17073170731707318</v>
      </c>
      <c r="W34" s="3">
        <f>0/AM34</f>
        <v>0</v>
      </c>
      <c r="X34" s="3">
        <f>0/AM34</f>
        <v>0</v>
      </c>
      <c r="Y34" s="3">
        <f>0/AM34</f>
        <v>0</v>
      </c>
      <c r="Z34" s="3">
        <f>0/AM34</f>
        <v>0</v>
      </c>
      <c r="AA34" s="3">
        <f>0/AM34</f>
        <v>0</v>
      </c>
      <c r="AB34" s="3">
        <f>0/AM34</f>
        <v>0</v>
      </c>
      <c r="AC34" s="3">
        <f>0/AM34</f>
        <v>0</v>
      </c>
      <c r="AD34" s="3">
        <f>0/AM34</f>
        <v>0</v>
      </c>
      <c r="AE34" s="3">
        <f>0/AM34</f>
        <v>0</v>
      </c>
      <c r="AF34" s="3">
        <f>0/AM34</f>
        <v>0</v>
      </c>
      <c r="AG34" s="3">
        <f>0/AM34</f>
        <v>0</v>
      </c>
      <c r="AH34" s="3">
        <f>0/AM34</f>
        <v>0</v>
      </c>
      <c r="AI34" s="3">
        <f>0/AM34</f>
        <v>0</v>
      </c>
      <c r="AJ34" s="3">
        <f>0/AM34</f>
        <v>0</v>
      </c>
      <c r="AK34" s="3">
        <f>1/AM34</f>
        <v>1.2195121951219513E-2</v>
      </c>
      <c r="AL34" s="3">
        <v>0</v>
      </c>
      <c r="AM34" s="53">
        <v>82</v>
      </c>
      <c r="AN34" s="54" t="s">
        <v>26</v>
      </c>
    </row>
    <row r="35" spans="1:40" x14ac:dyDescent="0.25">
      <c r="A35" s="51"/>
      <c r="B35" s="23" t="s">
        <v>24</v>
      </c>
      <c r="C35" s="2">
        <v>-1.1494252873563218E-2</v>
      </c>
      <c r="D35" s="2">
        <v>-2.8735632183908046E-2</v>
      </c>
      <c r="E35" s="2">
        <v>-0.17241379310344829</v>
      </c>
      <c r="F35" s="2">
        <v>-0.13137254901960782</v>
      </c>
      <c r="G35" s="2">
        <v>-6.2947937795807984E-2</v>
      </c>
      <c r="H35" s="2">
        <v>-2.8735632183908046E-2</v>
      </c>
      <c r="I35" s="2">
        <v>-5.7471264367816091E-3</v>
      </c>
      <c r="J35" s="2">
        <v>0</v>
      </c>
      <c r="K35" s="2">
        <v>0</v>
      </c>
      <c r="L35" s="2">
        <v>-0.10919540229885058</v>
      </c>
      <c r="M35" s="2">
        <v>-5.7471264367816091E-3</v>
      </c>
      <c r="N35" s="2">
        <v>-1.1494252873563218E-2</v>
      </c>
      <c r="O35" s="2">
        <v>0</v>
      </c>
      <c r="P35" s="2">
        <v>8.2352941176470587E-2</v>
      </c>
      <c r="Q35" s="3">
        <v>0</v>
      </c>
      <c r="R35" s="52"/>
      <c r="S35" s="2">
        <v>-5.4216867469879519E-2</v>
      </c>
      <c r="T35" s="2">
        <v>-4.8192771084337352E-2</v>
      </c>
      <c r="U35" s="2">
        <v>-0.15060240963855423</v>
      </c>
      <c r="V35" s="2">
        <v>-0.17866588304437261</v>
      </c>
      <c r="W35" s="2">
        <v>-6.6265060240963861E-2</v>
      </c>
      <c r="X35" s="2">
        <v>-1.2048192771084338E-2</v>
      </c>
      <c r="Y35" s="2">
        <v>-4.2168674698795178E-2</v>
      </c>
      <c r="Z35" s="2">
        <v>-6.024096385542169E-3</v>
      </c>
      <c r="AA35" s="2">
        <v>-6.6265060240963861E-2</v>
      </c>
      <c r="AB35" s="2">
        <v>-0.24698795180722891</v>
      </c>
      <c r="AC35" s="2">
        <v>-5.4216867469879519E-2</v>
      </c>
      <c r="AD35" s="2">
        <v>0</v>
      </c>
      <c r="AE35" s="2">
        <v>0</v>
      </c>
      <c r="AF35" s="2">
        <v>-9.6385542168674704E-2</v>
      </c>
      <c r="AG35" s="2">
        <v>0</v>
      </c>
      <c r="AH35" s="2">
        <v>0</v>
      </c>
      <c r="AI35" s="2">
        <v>0</v>
      </c>
      <c r="AJ35" s="2">
        <v>-6.0240963855421686E-2</v>
      </c>
      <c r="AK35" s="2">
        <v>1.2195121951219513E-2</v>
      </c>
      <c r="AL35" s="2">
        <v>0</v>
      </c>
      <c r="AM35" s="53"/>
      <c r="AN35" s="54"/>
    </row>
    <row r="36" spans="1:40" x14ac:dyDescent="0.25">
      <c r="A36" s="55">
        <v>18</v>
      </c>
      <c r="B36" s="20" t="s">
        <v>23</v>
      </c>
      <c r="C36" s="5">
        <f>1/R36</f>
        <v>1.4285714285714285E-2</v>
      </c>
      <c r="D36" s="5">
        <f>1/R36</f>
        <v>1.4285714285714285E-2</v>
      </c>
      <c r="E36" s="5">
        <f>0/R36</f>
        <v>0</v>
      </c>
      <c r="F36" s="5">
        <f>0/R36</f>
        <v>0</v>
      </c>
      <c r="G36" s="5">
        <f>2/R36</f>
        <v>2.8571428571428571E-2</v>
      </c>
      <c r="H36" s="5">
        <f>0/R36</f>
        <v>0</v>
      </c>
      <c r="I36" s="5">
        <f>0/R36</f>
        <v>0</v>
      </c>
      <c r="J36" s="5">
        <f>0/R36</f>
        <v>0</v>
      </c>
      <c r="K36" s="5">
        <f>0/R36</f>
        <v>0</v>
      </c>
      <c r="L36" s="5">
        <f>0/R36</f>
        <v>0</v>
      </c>
      <c r="M36" s="5">
        <f>1/R36</f>
        <v>1.4285714285714285E-2</v>
      </c>
      <c r="N36" s="5">
        <f>0/R36</f>
        <v>0</v>
      </c>
      <c r="O36" s="5">
        <f>5/R36</f>
        <v>7.1428571428571425E-2</v>
      </c>
      <c r="P36" s="5">
        <f>0/R36</f>
        <v>0</v>
      </c>
      <c r="Q36" s="5">
        <f>0/R36</f>
        <v>0</v>
      </c>
      <c r="R36" s="56">
        <v>70</v>
      </c>
      <c r="S36" s="5">
        <f>0/AM36</f>
        <v>0</v>
      </c>
      <c r="T36" s="5">
        <f>11/AM36</f>
        <v>0.16417910447761194</v>
      </c>
      <c r="U36" s="5">
        <f>0/AM36</f>
        <v>0</v>
      </c>
      <c r="V36" s="5">
        <f>0/AM36</f>
        <v>0</v>
      </c>
      <c r="W36" s="5">
        <f>0/AM36</f>
        <v>0</v>
      </c>
      <c r="X36" s="5">
        <f>0/AM36</f>
        <v>0</v>
      </c>
      <c r="Y36" s="5">
        <f>0/AM36</f>
        <v>0</v>
      </c>
      <c r="Z36" s="5">
        <f>0/AM36</f>
        <v>0</v>
      </c>
      <c r="AA36" s="5">
        <f>0/AM36</f>
        <v>0</v>
      </c>
      <c r="AB36" s="5">
        <f>0/AM36</f>
        <v>0</v>
      </c>
      <c r="AC36" s="5">
        <f>0/AM36</f>
        <v>0</v>
      </c>
      <c r="AD36" s="5">
        <f>0/AM36</f>
        <v>0</v>
      </c>
      <c r="AE36" s="5">
        <f>0/AM36</f>
        <v>0</v>
      </c>
      <c r="AF36" s="5">
        <f>0/AM36</f>
        <v>0</v>
      </c>
      <c r="AG36" s="5">
        <f>0/AM36</f>
        <v>0</v>
      </c>
      <c r="AH36" s="5">
        <f>0/AM36</f>
        <v>0</v>
      </c>
      <c r="AI36" s="5">
        <f>0/AM36</f>
        <v>0</v>
      </c>
      <c r="AJ36" s="5">
        <f>0/AM36</f>
        <v>0</v>
      </c>
      <c r="AK36" s="5">
        <f>3/AM36</f>
        <v>4.4776119402985072E-2</v>
      </c>
      <c r="AL36" s="8">
        <v>0</v>
      </c>
      <c r="AM36" s="57">
        <v>67</v>
      </c>
      <c r="AN36" s="58" t="s">
        <v>29</v>
      </c>
    </row>
    <row r="37" spans="1:40" x14ac:dyDescent="0.25">
      <c r="A37" s="55"/>
      <c r="B37" s="21" t="s">
        <v>24</v>
      </c>
      <c r="C37" s="8">
        <v>2.791461412151067E-3</v>
      </c>
      <c r="D37" s="8">
        <v>-1.444991789819376E-2</v>
      </c>
      <c r="E37" s="8">
        <v>-0.17241379310344829</v>
      </c>
      <c r="F37" s="8">
        <v>-0.16666666666666666</v>
      </c>
      <c r="G37" s="8">
        <v>-4.6141215106732358E-2</v>
      </c>
      <c r="H37" s="8">
        <v>-2.8735632183908E-2</v>
      </c>
      <c r="I37" s="8">
        <v>-5.7471264367816091E-3</v>
      </c>
      <c r="J37" s="8">
        <v>0</v>
      </c>
      <c r="K37" s="8">
        <v>0</v>
      </c>
      <c r="L37" s="8">
        <v>-0.10919540229885058</v>
      </c>
      <c r="M37" s="8">
        <v>8.5385878489326762E-3</v>
      </c>
      <c r="N37" s="8">
        <v>-1.1494252873563218E-2</v>
      </c>
      <c r="O37" s="8">
        <v>7.1428571428571425E-2</v>
      </c>
      <c r="P37" s="8">
        <v>0</v>
      </c>
      <c r="Q37" s="5">
        <v>0</v>
      </c>
      <c r="R37" s="56"/>
      <c r="S37" s="8">
        <v>-5.4216867469879519E-2</v>
      </c>
      <c r="T37" s="8">
        <v>0.11598633339327459</v>
      </c>
      <c r="U37" s="8">
        <v>-0.15060240963855423</v>
      </c>
      <c r="V37" s="8">
        <v>-0.3493975903614458</v>
      </c>
      <c r="W37" s="8">
        <v>-6.6265060240963861E-2</v>
      </c>
      <c r="X37" s="8">
        <v>-1.2048192771084338E-2</v>
      </c>
      <c r="Y37" s="8">
        <v>-4.2168674698795178E-2</v>
      </c>
      <c r="Z37" s="8">
        <v>-6.024096385542169E-3</v>
      </c>
      <c r="AA37" s="8">
        <v>-6.6265060240963861E-2</v>
      </c>
      <c r="AB37" s="8">
        <v>-0.24698795180722891</v>
      </c>
      <c r="AC37" s="8">
        <v>-5.4216867469879519E-2</v>
      </c>
      <c r="AD37" s="8">
        <v>0</v>
      </c>
      <c r="AE37" s="8">
        <v>0</v>
      </c>
      <c r="AF37" s="8">
        <v>-9.6385542168674704E-2</v>
      </c>
      <c r="AG37" s="8">
        <v>0</v>
      </c>
      <c r="AH37" s="8">
        <v>0</v>
      </c>
      <c r="AI37" s="8">
        <v>0</v>
      </c>
      <c r="AJ37" s="8">
        <v>-6.0240963855421686E-2</v>
      </c>
      <c r="AK37" s="8">
        <v>4.4776119402985072E-2</v>
      </c>
      <c r="AL37" s="8">
        <v>0</v>
      </c>
      <c r="AM37" s="57"/>
      <c r="AN37" s="58"/>
    </row>
    <row r="38" spans="1:40" x14ac:dyDescent="0.25">
      <c r="A38" s="51">
        <v>19</v>
      </c>
      <c r="B38" s="22" t="s">
        <v>23</v>
      </c>
      <c r="C38" s="3">
        <f>0/R38</f>
        <v>0</v>
      </c>
      <c r="D38" s="3">
        <f>1/R38</f>
        <v>1.0638297872340425E-2</v>
      </c>
      <c r="E38" s="3">
        <f>1/R38</f>
        <v>1.0638297872340425E-2</v>
      </c>
      <c r="F38" s="3">
        <f>0/R38</f>
        <v>0</v>
      </c>
      <c r="G38" s="3">
        <f>1/R38</f>
        <v>1.0638297872340425E-2</v>
      </c>
      <c r="H38" s="3">
        <f>0/R38</f>
        <v>0</v>
      </c>
      <c r="I38" s="3">
        <f>0/R38</f>
        <v>0</v>
      </c>
      <c r="J38" s="3">
        <f>0/R38</f>
        <v>0</v>
      </c>
      <c r="K38" s="3">
        <f>0/R38</f>
        <v>0</v>
      </c>
      <c r="L38" s="3">
        <f>0/R38</f>
        <v>0</v>
      </c>
      <c r="M38" s="3">
        <f>0/R38</f>
        <v>0</v>
      </c>
      <c r="N38" s="3">
        <f>0/R38</f>
        <v>0</v>
      </c>
      <c r="O38" s="3">
        <f>2/R38</f>
        <v>2.1276595744680851E-2</v>
      </c>
      <c r="P38" s="3">
        <f>0/R38</f>
        <v>0</v>
      </c>
      <c r="Q38" s="3">
        <f>0/R38</f>
        <v>0</v>
      </c>
      <c r="R38" s="52">
        <v>94</v>
      </c>
      <c r="S38" s="3">
        <f>0/AM38</f>
        <v>0</v>
      </c>
      <c r="T38" s="3">
        <f>2/AM38</f>
        <v>2.1739130434782608E-2</v>
      </c>
      <c r="U38" s="3">
        <f>9/AM38</f>
        <v>9.7826086956521743E-2</v>
      </c>
      <c r="V38" s="3">
        <f>3/AM38</f>
        <v>3.2608695652173912E-2</v>
      </c>
      <c r="W38" s="3">
        <f>1/AM38</f>
        <v>1.0869565217391304E-2</v>
      </c>
      <c r="X38" s="3">
        <f>2/AM38</f>
        <v>2.1739130434782608E-2</v>
      </c>
      <c r="Y38" s="3">
        <f>0/AM38</f>
        <v>0</v>
      </c>
      <c r="Z38" s="3">
        <f>0/AM38</f>
        <v>0</v>
      </c>
      <c r="AA38" s="3">
        <f>0/AM38</f>
        <v>0</v>
      </c>
      <c r="AB38" s="3">
        <f>3/AM38</f>
        <v>3.2608695652173912E-2</v>
      </c>
      <c r="AC38" s="3">
        <f>0/AM38</f>
        <v>0</v>
      </c>
      <c r="AD38" s="3">
        <f>0/AM38</f>
        <v>0</v>
      </c>
      <c r="AE38" s="3">
        <f>1/AM38</f>
        <v>1.0869565217391304E-2</v>
      </c>
      <c r="AF38" s="3">
        <f>0/AM38</f>
        <v>0</v>
      </c>
      <c r="AG38" s="3">
        <f>0/AM38</f>
        <v>0</v>
      </c>
      <c r="AH38" s="3">
        <f>0/AM38</f>
        <v>0</v>
      </c>
      <c r="AI38" s="3">
        <f>0/AM38</f>
        <v>0</v>
      </c>
      <c r="AJ38" s="3">
        <f>1/AM38</f>
        <v>1.0869565217391304E-2</v>
      </c>
      <c r="AK38" s="3">
        <v>0</v>
      </c>
      <c r="AL38" s="2">
        <v>0</v>
      </c>
      <c r="AM38" s="53">
        <v>92</v>
      </c>
      <c r="AN38" s="54"/>
    </row>
    <row r="39" spans="1:40" x14ac:dyDescent="0.25">
      <c r="A39" s="51"/>
      <c r="B39" s="23" t="s">
        <v>24</v>
      </c>
      <c r="C39" s="2">
        <v>-1.1494252873563218E-2</v>
      </c>
      <c r="D39" s="2">
        <v>-1.8097334311567619E-2</v>
      </c>
      <c r="E39" s="2">
        <v>-0.16177549523110787</v>
      </c>
      <c r="F39" s="2">
        <v>-0.16666666666666666</v>
      </c>
      <c r="G39" s="2">
        <v>-6.4074345805820498E-2</v>
      </c>
      <c r="H39" s="2">
        <v>-2.8735632183908E-2</v>
      </c>
      <c r="I39" s="2">
        <v>-5.7471264367816091E-3</v>
      </c>
      <c r="J39" s="2">
        <v>0</v>
      </c>
      <c r="K39" s="2">
        <v>0</v>
      </c>
      <c r="L39" s="2">
        <v>-0.10919540229885058</v>
      </c>
      <c r="M39" s="2">
        <v>-5.7471264367816091E-3</v>
      </c>
      <c r="N39" s="2">
        <v>-1.1494252873563218E-2</v>
      </c>
      <c r="O39" s="2">
        <v>2.1276595744680851E-2</v>
      </c>
      <c r="P39" s="2">
        <v>0</v>
      </c>
      <c r="Q39" s="3">
        <v>0</v>
      </c>
      <c r="R39" s="52"/>
      <c r="S39" s="2">
        <v>-5.4216867469879519E-2</v>
      </c>
      <c r="T39" s="2">
        <v>-2.6453640649554792E-2</v>
      </c>
      <c r="U39" s="2">
        <v>-5.2776322682032487E-2</v>
      </c>
      <c r="V39" s="2">
        <v>-0.31678889470927191</v>
      </c>
      <c r="W39" s="2">
        <v>-5.5395495023572557E-2</v>
      </c>
      <c r="X39" s="2">
        <v>9.6909376636982701E-3</v>
      </c>
      <c r="Y39" s="2">
        <v>-4.2168674698795178E-2</v>
      </c>
      <c r="Z39" s="2">
        <v>-6.024096385542169E-3</v>
      </c>
      <c r="AA39" s="2">
        <v>-6.6265060240963861E-2</v>
      </c>
      <c r="AB39" s="2">
        <v>-0.21437925615505499</v>
      </c>
      <c r="AC39" s="2">
        <v>-5.4216867469879519E-2</v>
      </c>
      <c r="AD39" s="2">
        <v>0</v>
      </c>
      <c r="AE39" s="2">
        <v>1.0869565217391304E-2</v>
      </c>
      <c r="AF39" s="2">
        <v>-9.6385542168674704E-2</v>
      </c>
      <c r="AG39" s="2">
        <v>0</v>
      </c>
      <c r="AH39" s="2">
        <v>0</v>
      </c>
      <c r="AI39" s="2">
        <v>0</v>
      </c>
      <c r="AJ39" s="2">
        <v>-4.9371398638030382E-2</v>
      </c>
      <c r="AK39" s="2">
        <v>0</v>
      </c>
      <c r="AL39" s="2">
        <v>0</v>
      </c>
      <c r="AM39" s="53"/>
      <c r="AN39" s="54"/>
    </row>
    <row r="40" spans="1:40" x14ac:dyDescent="0.25">
      <c r="A40" s="55">
        <v>20</v>
      </c>
      <c r="B40" s="20" t="s">
        <v>23</v>
      </c>
      <c r="C40" s="5">
        <f>4/R40</f>
        <v>6.5573770491803282E-2</v>
      </c>
      <c r="D40" s="5">
        <f>0/R40</f>
        <v>0</v>
      </c>
      <c r="E40" s="5">
        <f>7/R40</f>
        <v>0.11475409836065574</v>
      </c>
      <c r="F40" s="5">
        <f>6/R40</f>
        <v>9.8360655737704916E-2</v>
      </c>
      <c r="G40" s="5">
        <f>13/R40</f>
        <v>0.21311475409836064</v>
      </c>
      <c r="H40" s="5">
        <f>5/R40</f>
        <v>8.1967213114754092E-2</v>
      </c>
      <c r="I40" s="5">
        <f>0/R40</f>
        <v>0</v>
      </c>
      <c r="J40" s="5">
        <f>0/R40</f>
        <v>0</v>
      </c>
      <c r="K40" s="5">
        <f>0/R40</f>
        <v>0</v>
      </c>
      <c r="L40" s="5">
        <f>0/R40</f>
        <v>0</v>
      </c>
      <c r="M40" s="5">
        <f>1/R40</f>
        <v>1.6393442622950821E-2</v>
      </c>
      <c r="N40" s="5">
        <f>0/R40</f>
        <v>0</v>
      </c>
      <c r="O40" s="5">
        <f>2/R40</f>
        <v>3.2786885245901641E-2</v>
      </c>
      <c r="P40" s="5">
        <f>4/R40</f>
        <v>6.5573770491803282E-2</v>
      </c>
      <c r="Q40" s="5">
        <f>0/R40</f>
        <v>0</v>
      </c>
      <c r="R40" s="56">
        <v>61</v>
      </c>
      <c r="S40" s="5">
        <f>3/AM40</f>
        <v>6.5217391304347824E-2</v>
      </c>
      <c r="T40" s="5">
        <f>0/AM40</f>
        <v>0</v>
      </c>
      <c r="U40" s="5">
        <f>3/AM40</f>
        <v>6.5217391304347824E-2</v>
      </c>
      <c r="V40" s="5">
        <f>11/AM40</f>
        <v>0.2391304347826087</v>
      </c>
      <c r="W40" s="5">
        <f>5/AM40</f>
        <v>0.10869565217391304</v>
      </c>
      <c r="X40" s="5">
        <f>1/AM40</f>
        <v>2.1739130434782608E-2</v>
      </c>
      <c r="Y40" s="5">
        <f>1/AM40</f>
        <v>2.1739130434782608E-2</v>
      </c>
      <c r="Z40" s="5">
        <f>2/AM40</f>
        <v>4.3478260869565216E-2</v>
      </c>
      <c r="AA40" s="5">
        <f>8/AM40</f>
        <v>0.17391304347826086</v>
      </c>
      <c r="AB40" s="5">
        <f>1/AM40</f>
        <v>2.1739130434782608E-2</v>
      </c>
      <c r="AC40" s="5">
        <f>2/AM40</f>
        <v>4.3478260869565216E-2</v>
      </c>
      <c r="AD40" s="5">
        <f>0/AM40</f>
        <v>0</v>
      </c>
      <c r="AE40" s="5">
        <f>0/AM40</f>
        <v>0</v>
      </c>
      <c r="AF40" s="5">
        <f>0/AM40</f>
        <v>0</v>
      </c>
      <c r="AG40" s="5">
        <f>0/AM40</f>
        <v>0</v>
      </c>
      <c r="AH40" s="5">
        <f>0/AM40</f>
        <v>0</v>
      </c>
      <c r="AI40" s="5">
        <f>0/AM40</f>
        <v>0</v>
      </c>
      <c r="AJ40" s="5">
        <f>0/AM40</f>
        <v>0</v>
      </c>
      <c r="AK40" s="5">
        <f>3/AM40</f>
        <v>6.5217391304347824E-2</v>
      </c>
      <c r="AL40" s="5">
        <f>0/AM40</f>
        <v>0</v>
      </c>
      <c r="AM40" s="57">
        <v>46</v>
      </c>
      <c r="AN40" s="58" t="s">
        <v>26</v>
      </c>
    </row>
    <row r="41" spans="1:40" x14ac:dyDescent="0.25">
      <c r="A41" s="55"/>
      <c r="B41" s="21" t="s">
        <v>24</v>
      </c>
      <c r="C41" s="8">
        <v>5.4079517618240064E-2</v>
      </c>
      <c r="D41" s="8">
        <v>-2.8735632183908046E-2</v>
      </c>
      <c r="E41" s="8">
        <v>-5.7659694742792547E-2</v>
      </c>
      <c r="F41" s="8">
        <v>-6.8306010928961741E-2</v>
      </c>
      <c r="G41" s="8">
        <v>0.13840211042019973</v>
      </c>
      <c r="H41" s="8">
        <v>5.3231580930846095E-2</v>
      </c>
      <c r="I41" s="8">
        <v>-5.7471264367816091E-3</v>
      </c>
      <c r="J41" s="8">
        <v>0</v>
      </c>
      <c r="K41" s="8">
        <v>0</v>
      </c>
      <c r="L41" s="8">
        <v>-0.10919540229885058</v>
      </c>
      <c r="M41" s="8">
        <v>1.0646316186169211E-2</v>
      </c>
      <c r="N41" s="8">
        <v>-1.1494252873563218E-2</v>
      </c>
      <c r="O41" s="8">
        <v>3.2786885245901641E-2</v>
      </c>
      <c r="P41" s="8">
        <v>6.5573770491803282E-2</v>
      </c>
      <c r="Q41" s="5">
        <v>0</v>
      </c>
      <c r="R41" s="56"/>
      <c r="S41" s="8">
        <v>1.1000523834468305E-2</v>
      </c>
      <c r="T41" s="8">
        <v>-4.81927710843374E-2</v>
      </c>
      <c r="U41" s="8">
        <v>-8.5385018334206406E-2</v>
      </c>
      <c r="V41" s="8">
        <v>-0.11026715557883709</v>
      </c>
      <c r="W41" s="8">
        <v>4.2430591932949138E-2</v>
      </c>
      <c r="X41" s="8">
        <v>9.6909376636982701E-3</v>
      </c>
      <c r="Y41" s="8">
        <v>-2.042954426401257E-2</v>
      </c>
      <c r="Z41" s="8">
        <v>3.7454164484023049E-2</v>
      </c>
      <c r="AA41" s="8">
        <v>0.107647983237297</v>
      </c>
      <c r="AB41" s="8">
        <v>-0.22524882137244628</v>
      </c>
      <c r="AC41" s="8">
        <v>-1.0738606600314303E-2</v>
      </c>
      <c r="AD41" s="8">
        <v>0</v>
      </c>
      <c r="AE41" s="8">
        <v>0</v>
      </c>
      <c r="AF41" s="8">
        <v>-9.6385542168674704E-2</v>
      </c>
      <c r="AG41" s="8">
        <v>0</v>
      </c>
      <c r="AH41" s="8">
        <v>0</v>
      </c>
      <c r="AI41" s="8">
        <v>0</v>
      </c>
      <c r="AJ41" s="8">
        <v>-6.0240963855421686E-2</v>
      </c>
      <c r="AK41" s="8">
        <v>6.5217391304347824E-2</v>
      </c>
      <c r="AL41" s="8">
        <v>0</v>
      </c>
      <c r="AM41" s="57"/>
      <c r="AN41" s="58"/>
    </row>
    <row r="42" spans="1:40" x14ac:dyDescent="0.25">
      <c r="A42" s="51">
        <v>21</v>
      </c>
      <c r="B42" s="22" t="s">
        <v>23</v>
      </c>
      <c r="C42" s="3">
        <f>0/R42</f>
        <v>0</v>
      </c>
      <c r="D42" s="3">
        <f>0/R42</f>
        <v>0</v>
      </c>
      <c r="E42" s="3">
        <f>1/R42</f>
        <v>1.2345679012345678E-2</v>
      </c>
      <c r="F42" s="3">
        <f>0/R42</f>
        <v>0</v>
      </c>
      <c r="G42" s="3">
        <f>1/R42</f>
        <v>1.2345679012345678E-2</v>
      </c>
      <c r="H42" s="3">
        <f>0/R42</f>
        <v>0</v>
      </c>
      <c r="I42" s="3">
        <f>2/R42</f>
        <v>2.4691358024691357E-2</v>
      </c>
      <c r="J42" s="3">
        <f>0/R42</f>
        <v>0</v>
      </c>
      <c r="K42" s="3">
        <f>0/R42</f>
        <v>0</v>
      </c>
      <c r="L42" s="3">
        <f>0/R42</f>
        <v>0</v>
      </c>
      <c r="M42" s="3">
        <f>1/R42</f>
        <v>1.2345679012345678E-2</v>
      </c>
      <c r="N42" s="3">
        <f>0/R42</f>
        <v>0</v>
      </c>
      <c r="O42" s="3">
        <f>0/R42</f>
        <v>0</v>
      </c>
      <c r="P42" s="3">
        <f>0/R42</f>
        <v>0</v>
      </c>
      <c r="Q42" s="3">
        <f>0/R42</f>
        <v>0</v>
      </c>
      <c r="R42" s="52">
        <v>81</v>
      </c>
      <c r="S42" s="3">
        <f>0/AM42</f>
        <v>0</v>
      </c>
      <c r="T42" s="3">
        <f>1/AM42</f>
        <v>1.2987012987012988E-2</v>
      </c>
      <c r="U42" s="3">
        <f>0/AM42</f>
        <v>0</v>
      </c>
      <c r="V42" s="3">
        <f>1/AM42</f>
        <v>1.2987012987012988E-2</v>
      </c>
      <c r="W42" s="3">
        <f>0/AM42</f>
        <v>0</v>
      </c>
      <c r="X42" s="3">
        <f>0/AM42</f>
        <v>0</v>
      </c>
      <c r="Y42" s="3">
        <f>1/AM42</f>
        <v>1.2987012987012988E-2</v>
      </c>
      <c r="Z42" s="3">
        <f>0/AM42</f>
        <v>0</v>
      </c>
      <c r="AA42" s="3">
        <f>0/AM42</f>
        <v>0</v>
      </c>
      <c r="AB42" s="3">
        <f>1/AM42</f>
        <v>1.2987012987012988E-2</v>
      </c>
      <c r="AC42" s="3">
        <f>3/AM42</f>
        <v>3.896103896103896E-2</v>
      </c>
      <c r="AD42" s="3">
        <f>0/AM42</f>
        <v>0</v>
      </c>
      <c r="AE42" s="3">
        <f>0/AM42</f>
        <v>0</v>
      </c>
      <c r="AF42" s="3">
        <f>0/AM42</f>
        <v>0</v>
      </c>
      <c r="AG42" s="3">
        <f>0/AM42</f>
        <v>0</v>
      </c>
      <c r="AH42" s="3">
        <f>0/AM42</f>
        <v>0</v>
      </c>
      <c r="AI42" s="3">
        <f>0/AM42</f>
        <v>0</v>
      </c>
      <c r="AJ42" s="3">
        <f>0/AM42</f>
        <v>0</v>
      </c>
      <c r="AK42" s="3">
        <f>0/AM42</f>
        <v>0</v>
      </c>
      <c r="AL42" s="3">
        <v>0</v>
      </c>
      <c r="AM42" s="53">
        <v>77</v>
      </c>
      <c r="AN42" s="54"/>
    </row>
    <row r="43" spans="1:40" x14ac:dyDescent="0.25">
      <c r="A43" s="51"/>
      <c r="B43" s="23" t="s">
        <v>24</v>
      </c>
      <c r="C43" s="2">
        <v>-1.1494252873563218E-2</v>
      </c>
      <c r="D43" s="2">
        <v>-2.8735632183908046E-2</v>
      </c>
      <c r="E43" s="2">
        <v>-0.16006811409110261</v>
      </c>
      <c r="F43" s="2">
        <v>-0.16666666666666666</v>
      </c>
      <c r="G43" s="2">
        <v>-6.2366964665815247E-2</v>
      </c>
      <c r="H43" s="2">
        <v>-2.8735632183908046E-2</v>
      </c>
      <c r="I43" s="2">
        <v>1.8944231587909748E-2</v>
      </c>
      <c r="J43" s="2">
        <v>0</v>
      </c>
      <c r="K43" s="2">
        <v>0</v>
      </c>
      <c r="L43" s="2">
        <v>-0.10919540229885058</v>
      </c>
      <c r="M43" s="2">
        <v>6.5985525755640692E-3</v>
      </c>
      <c r="N43" s="2">
        <v>-1.1494252873563218E-2</v>
      </c>
      <c r="O43" s="2">
        <v>0</v>
      </c>
      <c r="P43" s="2">
        <v>0</v>
      </c>
      <c r="Q43" s="3">
        <v>0</v>
      </c>
      <c r="R43" s="52"/>
      <c r="S43" s="2">
        <v>-5.4216867469879519E-2</v>
      </c>
      <c r="T43" s="2">
        <v>-3.5205758097324361E-2</v>
      </c>
      <c r="U43" s="2">
        <v>-0.15060240963855423</v>
      </c>
      <c r="V43" s="2">
        <v>-0.33641057737443303</v>
      </c>
      <c r="W43" s="2">
        <v>-6.6265060240963861E-2</v>
      </c>
      <c r="X43" s="2">
        <v>-1.2048192771084338E-2</v>
      </c>
      <c r="Y43" s="2">
        <v>-2.918166171178219E-2</v>
      </c>
      <c r="Z43" s="2">
        <v>-6.024096385542169E-3</v>
      </c>
      <c r="AA43" s="2">
        <v>-6.6265060240963861E-2</v>
      </c>
      <c r="AB43" s="2">
        <v>-0.23400093882021591</v>
      </c>
      <c r="AC43" s="2">
        <v>-1.5255828508840559E-2</v>
      </c>
      <c r="AD43" s="2">
        <v>0</v>
      </c>
      <c r="AE43" s="2">
        <v>0</v>
      </c>
      <c r="AF43" s="2">
        <v>-9.6385542168674704E-2</v>
      </c>
      <c r="AG43" s="2">
        <v>0</v>
      </c>
      <c r="AH43" s="2">
        <v>0</v>
      </c>
      <c r="AI43" s="2">
        <v>0</v>
      </c>
      <c r="AJ43" s="2">
        <v>-6.0240963855421686E-2</v>
      </c>
      <c r="AK43" s="2">
        <v>0</v>
      </c>
      <c r="AL43" s="2">
        <v>0</v>
      </c>
      <c r="AM43" s="53"/>
      <c r="AN43" s="54"/>
    </row>
    <row r="44" spans="1:40" x14ac:dyDescent="0.25">
      <c r="A44" s="55">
        <v>22</v>
      </c>
      <c r="B44" s="20" t="s">
        <v>23</v>
      </c>
      <c r="C44" s="5">
        <f>0/R44</f>
        <v>0</v>
      </c>
      <c r="D44" s="5">
        <f>0/R44</f>
        <v>0</v>
      </c>
      <c r="E44" s="5">
        <f>8/R44</f>
        <v>0.125</v>
      </c>
      <c r="F44" s="5">
        <f>7/R44</f>
        <v>0.109375</v>
      </c>
      <c r="G44" s="5">
        <f>7/R44</f>
        <v>0.109375</v>
      </c>
      <c r="H44" s="5">
        <f>7/R44</f>
        <v>0.109375</v>
      </c>
      <c r="I44" s="5">
        <f>2/R44</f>
        <v>3.125E-2</v>
      </c>
      <c r="J44" s="5">
        <f>0/R44</f>
        <v>0</v>
      </c>
      <c r="K44" s="5">
        <f>0/R44</f>
        <v>0</v>
      </c>
      <c r="L44" s="5">
        <f>0/R44</f>
        <v>0</v>
      </c>
      <c r="M44" s="5">
        <f>0/R44</f>
        <v>0</v>
      </c>
      <c r="N44" s="5">
        <f>0/R44</f>
        <v>0</v>
      </c>
      <c r="O44" s="5">
        <f>2/R44</f>
        <v>3.125E-2</v>
      </c>
      <c r="P44" s="5">
        <f>0/R44</f>
        <v>0</v>
      </c>
      <c r="Q44" s="5">
        <f>0/R44</f>
        <v>0</v>
      </c>
      <c r="R44" s="56">
        <v>64</v>
      </c>
      <c r="S44" s="5">
        <f>0/AM44</f>
        <v>0</v>
      </c>
      <c r="T44" s="5">
        <f>6/AM44</f>
        <v>0.1</v>
      </c>
      <c r="U44" s="5">
        <f>6/AM44</f>
        <v>0.1</v>
      </c>
      <c r="V44" s="5">
        <f>13/AM44</f>
        <v>0.21666666666666667</v>
      </c>
      <c r="W44" s="5">
        <f>8/AM44</f>
        <v>0.13333333333333333</v>
      </c>
      <c r="X44" s="5">
        <f>0/AM44</f>
        <v>0</v>
      </c>
      <c r="Y44" s="5">
        <f>3/AM44</f>
        <v>0.05</v>
      </c>
      <c r="Z44" s="5">
        <f>0/AM44</f>
        <v>0</v>
      </c>
      <c r="AA44" s="5">
        <f>0/AM44</f>
        <v>0</v>
      </c>
      <c r="AB44" s="5">
        <f>6/AM44</f>
        <v>0.1</v>
      </c>
      <c r="AC44" s="5">
        <f>1/AM44</f>
        <v>1.6666666666666666E-2</v>
      </c>
      <c r="AD44" s="5">
        <f>0/AM44</f>
        <v>0</v>
      </c>
      <c r="AE44" s="5">
        <f>1/AM44</f>
        <v>1.6666666666666666E-2</v>
      </c>
      <c r="AF44" s="5">
        <f>1/AM44</f>
        <v>1.6666666666666666E-2</v>
      </c>
      <c r="AG44" s="5">
        <f>0/AM44</f>
        <v>0</v>
      </c>
      <c r="AH44" s="5">
        <f>0/AM44</f>
        <v>0</v>
      </c>
      <c r="AI44" s="5">
        <f>0/AM44</f>
        <v>0</v>
      </c>
      <c r="AJ44" s="5">
        <f>0/AM44</f>
        <v>0</v>
      </c>
      <c r="AK44" s="5">
        <f>0/AM44</f>
        <v>0</v>
      </c>
      <c r="AL44" s="5">
        <v>0</v>
      </c>
      <c r="AM44" s="57">
        <v>60</v>
      </c>
      <c r="AN44" s="58"/>
    </row>
    <row r="45" spans="1:40" x14ac:dyDescent="0.25">
      <c r="A45" s="55"/>
      <c r="B45" s="21" t="s">
        <v>24</v>
      </c>
      <c r="C45" s="8">
        <v>-1.1494252873563218E-2</v>
      </c>
      <c r="D45" s="8">
        <v>-2.8735632183908046E-2</v>
      </c>
      <c r="E45" s="8">
        <v>-4.7413793103448287E-2</v>
      </c>
      <c r="F45" s="8">
        <v>-5.7291666666666657E-2</v>
      </c>
      <c r="G45" s="8">
        <v>3.4662356321839075E-2</v>
      </c>
      <c r="H45" s="8">
        <v>8.0639367816092003E-2</v>
      </c>
      <c r="I45" s="8">
        <v>2.5502873563218391E-2</v>
      </c>
      <c r="J45" s="8">
        <v>0</v>
      </c>
      <c r="K45" s="8">
        <v>0</v>
      </c>
      <c r="L45" s="8">
        <v>-0.10919540229885058</v>
      </c>
      <c r="M45" s="8">
        <v>-5.7471264367816091E-3</v>
      </c>
      <c r="N45" s="8">
        <v>-1.1494252873563218E-2</v>
      </c>
      <c r="O45" s="8">
        <v>3.125E-2</v>
      </c>
      <c r="P45" s="8">
        <v>0</v>
      </c>
      <c r="Q45" s="5">
        <v>0</v>
      </c>
      <c r="R45" s="56"/>
      <c r="S45" s="8">
        <v>-5.4216867469879519E-2</v>
      </c>
      <c r="T45" s="8">
        <v>5.1807228915662605E-2</v>
      </c>
      <c r="U45" s="8">
        <v>-5.0602409638554224E-2</v>
      </c>
      <c r="V45" s="8">
        <v>-0.13273092369477912</v>
      </c>
      <c r="W45" s="8">
        <v>6.7068273092369429E-2</v>
      </c>
      <c r="X45" s="8">
        <v>-1.2048192771084338E-2</v>
      </c>
      <c r="Y45" s="8">
        <v>7.8313253012048251E-3</v>
      </c>
      <c r="Z45" s="8">
        <v>-6.024096385542169E-3</v>
      </c>
      <c r="AA45" s="8">
        <v>-6.6265060240963861E-2</v>
      </c>
      <c r="AB45" s="8">
        <v>-0.1469879518072289</v>
      </c>
      <c r="AC45" s="8">
        <v>-3.7550200803212849E-2</v>
      </c>
      <c r="AD45" s="8">
        <v>0</v>
      </c>
      <c r="AE45" s="8">
        <v>1.6666666666666666E-2</v>
      </c>
      <c r="AF45" s="8">
        <v>-7.9718875502008041E-2</v>
      </c>
      <c r="AG45" s="8">
        <v>0</v>
      </c>
      <c r="AH45" s="8">
        <v>0</v>
      </c>
      <c r="AI45" s="8">
        <v>0</v>
      </c>
      <c r="AJ45" s="8">
        <v>-6.0240963855421686E-2</v>
      </c>
      <c r="AK45" s="8">
        <v>0</v>
      </c>
      <c r="AL45" s="8">
        <v>0</v>
      </c>
      <c r="AM45" s="57"/>
      <c r="AN45" s="58"/>
    </row>
    <row r="46" spans="1:40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24"/>
    </row>
    <row r="47" spans="1:40" x14ac:dyDescent="0.25">
      <c r="A47" s="17"/>
      <c r="B47" s="1" t="s">
        <v>30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24"/>
    </row>
    <row r="48" spans="1:40" x14ac:dyDescent="0.25">
      <c r="A48" s="17"/>
      <c r="B48" s="18" t="s">
        <v>47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24"/>
    </row>
    <row r="49" spans="1:40" x14ac:dyDescent="0.25">
      <c r="A49" s="17"/>
      <c r="B49" s="18" t="s">
        <v>50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24"/>
    </row>
    <row r="50" spans="1:40" x14ac:dyDescent="0.25">
      <c r="A50" s="17"/>
      <c r="B50" s="18" t="s">
        <v>49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24"/>
    </row>
    <row r="51" spans="1:40" x14ac:dyDescent="0.25">
      <c r="A51" s="17"/>
      <c r="B51" s="18" t="s">
        <v>48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24"/>
    </row>
    <row r="52" spans="1:40" x14ac:dyDescent="0.25">
      <c r="B52" s="18" t="s">
        <v>31</v>
      </c>
    </row>
  </sheetData>
  <mergeCells count="90">
    <mergeCell ref="A4:A5"/>
    <mergeCell ref="R4:R5"/>
    <mergeCell ref="R1:R2"/>
    <mergeCell ref="AM4:AM5"/>
    <mergeCell ref="AN4:AN5"/>
    <mergeCell ref="AM1:AM2"/>
    <mergeCell ref="A2:B2"/>
    <mergeCell ref="C1:Q1"/>
    <mergeCell ref="S1:AL1"/>
    <mergeCell ref="A3:B3"/>
    <mergeCell ref="A6:A7"/>
    <mergeCell ref="R6:R7"/>
    <mergeCell ref="AM6:AM7"/>
    <mergeCell ref="AN6:AN7"/>
    <mergeCell ref="A8:A9"/>
    <mergeCell ref="R8:R9"/>
    <mergeCell ref="AM8:AM9"/>
    <mergeCell ref="AN8:AN9"/>
    <mergeCell ref="A10:A11"/>
    <mergeCell ref="R10:R11"/>
    <mergeCell ref="AM10:AM11"/>
    <mergeCell ref="AN10:AN11"/>
    <mergeCell ref="A12:A13"/>
    <mergeCell ref="R12:R13"/>
    <mergeCell ref="AM12:AM13"/>
    <mergeCell ref="AN12:AN13"/>
    <mergeCell ref="A14:A15"/>
    <mergeCell ref="R14:R15"/>
    <mergeCell ref="AM14:AM15"/>
    <mergeCell ref="AN14:AN15"/>
    <mergeCell ref="A16:A17"/>
    <mergeCell ref="R16:R17"/>
    <mergeCell ref="AM16:AM17"/>
    <mergeCell ref="AN16:AN17"/>
    <mergeCell ref="A18:A19"/>
    <mergeCell ref="R18:R19"/>
    <mergeCell ref="AM18:AM19"/>
    <mergeCell ref="AN18:AN19"/>
    <mergeCell ref="A20:A21"/>
    <mergeCell ref="R20:R21"/>
    <mergeCell ref="AM20:AM21"/>
    <mergeCell ref="AN20:AN21"/>
    <mergeCell ref="A22:A23"/>
    <mergeCell ref="R22:R23"/>
    <mergeCell ref="AM22:AM23"/>
    <mergeCell ref="AN22:AN23"/>
    <mergeCell ref="A24:A25"/>
    <mergeCell ref="R24:R25"/>
    <mergeCell ref="AM24:AM25"/>
    <mergeCell ref="AN24:AN25"/>
    <mergeCell ref="A26:A27"/>
    <mergeCell ref="R26:R27"/>
    <mergeCell ref="AM26:AM27"/>
    <mergeCell ref="AN26:AN27"/>
    <mergeCell ref="A28:A29"/>
    <mergeCell ref="R28:R29"/>
    <mergeCell ref="AM28:AM29"/>
    <mergeCell ref="AN28:AN29"/>
    <mergeCell ref="A30:A31"/>
    <mergeCell ref="R30:R31"/>
    <mergeCell ref="AM30:AM31"/>
    <mergeCell ref="AN30:AN31"/>
    <mergeCell ref="A32:A33"/>
    <mergeCell ref="R32:R33"/>
    <mergeCell ref="AM32:AM33"/>
    <mergeCell ref="AN32:AN33"/>
    <mergeCell ref="A34:A35"/>
    <mergeCell ref="R34:R35"/>
    <mergeCell ref="AM34:AM35"/>
    <mergeCell ref="AN34:AN35"/>
    <mergeCell ref="A36:A37"/>
    <mergeCell ref="R36:R37"/>
    <mergeCell ref="AM36:AM37"/>
    <mergeCell ref="AN36:AN37"/>
    <mergeCell ref="A38:A39"/>
    <mergeCell ref="R38:R39"/>
    <mergeCell ref="AM38:AM39"/>
    <mergeCell ref="AN38:AN39"/>
    <mergeCell ref="A44:A45"/>
    <mergeCell ref="R44:R45"/>
    <mergeCell ref="AM44:AM45"/>
    <mergeCell ref="AN44:AN45"/>
    <mergeCell ref="A40:A41"/>
    <mergeCell ref="R40:R41"/>
    <mergeCell ref="AM40:AM41"/>
    <mergeCell ref="AN40:AN41"/>
    <mergeCell ref="A42:A43"/>
    <mergeCell ref="R42:R43"/>
    <mergeCell ref="AM42:AM43"/>
    <mergeCell ref="AN42:AN43"/>
  </mergeCells>
  <conditionalFormatting sqref="C4:Q45 S4:AL45">
    <cfRule type="cellIs" dxfId="5" priority="3" operator="equal">
      <formula>0</formula>
    </cfRule>
  </conditionalFormatting>
  <conditionalFormatting sqref="C3:Q3">
    <cfRule type="cellIs" dxfId="4" priority="2" operator="equal">
      <formula>0</formula>
    </cfRule>
  </conditionalFormatting>
  <conditionalFormatting sqref="S3:AL3">
    <cfRule type="cellIs" dxfId="3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9"/>
  <sheetViews>
    <sheetView showGridLines="0" tabSelected="1" topLeftCell="G1" zoomScale="70" zoomScaleNormal="70" workbookViewId="0">
      <pane ySplit="2" topLeftCell="A3" activePane="bottomLeft" state="frozen"/>
      <selection pane="bottomLeft" activeCell="AN18" sqref="AN18:AN19"/>
    </sheetView>
  </sheetViews>
  <sheetFormatPr defaultRowHeight="15" x14ac:dyDescent="0.25"/>
  <cols>
    <col min="1" max="1" width="7.140625" customWidth="1"/>
    <col min="2" max="2" width="11.85546875" customWidth="1"/>
    <col min="3" max="39" width="5.7109375" customWidth="1"/>
    <col min="40" max="40" width="40.85546875" style="28" customWidth="1"/>
  </cols>
  <sheetData>
    <row r="1" spans="1:40" ht="30.6" customHeight="1" x14ac:dyDescent="0.25">
      <c r="A1" s="26"/>
      <c r="B1" s="26"/>
      <c r="C1" s="66" t="s">
        <v>33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8"/>
      <c r="R1" s="60" t="s">
        <v>45</v>
      </c>
      <c r="S1" s="67" t="s">
        <v>34</v>
      </c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2" t="s">
        <v>46</v>
      </c>
    </row>
    <row r="2" spans="1:40" ht="86.25" thickBot="1" x14ac:dyDescent="0.3">
      <c r="A2" s="64" t="s">
        <v>32</v>
      </c>
      <c r="B2" s="65"/>
      <c r="C2" s="39" t="s">
        <v>0</v>
      </c>
      <c r="D2" s="40" t="s">
        <v>1</v>
      </c>
      <c r="E2" s="40" t="s">
        <v>2</v>
      </c>
      <c r="F2" s="40" t="s">
        <v>3</v>
      </c>
      <c r="G2" s="40" t="s">
        <v>4</v>
      </c>
      <c r="H2" s="40" t="s">
        <v>5</v>
      </c>
      <c r="I2" s="40" t="s">
        <v>6</v>
      </c>
      <c r="J2" s="40" t="s">
        <v>7</v>
      </c>
      <c r="K2" s="40" t="s">
        <v>8</v>
      </c>
      <c r="L2" s="40" t="s">
        <v>9</v>
      </c>
      <c r="M2" s="40" t="s">
        <v>10</v>
      </c>
      <c r="N2" s="40" t="s">
        <v>11</v>
      </c>
      <c r="O2" s="40" t="s">
        <v>12</v>
      </c>
      <c r="P2" s="40" t="s">
        <v>13</v>
      </c>
      <c r="Q2" s="41" t="s">
        <v>14</v>
      </c>
      <c r="R2" s="61"/>
      <c r="S2" s="42" t="s">
        <v>0</v>
      </c>
      <c r="T2" s="40" t="s">
        <v>1</v>
      </c>
      <c r="U2" s="40" t="s">
        <v>2</v>
      </c>
      <c r="V2" s="40" t="s">
        <v>3</v>
      </c>
      <c r="W2" s="40" t="s">
        <v>4</v>
      </c>
      <c r="X2" s="40" t="s">
        <v>5</v>
      </c>
      <c r="Y2" s="40" t="s">
        <v>6</v>
      </c>
      <c r="Z2" s="40" t="s">
        <v>7</v>
      </c>
      <c r="AA2" s="40" t="s">
        <v>8</v>
      </c>
      <c r="AB2" s="40" t="s">
        <v>9</v>
      </c>
      <c r="AC2" s="40" t="s">
        <v>10</v>
      </c>
      <c r="AD2" s="40" t="s">
        <v>11</v>
      </c>
      <c r="AE2" s="40" t="s">
        <v>12</v>
      </c>
      <c r="AF2" s="40" t="s">
        <v>15</v>
      </c>
      <c r="AG2" s="40" t="s">
        <v>16</v>
      </c>
      <c r="AH2" s="40" t="s">
        <v>17</v>
      </c>
      <c r="AI2" s="40" t="s">
        <v>18</v>
      </c>
      <c r="AJ2" s="40" t="s">
        <v>19</v>
      </c>
      <c r="AK2" s="40" t="s">
        <v>13</v>
      </c>
      <c r="AL2" s="41" t="s">
        <v>14</v>
      </c>
      <c r="AM2" s="63"/>
      <c r="AN2" s="30" t="s">
        <v>20</v>
      </c>
    </row>
    <row r="3" spans="1:40" x14ac:dyDescent="0.25">
      <c r="A3" s="71" t="s">
        <v>22</v>
      </c>
      <c r="B3" s="72"/>
      <c r="C3" s="43">
        <v>1.1494252873563218E-2</v>
      </c>
      <c r="D3" s="43">
        <v>2.8735632183908046E-2</v>
      </c>
      <c r="E3" s="43">
        <v>0.17241379310344829</v>
      </c>
      <c r="F3" s="43">
        <v>0.16666666666666666</v>
      </c>
      <c r="G3" s="43">
        <v>7.4712643678160925E-2</v>
      </c>
      <c r="H3" s="43">
        <v>2.8735632183908E-2</v>
      </c>
      <c r="I3" s="43">
        <v>5.7471264367816091E-3</v>
      </c>
      <c r="J3" s="43">
        <v>0</v>
      </c>
      <c r="K3" s="43">
        <v>0</v>
      </c>
      <c r="L3" s="43">
        <v>0.10919540229885058</v>
      </c>
      <c r="M3" s="43">
        <v>5.7471264367816091E-3</v>
      </c>
      <c r="N3" s="43">
        <v>1.1494252873563218E-2</v>
      </c>
      <c r="O3" s="43">
        <v>0</v>
      </c>
      <c r="P3" s="43">
        <v>0</v>
      </c>
      <c r="Q3" s="43">
        <v>0</v>
      </c>
      <c r="R3" s="19"/>
      <c r="S3" s="43">
        <v>5.4216867469879519E-2</v>
      </c>
      <c r="T3" s="43">
        <v>4.8192771084337352E-2</v>
      </c>
      <c r="U3" s="43">
        <v>0.15060240963855423</v>
      </c>
      <c r="V3" s="43">
        <v>0.3493975903614458</v>
      </c>
      <c r="W3" s="43">
        <v>6.6265060240963861E-2</v>
      </c>
      <c r="X3" s="43">
        <v>1.2048192771084338E-2</v>
      </c>
      <c r="Y3" s="43">
        <v>4.2168674698795178E-2</v>
      </c>
      <c r="Z3" s="43">
        <v>6.024096385542169E-3</v>
      </c>
      <c r="AA3" s="43">
        <v>6.6265060240963861E-2</v>
      </c>
      <c r="AB3" s="43">
        <v>0.24698795180722891</v>
      </c>
      <c r="AC3" s="43">
        <v>5.4216867469879519E-2</v>
      </c>
      <c r="AD3" s="43">
        <v>0</v>
      </c>
      <c r="AE3" s="43">
        <v>0</v>
      </c>
      <c r="AF3" s="43">
        <v>9.6385542168674704E-2</v>
      </c>
      <c r="AG3" s="43">
        <v>0</v>
      </c>
      <c r="AH3" s="43">
        <v>0</v>
      </c>
      <c r="AI3" s="43">
        <v>0</v>
      </c>
      <c r="AJ3" s="43">
        <v>6.0240963855421686E-2</v>
      </c>
      <c r="AK3" s="43">
        <v>0</v>
      </c>
      <c r="AL3" s="43">
        <v>0</v>
      </c>
      <c r="AM3" s="31"/>
      <c r="AN3" s="29"/>
    </row>
    <row r="4" spans="1:40" x14ac:dyDescent="0.25">
      <c r="A4" s="73">
        <v>1</v>
      </c>
      <c r="B4" s="20" t="s">
        <v>23</v>
      </c>
      <c r="C4" s="44">
        <f>0/R4</f>
        <v>0</v>
      </c>
      <c r="D4" s="44">
        <f>0/R4</f>
        <v>0</v>
      </c>
      <c r="E4" s="44">
        <f>0/R4</f>
        <v>0</v>
      </c>
      <c r="F4" s="44">
        <f>0/R4</f>
        <v>0</v>
      </c>
      <c r="G4" s="44">
        <f>0/R4</f>
        <v>0</v>
      </c>
      <c r="H4" s="44">
        <f>0/R4</f>
        <v>0</v>
      </c>
      <c r="I4" s="44">
        <f>0/R4</f>
        <v>0</v>
      </c>
      <c r="J4" s="44">
        <f>0/R4</f>
        <v>0</v>
      </c>
      <c r="K4" s="44">
        <f>0/R4</f>
        <v>0</v>
      </c>
      <c r="L4" s="44">
        <f>0/R4</f>
        <v>0</v>
      </c>
      <c r="M4" s="44">
        <f>0/R4</f>
        <v>0</v>
      </c>
      <c r="N4" s="44">
        <f>0/R4</f>
        <v>0</v>
      </c>
      <c r="O4" s="44">
        <f>0/R4</f>
        <v>0</v>
      </c>
      <c r="P4" s="44">
        <f>0/R4</f>
        <v>0</v>
      </c>
      <c r="Q4" s="44">
        <f>0/R4</f>
        <v>0</v>
      </c>
      <c r="R4" s="74">
        <v>57</v>
      </c>
      <c r="S4" s="44">
        <f>0/AM4</f>
        <v>0</v>
      </c>
      <c r="T4" s="44">
        <f>0/AM4</f>
        <v>0</v>
      </c>
      <c r="U4" s="44">
        <f>0/AM4</f>
        <v>0</v>
      </c>
      <c r="V4" s="44">
        <f>0/AM4</f>
        <v>0</v>
      </c>
      <c r="W4" s="44">
        <f>0/AM4</f>
        <v>0</v>
      </c>
      <c r="X4" s="44">
        <f>0/AM4</f>
        <v>0</v>
      </c>
      <c r="Y4" s="44">
        <f>0/AM4</f>
        <v>0</v>
      </c>
      <c r="Z4" s="44">
        <f>0/AM4</f>
        <v>0</v>
      </c>
      <c r="AA4" s="44">
        <f>0/AM4</f>
        <v>0</v>
      </c>
      <c r="AB4" s="44">
        <f>0/AM4</f>
        <v>0</v>
      </c>
      <c r="AC4" s="44">
        <f>0/AM4</f>
        <v>0</v>
      </c>
      <c r="AD4" s="44">
        <f>0/AM4</f>
        <v>0</v>
      </c>
      <c r="AE4" s="44">
        <f>0/AM4</f>
        <v>0</v>
      </c>
      <c r="AF4" s="44">
        <f>0/AM4</f>
        <v>0</v>
      </c>
      <c r="AG4" s="44">
        <f>0/AM4</f>
        <v>0</v>
      </c>
      <c r="AH4" s="44">
        <f>0/AM4</f>
        <v>0</v>
      </c>
      <c r="AI4" s="44">
        <f>0/AM4</f>
        <v>0</v>
      </c>
      <c r="AJ4" s="44">
        <f>0/AM4</f>
        <v>0</v>
      </c>
      <c r="AK4" s="44">
        <f>0/AM4</f>
        <v>0</v>
      </c>
      <c r="AL4" s="44">
        <f>0/AM4</f>
        <v>0</v>
      </c>
      <c r="AM4" s="75">
        <v>55</v>
      </c>
      <c r="AN4" s="76"/>
    </row>
    <row r="5" spans="1:40" x14ac:dyDescent="0.25">
      <c r="A5" s="73"/>
      <c r="B5" s="20" t="s">
        <v>24</v>
      </c>
      <c r="C5" s="44">
        <v>-1.1494252873563218E-2</v>
      </c>
      <c r="D5" s="44">
        <v>-2.8735632183908046E-2</v>
      </c>
      <c r="E5" s="44">
        <v>-0.17241379310344829</v>
      </c>
      <c r="F5" s="44">
        <v>-0.16666666666666666</v>
      </c>
      <c r="G5" s="44">
        <v>-7.4712643678160925E-2</v>
      </c>
      <c r="H5" s="44">
        <v>-2.8735632183908E-2</v>
      </c>
      <c r="I5" s="44">
        <v>-5.7471264367816091E-3</v>
      </c>
      <c r="J5" s="44">
        <v>0</v>
      </c>
      <c r="K5" s="44">
        <v>0</v>
      </c>
      <c r="L5" s="44">
        <v>-0.10919540229885058</v>
      </c>
      <c r="M5" s="44">
        <v>-5.7471264367816091E-3</v>
      </c>
      <c r="N5" s="44">
        <v>-1.1494252873563218E-2</v>
      </c>
      <c r="O5" s="44">
        <v>0</v>
      </c>
      <c r="P5" s="44">
        <v>0</v>
      </c>
      <c r="Q5" s="44">
        <v>0</v>
      </c>
      <c r="R5" s="74"/>
      <c r="S5" s="44">
        <v>-5.4216867469879519E-2</v>
      </c>
      <c r="T5" s="44">
        <v>-4.8192771084337352E-2</v>
      </c>
      <c r="U5" s="44">
        <v>-0.15060240963855423</v>
      </c>
      <c r="V5" s="44">
        <v>-0.3493975903614458</v>
      </c>
      <c r="W5" s="44">
        <v>-6.6265060240963861E-2</v>
      </c>
      <c r="X5" s="44">
        <v>-1.2048192771084338E-2</v>
      </c>
      <c r="Y5" s="44">
        <v>-4.2168674698795178E-2</v>
      </c>
      <c r="Z5" s="44">
        <v>-6.024096385542169E-3</v>
      </c>
      <c r="AA5" s="44">
        <v>-6.6265060240963861E-2</v>
      </c>
      <c r="AB5" s="44">
        <v>-0.24698795180722891</v>
      </c>
      <c r="AC5" s="44">
        <v>-5.4216867469879519E-2</v>
      </c>
      <c r="AD5" s="44">
        <v>0</v>
      </c>
      <c r="AE5" s="44">
        <v>0</v>
      </c>
      <c r="AF5" s="44">
        <v>-9.6385542168674704E-2</v>
      </c>
      <c r="AG5" s="44">
        <v>0</v>
      </c>
      <c r="AH5" s="44">
        <v>0</v>
      </c>
      <c r="AI5" s="44">
        <v>0</v>
      </c>
      <c r="AJ5" s="44">
        <v>-6.0240963855421686E-2</v>
      </c>
      <c r="AK5" s="44">
        <v>0</v>
      </c>
      <c r="AL5" s="44">
        <v>0</v>
      </c>
      <c r="AM5" s="75"/>
      <c r="AN5" s="76"/>
    </row>
    <row r="6" spans="1:40" x14ac:dyDescent="0.25">
      <c r="A6" s="67" t="s">
        <v>35</v>
      </c>
      <c r="B6" s="22" t="s">
        <v>23</v>
      </c>
      <c r="C6" s="45">
        <f>0/R6</f>
        <v>0</v>
      </c>
      <c r="D6" s="45">
        <f>0/R6</f>
        <v>0</v>
      </c>
      <c r="E6" s="45">
        <f>0/R6</f>
        <v>0</v>
      </c>
      <c r="F6" s="45">
        <f>0/R6</f>
        <v>0</v>
      </c>
      <c r="G6" s="45">
        <f>0/R6</f>
        <v>0</v>
      </c>
      <c r="H6" s="45">
        <f>0/R6</f>
        <v>0</v>
      </c>
      <c r="I6" s="45">
        <f>0/R6</f>
        <v>0</v>
      </c>
      <c r="J6" s="45">
        <f>0/R6</f>
        <v>0</v>
      </c>
      <c r="K6" s="45">
        <f>0/R6</f>
        <v>0</v>
      </c>
      <c r="L6" s="45">
        <f>0/R6</f>
        <v>0</v>
      </c>
      <c r="M6" s="45">
        <f>0/R6</f>
        <v>0</v>
      </c>
      <c r="N6" s="45">
        <f>0/R6</f>
        <v>0</v>
      </c>
      <c r="O6" s="45">
        <f>0/R6</f>
        <v>0</v>
      </c>
      <c r="P6" s="45">
        <f>0/R6</f>
        <v>0</v>
      </c>
      <c r="Q6" s="45">
        <f>0/R6</f>
        <v>0</v>
      </c>
      <c r="R6" s="77">
        <v>56</v>
      </c>
      <c r="S6" s="45">
        <f>0/AM6</f>
        <v>0</v>
      </c>
      <c r="T6" s="45">
        <f>0/AM6</f>
        <v>0</v>
      </c>
      <c r="U6" s="45">
        <f>0/AM6</f>
        <v>0</v>
      </c>
      <c r="V6" s="45">
        <f>0/AM6</f>
        <v>0</v>
      </c>
      <c r="W6" s="45">
        <f>0/AM6</f>
        <v>0</v>
      </c>
      <c r="X6" s="45">
        <f>0/AM6</f>
        <v>0</v>
      </c>
      <c r="Y6" s="45">
        <f>0/AM6</f>
        <v>0</v>
      </c>
      <c r="Z6" s="45">
        <f>0/AM6</f>
        <v>0</v>
      </c>
      <c r="AA6" s="45">
        <f>0/AM6</f>
        <v>0</v>
      </c>
      <c r="AB6" s="45">
        <f>0/AM6</f>
        <v>0</v>
      </c>
      <c r="AC6" s="45">
        <f>0/AM6</f>
        <v>0</v>
      </c>
      <c r="AD6" s="45">
        <f>0/AM6</f>
        <v>0</v>
      </c>
      <c r="AE6" s="45">
        <f>0/AM6</f>
        <v>0</v>
      </c>
      <c r="AF6" s="45">
        <f>0/AM6</f>
        <v>0</v>
      </c>
      <c r="AG6" s="45">
        <f>0/AM6</f>
        <v>0</v>
      </c>
      <c r="AH6" s="45">
        <f>0/AM6</f>
        <v>0</v>
      </c>
      <c r="AI6" s="45">
        <f>0/AM6</f>
        <v>0</v>
      </c>
      <c r="AJ6" s="45">
        <f>0/AM6</f>
        <v>0</v>
      </c>
      <c r="AK6" s="45">
        <f>0/AM6</f>
        <v>0</v>
      </c>
      <c r="AL6" s="45">
        <f>0/AM6</f>
        <v>0</v>
      </c>
      <c r="AM6" s="78">
        <v>55</v>
      </c>
      <c r="AN6" s="79"/>
    </row>
    <row r="7" spans="1:40" x14ac:dyDescent="0.25">
      <c r="A7" s="67"/>
      <c r="B7" s="22" t="s">
        <v>24</v>
      </c>
      <c r="C7" s="46">
        <v>-1.1494252873563218E-2</v>
      </c>
      <c r="D7" s="46">
        <v>-2.8735632183908046E-2</v>
      </c>
      <c r="E7" s="46">
        <v>-0.17241379310344829</v>
      </c>
      <c r="F7" s="46">
        <v>-0.16666666666666666</v>
      </c>
      <c r="G7" s="46">
        <v>-7.4712643678160925E-2</v>
      </c>
      <c r="H7" s="46">
        <v>-2.8735632183908046E-2</v>
      </c>
      <c r="I7" s="46">
        <v>-5.7471264367816091E-3</v>
      </c>
      <c r="J7" s="46">
        <v>0</v>
      </c>
      <c r="K7" s="46">
        <v>0</v>
      </c>
      <c r="L7" s="46">
        <v>-0.10919540229885058</v>
      </c>
      <c r="M7" s="46">
        <v>-5.7471264367816091E-3</v>
      </c>
      <c r="N7" s="46">
        <v>-1.1494252873563218E-2</v>
      </c>
      <c r="O7" s="46">
        <v>0</v>
      </c>
      <c r="P7" s="46">
        <v>0</v>
      </c>
      <c r="Q7" s="45">
        <v>0</v>
      </c>
      <c r="R7" s="77"/>
      <c r="S7" s="46">
        <v>-5.4216867469879519E-2</v>
      </c>
      <c r="T7" s="46">
        <v>-4.8192771084337352E-2</v>
      </c>
      <c r="U7" s="46">
        <v>-0.15060240963855423</v>
      </c>
      <c r="V7" s="46">
        <v>-0.3493975903614458</v>
      </c>
      <c r="W7" s="46">
        <v>-6.6265060240963861E-2</v>
      </c>
      <c r="X7" s="46">
        <v>-1.20481927710843E-2</v>
      </c>
      <c r="Y7" s="46">
        <v>-4.2168674698795178E-2</v>
      </c>
      <c r="Z7" s="46">
        <v>-6.024096385542169E-3</v>
      </c>
      <c r="AA7" s="46">
        <v>-6.6265060240963861E-2</v>
      </c>
      <c r="AB7" s="46">
        <v>-0.24698795180722891</v>
      </c>
      <c r="AC7" s="46">
        <v>-5.4216867469879519E-2</v>
      </c>
      <c r="AD7" s="46">
        <v>0</v>
      </c>
      <c r="AE7" s="46">
        <v>0</v>
      </c>
      <c r="AF7" s="46">
        <v>-9.6385542168674704E-2</v>
      </c>
      <c r="AG7" s="46">
        <v>0</v>
      </c>
      <c r="AH7" s="46">
        <v>0</v>
      </c>
      <c r="AI7" s="46">
        <v>0</v>
      </c>
      <c r="AJ7" s="46">
        <v>-6.0240963855421686E-2</v>
      </c>
      <c r="AK7" s="46">
        <v>0</v>
      </c>
      <c r="AL7" s="46">
        <v>0</v>
      </c>
      <c r="AM7" s="78"/>
      <c r="AN7" s="79"/>
    </row>
    <row r="8" spans="1:40" x14ac:dyDescent="0.25">
      <c r="A8" s="73" t="s">
        <v>36</v>
      </c>
      <c r="B8" s="20" t="s">
        <v>23</v>
      </c>
      <c r="C8" s="44">
        <f>0/R8</f>
        <v>0</v>
      </c>
      <c r="D8" s="44">
        <f>0/R8</f>
        <v>0</v>
      </c>
      <c r="E8" s="44">
        <f>0/R8</f>
        <v>0</v>
      </c>
      <c r="F8" s="44">
        <f>0/R8</f>
        <v>0</v>
      </c>
      <c r="G8" s="44">
        <f>0/R8</f>
        <v>0</v>
      </c>
      <c r="H8" s="44">
        <f>0/R8</f>
        <v>0</v>
      </c>
      <c r="I8" s="44">
        <f>0/R8</f>
        <v>0</v>
      </c>
      <c r="J8" s="44">
        <f>0/R8</f>
        <v>0</v>
      </c>
      <c r="K8" s="44">
        <f>0/R8</f>
        <v>0</v>
      </c>
      <c r="L8" s="44">
        <f>0/R8</f>
        <v>0</v>
      </c>
      <c r="M8" s="44">
        <f>0/R8</f>
        <v>0</v>
      </c>
      <c r="N8" s="44">
        <f>0/R8</f>
        <v>0</v>
      </c>
      <c r="O8" s="44">
        <f>0/R8</f>
        <v>0</v>
      </c>
      <c r="P8" s="44">
        <f>1/R8</f>
        <v>1.7543859649122806E-2</v>
      </c>
      <c r="Q8" s="44">
        <f>0/R8</f>
        <v>0</v>
      </c>
      <c r="R8" s="74">
        <v>57</v>
      </c>
      <c r="S8" s="44">
        <f>0/AM8</f>
        <v>0</v>
      </c>
      <c r="T8" s="44">
        <f>0/AM8</f>
        <v>0</v>
      </c>
      <c r="U8" s="44">
        <f>0/AM8</f>
        <v>0</v>
      </c>
      <c r="V8" s="44">
        <f>2/AM8</f>
        <v>3.6363636363636362E-2</v>
      </c>
      <c r="W8" s="44">
        <f>0/AM8</f>
        <v>0</v>
      </c>
      <c r="X8" s="44">
        <f>0/AM8</f>
        <v>0</v>
      </c>
      <c r="Y8" s="44">
        <f>0/AM8</f>
        <v>0</v>
      </c>
      <c r="Z8" s="44">
        <f>0/AM8</f>
        <v>0</v>
      </c>
      <c r="AA8" s="44">
        <f>0/AM8</f>
        <v>0</v>
      </c>
      <c r="AB8" s="44">
        <f>0/AM8</f>
        <v>0</v>
      </c>
      <c r="AC8" s="44">
        <f>0/AM8</f>
        <v>0</v>
      </c>
      <c r="AD8" s="44">
        <f>0/AM8</f>
        <v>0</v>
      </c>
      <c r="AE8" s="44">
        <f>0/AM8</f>
        <v>0</v>
      </c>
      <c r="AF8" s="44">
        <f>0/AM8</f>
        <v>0</v>
      </c>
      <c r="AG8" s="44">
        <f>0/AM8</f>
        <v>0</v>
      </c>
      <c r="AH8" s="44">
        <f>0/AM8</f>
        <v>0</v>
      </c>
      <c r="AI8" s="44">
        <f>0/AM8</f>
        <v>0</v>
      </c>
      <c r="AJ8" s="44">
        <f>0/AM8</f>
        <v>0</v>
      </c>
      <c r="AK8" s="44">
        <f>0/AM8</f>
        <v>0</v>
      </c>
      <c r="AL8" s="44">
        <f>0/AM8</f>
        <v>0</v>
      </c>
      <c r="AM8" s="75">
        <v>55</v>
      </c>
      <c r="AN8" s="76"/>
    </row>
    <row r="9" spans="1:40" x14ac:dyDescent="0.25">
      <c r="A9" s="73"/>
      <c r="B9" s="20" t="s">
        <v>24</v>
      </c>
      <c r="C9" s="44">
        <v>-1.1494252873563218E-2</v>
      </c>
      <c r="D9" s="44">
        <v>-2.8735632183908046E-2</v>
      </c>
      <c r="E9" s="44">
        <v>-0.17241379310344829</v>
      </c>
      <c r="F9" s="44">
        <v>-0.16666666666666666</v>
      </c>
      <c r="G9" s="44">
        <v>-7.4712643678160925E-2</v>
      </c>
      <c r="H9" s="44">
        <v>-2.8735632183908E-2</v>
      </c>
      <c r="I9" s="44">
        <v>-5.7471264367816091E-3</v>
      </c>
      <c r="J9" s="44">
        <v>0</v>
      </c>
      <c r="K9" s="44">
        <v>0</v>
      </c>
      <c r="L9" s="44">
        <v>-0.10919540229885058</v>
      </c>
      <c r="M9" s="44">
        <v>-5.7471264367816091E-3</v>
      </c>
      <c r="N9" s="44">
        <v>-1.1494252873563218E-2</v>
      </c>
      <c r="O9" s="44">
        <v>0</v>
      </c>
      <c r="P9" s="44">
        <v>1.7543859649122806E-2</v>
      </c>
      <c r="Q9" s="44">
        <v>0</v>
      </c>
      <c r="R9" s="74"/>
      <c r="S9" s="44">
        <v>-5.4216867469879519E-2</v>
      </c>
      <c r="T9" s="44">
        <v>-4.8192771084337352E-2</v>
      </c>
      <c r="U9" s="44">
        <v>-0.15060240963855423</v>
      </c>
      <c r="V9" s="44">
        <v>-0.31303395399780942</v>
      </c>
      <c r="W9" s="44">
        <v>-6.6265060240963861E-2</v>
      </c>
      <c r="X9" s="44">
        <v>-1.2048192771084338E-2</v>
      </c>
      <c r="Y9" s="44">
        <v>-4.2168674698795178E-2</v>
      </c>
      <c r="Z9" s="44">
        <v>-6.024096385542169E-3</v>
      </c>
      <c r="AA9" s="44">
        <v>-6.6265060240963861E-2</v>
      </c>
      <c r="AB9" s="44">
        <v>-0.24698795180722891</v>
      </c>
      <c r="AC9" s="44">
        <v>-5.4216867469879519E-2</v>
      </c>
      <c r="AD9" s="44">
        <v>0</v>
      </c>
      <c r="AE9" s="44">
        <v>0</v>
      </c>
      <c r="AF9" s="44">
        <v>-9.6385542168674704E-2</v>
      </c>
      <c r="AG9" s="44">
        <v>0</v>
      </c>
      <c r="AH9" s="44">
        <v>0</v>
      </c>
      <c r="AI9" s="44">
        <v>0</v>
      </c>
      <c r="AJ9" s="44">
        <v>-6.0240963855421686E-2</v>
      </c>
      <c r="AK9" s="44">
        <v>0</v>
      </c>
      <c r="AL9" s="44">
        <v>0</v>
      </c>
      <c r="AM9" s="75"/>
      <c r="AN9" s="76"/>
    </row>
    <row r="10" spans="1:40" x14ac:dyDescent="0.25">
      <c r="A10" s="67" t="s">
        <v>37</v>
      </c>
      <c r="B10" s="22" t="s">
        <v>23</v>
      </c>
      <c r="C10" s="47">
        <f>0/R10</f>
        <v>0</v>
      </c>
      <c r="D10" s="47">
        <f>0/R10</f>
        <v>0</v>
      </c>
      <c r="E10" s="47">
        <f>0/R10</f>
        <v>0</v>
      </c>
      <c r="F10" s="47">
        <f>2/R10</f>
        <v>3.9215686274509803E-2</v>
      </c>
      <c r="G10" s="47">
        <f>0/R10</f>
        <v>0</v>
      </c>
      <c r="H10" s="47">
        <f>0/R10</f>
        <v>0</v>
      </c>
      <c r="I10" s="47">
        <f>0/R10</f>
        <v>0</v>
      </c>
      <c r="J10" s="47">
        <f>0/R10</f>
        <v>0</v>
      </c>
      <c r="K10" s="47">
        <f>0/R10</f>
        <v>0</v>
      </c>
      <c r="L10" s="47">
        <f>1/R10</f>
        <v>1.9607843137254902E-2</v>
      </c>
      <c r="M10" s="47">
        <f>0/R10</f>
        <v>0</v>
      </c>
      <c r="N10" s="47">
        <f>0/R10</f>
        <v>0</v>
      </c>
      <c r="O10" s="47">
        <f>0/R10</f>
        <v>0</v>
      </c>
      <c r="P10" s="47">
        <f>0/R10</f>
        <v>0</v>
      </c>
      <c r="Q10" s="47">
        <f>0/R10</f>
        <v>0</v>
      </c>
      <c r="R10" s="77">
        <v>51</v>
      </c>
      <c r="S10" s="47">
        <f>0/AM10</f>
        <v>0</v>
      </c>
      <c r="T10" s="47">
        <f>0/AM10</f>
        <v>0</v>
      </c>
      <c r="U10" s="47">
        <f>0/AM10</f>
        <v>0</v>
      </c>
      <c r="V10" s="47">
        <f>0/AM10</f>
        <v>0</v>
      </c>
      <c r="W10" s="47">
        <f>0/AM10</f>
        <v>0</v>
      </c>
      <c r="X10" s="47">
        <f>0/AM10</f>
        <v>0</v>
      </c>
      <c r="Y10" s="47">
        <f>0/AM10</f>
        <v>0</v>
      </c>
      <c r="Z10" s="47">
        <f>0/AM10</f>
        <v>0</v>
      </c>
      <c r="AA10" s="47">
        <f>0/AM10</f>
        <v>0</v>
      </c>
      <c r="AB10" s="47">
        <f>0/AM10</f>
        <v>0</v>
      </c>
      <c r="AC10" s="47">
        <f>0/AM10</f>
        <v>0</v>
      </c>
      <c r="AD10" s="47">
        <f>0/AM10</f>
        <v>0</v>
      </c>
      <c r="AE10" s="47">
        <f>0/AM10</f>
        <v>0</v>
      </c>
      <c r="AF10" s="47">
        <f>0/AM10</f>
        <v>0</v>
      </c>
      <c r="AG10" s="47">
        <f>0/AM10</f>
        <v>0</v>
      </c>
      <c r="AH10" s="47">
        <f>0/AM10</f>
        <v>0</v>
      </c>
      <c r="AI10" s="47">
        <f>0/AM10</f>
        <v>0</v>
      </c>
      <c r="AJ10" s="47">
        <f>0/AM10</f>
        <v>0</v>
      </c>
      <c r="AK10" s="47">
        <f>0/AM10</f>
        <v>0</v>
      </c>
      <c r="AL10" s="47">
        <f>0/AM10</f>
        <v>0</v>
      </c>
      <c r="AM10" s="78">
        <v>50</v>
      </c>
      <c r="AN10" s="79"/>
    </row>
    <row r="11" spans="1:40" x14ac:dyDescent="0.25">
      <c r="A11" s="67"/>
      <c r="B11" s="22" t="s">
        <v>24</v>
      </c>
      <c r="C11" s="43">
        <v>-1.1494252873563218E-2</v>
      </c>
      <c r="D11" s="43">
        <v>-2.8735632183908046E-2</v>
      </c>
      <c r="E11" s="43">
        <v>-0.17241379310344829</v>
      </c>
      <c r="F11" s="43">
        <v>-0.12745098039215685</v>
      </c>
      <c r="G11" s="43">
        <v>-7.4712643678160925E-2</v>
      </c>
      <c r="H11" s="43">
        <v>-2.8735632183908E-2</v>
      </c>
      <c r="I11" s="43">
        <v>-5.7471264367816091E-3</v>
      </c>
      <c r="J11" s="43">
        <v>0</v>
      </c>
      <c r="K11" s="43">
        <v>0</v>
      </c>
      <c r="L11" s="43">
        <v>-8.9587559161595678E-2</v>
      </c>
      <c r="M11" s="43">
        <v>-5.7471264367816091E-3</v>
      </c>
      <c r="N11" s="43">
        <v>-1.1494252873563218E-2</v>
      </c>
      <c r="O11" s="43">
        <v>0</v>
      </c>
      <c r="P11" s="43">
        <v>0</v>
      </c>
      <c r="Q11" s="43">
        <v>0</v>
      </c>
      <c r="R11" s="77"/>
      <c r="S11" s="43">
        <v>-5.4216867469879519E-2</v>
      </c>
      <c r="T11" s="43">
        <v>-4.8192771084337352E-2</v>
      </c>
      <c r="U11" s="43">
        <v>-0.15060240963855423</v>
      </c>
      <c r="V11" s="43">
        <v>-0.3493975903614458</v>
      </c>
      <c r="W11" s="43">
        <v>-6.6265060240963861E-2</v>
      </c>
      <c r="X11" s="43">
        <v>-1.2048192771084338E-2</v>
      </c>
      <c r="Y11" s="43">
        <v>-4.2168674698795178E-2</v>
      </c>
      <c r="Z11" s="43">
        <v>-6.024096385542169E-3</v>
      </c>
      <c r="AA11" s="43">
        <v>-6.6265060240963861E-2</v>
      </c>
      <c r="AB11" s="43">
        <v>-0.24698795180722891</v>
      </c>
      <c r="AC11" s="43">
        <v>-5.4216867469879519E-2</v>
      </c>
      <c r="AD11" s="43">
        <v>0</v>
      </c>
      <c r="AE11" s="43">
        <v>0</v>
      </c>
      <c r="AF11" s="43">
        <v>-9.6385542168674704E-2</v>
      </c>
      <c r="AG11" s="43">
        <v>0</v>
      </c>
      <c r="AH11" s="43">
        <v>0</v>
      </c>
      <c r="AI11" s="43">
        <v>0</v>
      </c>
      <c r="AJ11" s="43">
        <v>-6.0240963855421686E-2</v>
      </c>
      <c r="AK11" s="43">
        <v>0</v>
      </c>
      <c r="AL11" s="43">
        <v>0</v>
      </c>
      <c r="AM11" s="78"/>
      <c r="AN11" s="79"/>
    </row>
    <row r="12" spans="1:40" x14ac:dyDescent="0.25">
      <c r="A12" s="73" t="s">
        <v>38</v>
      </c>
      <c r="B12" s="20" t="s">
        <v>23</v>
      </c>
      <c r="C12" s="48">
        <f>0/R12</f>
        <v>0</v>
      </c>
      <c r="D12" s="48">
        <f>0/R12</f>
        <v>0</v>
      </c>
      <c r="E12" s="48">
        <f>0/R12</f>
        <v>0</v>
      </c>
      <c r="F12" s="48">
        <f>2/R12</f>
        <v>3.1746031746031744E-2</v>
      </c>
      <c r="G12" s="48">
        <f>1/R12</f>
        <v>1.5873015873015872E-2</v>
      </c>
      <c r="H12" s="48">
        <f>1/R12</f>
        <v>1.5873015873015872E-2</v>
      </c>
      <c r="I12" s="48">
        <f>0/R12</f>
        <v>0</v>
      </c>
      <c r="J12" s="48">
        <f>0/R12</f>
        <v>0</v>
      </c>
      <c r="K12" s="48">
        <f>0/R12</f>
        <v>0</v>
      </c>
      <c r="L12" s="48">
        <f>0/R12</f>
        <v>0</v>
      </c>
      <c r="M12" s="48">
        <f>3/R12</f>
        <v>4.7619047619047616E-2</v>
      </c>
      <c r="N12" s="48">
        <f>0/R12</f>
        <v>0</v>
      </c>
      <c r="O12" s="48">
        <f>0/R12</f>
        <v>0</v>
      </c>
      <c r="P12" s="48">
        <f>0/R12</f>
        <v>0</v>
      </c>
      <c r="Q12" s="48">
        <f>0/R12</f>
        <v>0</v>
      </c>
      <c r="R12" s="74">
        <v>63</v>
      </c>
      <c r="S12" s="48">
        <f>0/AM12</f>
        <v>0</v>
      </c>
      <c r="T12" s="48">
        <f>2/AM12</f>
        <v>3.2258064516129031E-2</v>
      </c>
      <c r="U12" s="48">
        <f>0/AM12</f>
        <v>0</v>
      </c>
      <c r="V12" s="48">
        <f>2/AM12</f>
        <v>3.2258064516129031E-2</v>
      </c>
      <c r="W12" s="48">
        <f>1/AM12</f>
        <v>1.6129032258064516E-2</v>
      </c>
      <c r="X12" s="48">
        <f>0/AM12</f>
        <v>0</v>
      </c>
      <c r="Y12" s="48">
        <f>2/AM12</f>
        <v>3.2258064516129031E-2</v>
      </c>
      <c r="Z12" s="48">
        <f>1/AM12</f>
        <v>1.6129032258064516E-2</v>
      </c>
      <c r="AA12" s="48">
        <f>0/AM12</f>
        <v>0</v>
      </c>
      <c r="AB12" s="48">
        <f>4/AM12</f>
        <v>6.4516129032258063E-2</v>
      </c>
      <c r="AC12" s="48">
        <f>4/AM12</f>
        <v>6.4516129032258063E-2</v>
      </c>
      <c r="AD12" s="48">
        <f>0/AM12</f>
        <v>0</v>
      </c>
      <c r="AE12" s="48">
        <f>0/AM12</f>
        <v>0</v>
      </c>
      <c r="AF12" s="48">
        <f>0/AM12</f>
        <v>0</v>
      </c>
      <c r="AG12" s="48">
        <f>0/AM12</f>
        <v>0</v>
      </c>
      <c r="AH12" s="48">
        <f>0/AM12</f>
        <v>0</v>
      </c>
      <c r="AI12" s="48">
        <f>0/AM12</f>
        <v>0</v>
      </c>
      <c r="AJ12" s="48">
        <f>1/AM12</f>
        <v>1.6129032258064516E-2</v>
      </c>
      <c r="AK12" s="48">
        <f>0/AM12</f>
        <v>0</v>
      </c>
      <c r="AL12" s="48">
        <f>0/AM12</f>
        <v>0</v>
      </c>
      <c r="AM12" s="75">
        <v>62</v>
      </c>
      <c r="AN12" s="76"/>
    </row>
    <row r="13" spans="1:40" x14ac:dyDescent="0.25">
      <c r="A13" s="73"/>
      <c r="B13" s="20" t="s">
        <v>24</v>
      </c>
      <c r="C13" s="44">
        <v>-1.1494252873563218E-2</v>
      </c>
      <c r="D13" s="44">
        <v>-2.8735632183908046E-2</v>
      </c>
      <c r="E13" s="44">
        <v>-0.17241379310344829</v>
      </c>
      <c r="F13" s="44">
        <v>-0.13492063492063491</v>
      </c>
      <c r="G13" s="44">
        <v>-5.8839627805145053E-2</v>
      </c>
      <c r="H13" s="44">
        <v>-1.2862616310892173E-2</v>
      </c>
      <c r="I13" s="44">
        <v>-5.7471264367816091E-3</v>
      </c>
      <c r="J13" s="44">
        <v>0</v>
      </c>
      <c r="K13" s="44">
        <v>0</v>
      </c>
      <c r="L13" s="44">
        <v>-0.10919540229885058</v>
      </c>
      <c r="M13" s="44">
        <v>4.1871921182266007E-2</v>
      </c>
      <c r="N13" s="44">
        <v>-1.1494252873563218E-2</v>
      </c>
      <c r="O13" s="44">
        <v>0</v>
      </c>
      <c r="P13" s="44">
        <v>0</v>
      </c>
      <c r="Q13" s="44">
        <v>0</v>
      </c>
      <c r="R13" s="74"/>
      <c r="S13" s="44">
        <v>-5.4216867469879519E-2</v>
      </c>
      <c r="T13" s="44">
        <v>-4.8192771084337352E-2</v>
      </c>
      <c r="U13" s="44">
        <v>-0.15060240963855423</v>
      </c>
      <c r="V13" s="44">
        <v>-0.3493975903614458</v>
      </c>
      <c r="W13" s="44">
        <v>-6.6265060240963861E-2</v>
      </c>
      <c r="X13" s="44">
        <v>-1.2048192771084338E-2</v>
      </c>
      <c r="Y13" s="44">
        <v>-4.2168674698795178E-2</v>
      </c>
      <c r="Z13" s="44">
        <v>-6.024096385542169E-3</v>
      </c>
      <c r="AA13" s="44">
        <v>-6.6265060240963861E-2</v>
      </c>
      <c r="AB13" s="44">
        <v>-0.24698795180722891</v>
      </c>
      <c r="AC13" s="44">
        <v>-5.4216867469879519E-2</v>
      </c>
      <c r="AD13" s="44">
        <v>0</v>
      </c>
      <c r="AE13" s="44">
        <v>0</v>
      </c>
      <c r="AF13" s="44">
        <v>-9.6385542168674704E-2</v>
      </c>
      <c r="AG13" s="44">
        <v>0</v>
      </c>
      <c r="AH13" s="44">
        <v>0</v>
      </c>
      <c r="AI13" s="44">
        <v>0</v>
      </c>
      <c r="AJ13" s="44">
        <v>-6.0240963855421686E-2</v>
      </c>
      <c r="AK13" s="44">
        <v>0</v>
      </c>
      <c r="AL13" s="44">
        <v>0</v>
      </c>
      <c r="AM13" s="75"/>
      <c r="AN13" s="76"/>
    </row>
    <row r="14" spans="1:40" x14ac:dyDescent="0.25">
      <c r="A14" s="67">
        <v>6</v>
      </c>
      <c r="B14" s="22" t="s">
        <v>23</v>
      </c>
      <c r="C14" s="47">
        <f>31/R14</f>
        <v>0.33695652173913043</v>
      </c>
      <c r="D14" s="47">
        <f>0/R14</f>
        <v>0</v>
      </c>
      <c r="E14" s="47">
        <f>0/R14</f>
        <v>0</v>
      </c>
      <c r="F14" s="47">
        <f>2/R14</f>
        <v>2.1739130434782608E-2</v>
      </c>
      <c r="G14" s="47">
        <f>9/R14</f>
        <v>9.7826086956521743E-2</v>
      </c>
      <c r="H14" s="47">
        <f>8/R14</f>
        <v>8.6956521739130432E-2</v>
      </c>
      <c r="I14" s="47">
        <f>14/R14</f>
        <v>0.15217391304347827</v>
      </c>
      <c r="J14" s="47">
        <f>2/R14</f>
        <v>2.1739130434782608E-2</v>
      </c>
      <c r="K14" s="47">
        <f>0/R14</f>
        <v>0</v>
      </c>
      <c r="L14" s="47">
        <f>0/R14</f>
        <v>0</v>
      </c>
      <c r="M14" s="47">
        <f>21/R14</f>
        <v>0.22826086956521738</v>
      </c>
      <c r="N14" s="47">
        <f>0/R14</f>
        <v>0</v>
      </c>
      <c r="O14" s="47">
        <f>11/R14</f>
        <v>0.11956521739130435</v>
      </c>
      <c r="P14" s="47">
        <f>16/R14</f>
        <v>0.17391304347826086</v>
      </c>
      <c r="Q14" s="47">
        <f>0/R14</f>
        <v>0</v>
      </c>
      <c r="R14" s="77">
        <v>92</v>
      </c>
      <c r="S14" s="47">
        <f>26/AM14</f>
        <v>0.30588235294117649</v>
      </c>
      <c r="T14" s="47">
        <f>0/AM14</f>
        <v>0</v>
      </c>
      <c r="U14" s="47">
        <f>0/AM14</f>
        <v>0</v>
      </c>
      <c r="V14" s="47">
        <f>32/AM14</f>
        <v>0.37647058823529411</v>
      </c>
      <c r="W14" s="47">
        <f>4/AM14</f>
        <v>4.7058823529411764E-2</v>
      </c>
      <c r="X14" s="47">
        <f>0/AM14</f>
        <v>0</v>
      </c>
      <c r="Y14" s="47">
        <f>12/AM14</f>
        <v>0.14117647058823529</v>
      </c>
      <c r="Z14" s="47">
        <f>14/AM14</f>
        <v>0.16470588235294117</v>
      </c>
      <c r="AA14" s="47">
        <f>0/AM14</f>
        <v>0</v>
      </c>
      <c r="AB14" s="47">
        <f>0/AM14</f>
        <v>0</v>
      </c>
      <c r="AC14" s="47">
        <f>8/AM14</f>
        <v>9.4117647058823528E-2</v>
      </c>
      <c r="AD14" s="47">
        <f>0/AM14</f>
        <v>0</v>
      </c>
      <c r="AE14" s="47">
        <f>8/AM14</f>
        <v>9.4117647058823528E-2</v>
      </c>
      <c r="AF14" s="47">
        <f>0/AM14</f>
        <v>0</v>
      </c>
      <c r="AG14" s="47">
        <f>0/AM14</f>
        <v>0</v>
      </c>
      <c r="AH14" s="47">
        <f>0/AM14</f>
        <v>0</v>
      </c>
      <c r="AI14" s="47">
        <f>0/AM14</f>
        <v>0</v>
      </c>
      <c r="AJ14" s="47">
        <f>19/AM14</f>
        <v>0.22352941176470589</v>
      </c>
      <c r="AK14" s="47">
        <f>14/AM14</f>
        <v>0.16470588235294117</v>
      </c>
      <c r="AL14" s="47">
        <f>0/AM14</f>
        <v>0</v>
      </c>
      <c r="AM14" s="78">
        <v>85</v>
      </c>
      <c r="AN14" s="79" t="s">
        <v>26</v>
      </c>
    </row>
    <row r="15" spans="1:40" x14ac:dyDescent="0.25">
      <c r="A15" s="67"/>
      <c r="B15" s="22" t="s">
        <v>24</v>
      </c>
      <c r="C15" s="49">
        <v>0.32546226886556723</v>
      </c>
      <c r="D15" s="43">
        <v>-2.8735632183908046E-2</v>
      </c>
      <c r="E15" s="43">
        <v>-0.17241379310344829</v>
      </c>
      <c r="F15" s="43">
        <v>-0.14492753623188404</v>
      </c>
      <c r="G15" s="43">
        <v>2.3113443278360818E-2</v>
      </c>
      <c r="H15" s="43">
        <v>5.8220889555222435E-2</v>
      </c>
      <c r="I15" s="49">
        <v>0.14642678660669667</v>
      </c>
      <c r="J15" s="43">
        <v>2.1739130434782608E-2</v>
      </c>
      <c r="K15" s="43">
        <v>0</v>
      </c>
      <c r="L15" s="43">
        <v>-0.10919540229885058</v>
      </c>
      <c r="M15" s="49">
        <v>0.22251374312843578</v>
      </c>
      <c r="N15" s="43">
        <v>-1.1494252873563218E-2</v>
      </c>
      <c r="O15" s="43">
        <v>0.11956521739130435</v>
      </c>
      <c r="P15" s="49">
        <v>0.17391304347826086</v>
      </c>
      <c r="Q15" s="43">
        <v>0</v>
      </c>
      <c r="R15" s="77"/>
      <c r="S15" s="49">
        <v>0.25166548547129697</v>
      </c>
      <c r="T15" s="43">
        <v>-4.8192771084337352E-2</v>
      </c>
      <c r="U15" s="43">
        <v>-0.15060240963855423</v>
      </c>
      <c r="V15" s="43">
        <v>2.7072997873848315E-2</v>
      </c>
      <c r="W15" s="43">
        <v>-1.9206236711552097E-2</v>
      </c>
      <c r="X15" s="43">
        <v>-1.2048192771084338E-2</v>
      </c>
      <c r="Y15" s="43">
        <v>9.9007795889440114E-2</v>
      </c>
      <c r="Z15" s="49">
        <v>0.15868178596739901</v>
      </c>
      <c r="AA15" s="43">
        <v>-6.6265060240963861E-2</v>
      </c>
      <c r="AB15" s="43">
        <v>-0.24698795180722891</v>
      </c>
      <c r="AC15" s="43">
        <v>3.9900779588944009E-2</v>
      </c>
      <c r="AD15" s="43">
        <v>0</v>
      </c>
      <c r="AE15" s="43">
        <v>9.4117647058823528E-2</v>
      </c>
      <c r="AF15" s="43">
        <v>-9.6385542168674704E-2</v>
      </c>
      <c r="AG15" s="43">
        <v>0</v>
      </c>
      <c r="AH15" s="43">
        <v>0</v>
      </c>
      <c r="AI15" s="43">
        <v>0</v>
      </c>
      <c r="AJ15" s="49">
        <v>0.16328844790928421</v>
      </c>
      <c r="AK15" s="49">
        <v>0.16470588235294117</v>
      </c>
      <c r="AL15" s="43">
        <v>0</v>
      </c>
      <c r="AM15" s="78"/>
      <c r="AN15" s="79"/>
    </row>
    <row r="16" spans="1:40" x14ac:dyDescent="0.25">
      <c r="A16" s="73">
        <v>7</v>
      </c>
      <c r="B16" s="20" t="s">
        <v>23</v>
      </c>
      <c r="C16" s="44">
        <f>0/R16</f>
        <v>0</v>
      </c>
      <c r="D16" s="44">
        <f>28/R16</f>
        <v>0.48275862068965519</v>
      </c>
      <c r="E16" s="44">
        <f>0/R16</f>
        <v>0</v>
      </c>
      <c r="F16" s="44">
        <f>0/R16</f>
        <v>0</v>
      </c>
      <c r="G16" s="44">
        <f>2/R16</f>
        <v>3.4482758620689655E-2</v>
      </c>
      <c r="H16" s="44">
        <f>5/R16</f>
        <v>8.6206896551724144E-2</v>
      </c>
      <c r="I16" s="44">
        <f>0/R16</f>
        <v>0</v>
      </c>
      <c r="J16" s="44">
        <f>0/R16</f>
        <v>0</v>
      </c>
      <c r="K16" s="44">
        <f>0/R16</f>
        <v>0</v>
      </c>
      <c r="L16" s="44">
        <f>0/R16</f>
        <v>0</v>
      </c>
      <c r="M16" s="44">
        <f>0/R16</f>
        <v>0</v>
      </c>
      <c r="N16" s="44">
        <f>0/R16</f>
        <v>0</v>
      </c>
      <c r="O16" s="44">
        <f>0/R16</f>
        <v>0</v>
      </c>
      <c r="P16" s="44">
        <f>46/R16</f>
        <v>0.7931034482758621</v>
      </c>
      <c r="Q16" s="44">
        <f>16/R16</f>
        <v>0.27586206896551724</v>
      </c>
      <c r="R16" s="74">
        <v>58</v>
      </c>
      <c r="S16" s="44">
        <f>0/AM16</f>
        <v>0</v>
      </c>
      <c r="T16" s="44">
        <f>13/AM16</f>
        <v>0.23636363636363636</v>
      </c>
      <c r="U16" s="44">
        <f>0/AM16</f>
        <v>0</v>
      </c>
      <c r="V16" s="44">
        <f>0/AM16</f>
        <v>0</v>
      </c>
      <c r="W16" s="44">
        <f>0/AM16</f>
        <v>0</v>
      </c>
      <c r="X16" s="44">
        <f>0/AM16</f>
        <v>0</v>
      </c>
      <c r="Y16" s="44">
        <f>0/AM16</f>
        <v>0</v>
      </c>
      <c r="Z16" s="44">
        <f>0/AM16</f>
        <v>0</v>
      </c>
      <c r="AA16" s="44">
        <f>0/AM16</f>
        <v>0</v>
      </c>
      <c r="AB16" s="44">
        <f>1/AM16</f>
        <v>1.8181818181818181E-2</v>
      </c>
      <c r="AC16" s="44">
        <f>0/AM16</f>
        <v>0</v>
      </c>
      <c r="AD16" s="44">
        <f>0/AM16</f>
        <v>0</v>
      </c>
      <c r="AE16" s="44">
        <f>0/AM16</f>
        <v>0</v>
      </c>
      <c r="AF16" s="44">
        <f>0/AM16</f>
        <v>0</v>
      </c>
      <c r="AG16" s="44">
        <f>0/AM16</f>
        <v>0</v>
      </c>
      <c r="AH16" s="44">
        <f>0/AM16</f>
        <v>0</v>
      </c>
      <c r="AI16" s="44">
        <f>0/AM16</f>
        <v>0</v>
      </c>
      <c r="AJ16" s="44">
        <f>0/AM16</f>
        <v>0</v>
      </c>
      <c r="AK16" s="44">
        <f>39/AM16</f>
        <v>0.70909090909090911</v>
      </c>
      <c r="AL16" s="44">
        <f>16/AM16</f>
        <v>0.29090909090909089</v>
      </c>
      <c r="AM16" s="75">
        <v>55</v>
      </c>
      <c r="AN16" s="76" t="s">
        <v>52</v>
      </c>
    </row>
    <row r="17" spans="1:40" x14ac:dyDescent="0.25">
      <c r="A17" s="73"/>
      <c r="B17" s="20" t="s">
        <v>24</v>
      </c>
      <c r="C17" s="44">
        <v>-1.1494252873563218E-2</v>
      </c>
      <c r="D17" s="50">
        <v>0.45402298850574713</v>
      </c>
      <c r="E17" s="44">
        <v>-0.17241379310344829</v>
      </c>
      <c r="F17" s="44">
        <v>-0.16666666666666666</v>
      </c>
      <c r="G17" s="44">
        <v>-4.0229885057471271E-2</v>
      </c>
      <c r="H17" s="44">
        <v>5.7471264367816098E-2</v>
      </c>
      <c r="I17" s="44">
        <v>-5.7471264367816091E-3</v>
      </c>
      <c r="J17" s="44">
        <v>0</v>
      </c>
      <c r="K17" s="44">
        <v>0</v>
      </c>
      <c r="L17" s="44">
        <v>-0.10919540229885058</v>
      </c>
      <c r="M17" s="44">
        <v>-5.7471264367816091E-3</v>
      </c>
      <c r="N17" s="44">
        <v>-1.1494252873563218E-2</v>
      </c>
      <c r="O17" s="44">
        <v>0</v>
      </c>
      <c r="P17" s="50">
        <v>0.7931034482758621</v>
      </c>
      <c r="Q17" s="50">
        <v>0.27586206896551724</v>
      </c>
      <c r="R17" s="74"/>
      <c r="S17" s="44">
        <v>-5.4216867469879519E-2</v>
      </c>
      <c r="T17" s="50">
        <v>0.18817086527929899</v>
      </c>
      <c r="U17" s="44">
        <v>-0.15060240963855423</v>
      </c>
      <c r="V17" s="44">
        <v>-0.3493975903614458</v>
      </c>
      <c r="W17" s="44">
        <v>-6.6265060240963861E-2</v>
      </c>
      <c r="X17" s="44">
        <v>-1.2048192771084338E-2</v>
      </c>
      <c r="Y17" s="44">
        <v>-4.2168674698795178E-2</v>
      </c>
      <c r="Z17" s="44">
        <v>-6.024096385542169E-3</v>
      </c>
      <c r="AA17" s="44">
        <v>-6.6265060240963861E-2</v>
      </c>
      <c r="AB17" s="44">
        <v>-0.22880613362541072</v>
      </c>
      <c r="AC17" s="44">
        <v>-5.4216867469879519E-2</v>
      </c>
      <c r="AD17" s="44">
        <v>0</v>
      </c>
      <c r="AE17" s="44">
        <v>0</v>
      </c>
      <c r="AF17" s="44">
        <v>-9.6385542168674704E-2</v>
      </c>
      <c r="AG17" s="44">
        <v>0</v>
      </c>
      <c r="AH17" s="44">
        <v>0</v>
      </c>
      <c r="AI17" s="44">
        <v>0</v>
      </c>
      <c r="AJ17" s="44">
        <v>-6.0240963855421686E-2</v>
      </c>
      <c r="AK17" s="50">
        <v>0.70909090909090911</v>
      </c>
      <c r="AL17" s="50">
        <v>0.29090909090909089</v>
      </c>
      <c r="AM17" s="75"/>
      <c r="AN17" s="76"/>
    </row>
    <row r="18" spans="1:40" x14ac:dyDescent="0.25">
      <c r="A18" s="67" t="s">
        <v>39</v>
      </c>
      <c r="B18" s="22" t="s">
        <v>23</v>
      </c>
      <c r="C18" s="43">
        <f>0/R18</f>
        <v>0</v>
      </c>
      <c r="D18" s="43">
        <f>0/R18</f>
        <v>0</v>
      </c>
      <c r="E18" s="43">
        <f>0/R18</f>
        <v>0</v>
      </c>
      <c r="F18" s="43">
        <f>0/R18</f>
        <v>0</v>
      </c>
      <c r="G18" s="43">
        <f>1/R18</f>
        <v>1.9230769230769232E-2</v>
      </c>
      <c r="H18" s="43">
        <f>0/R18</f>
        <v>0</v>
      </c>
      <c r="I18" s="43">
        <f>1/R18</f>
        <v>1.9230769230769232E-2</v>
      </c>
      <c r="J18" s="43">
        <f>0/R18</f>
        <v>0</v>
      </c>
      <c r="K18" s="43">
        <f>0/R18</f>
        <v>0</v>
      </c>
      <c r="L18" s="43">
        <f>0/R18</f>
        <v>0</v>
      </c>
      <c r="M18" s="43">
        <f>0/R18</f>
        <v>0</v>
      </c>
      <c r="N18" s="43">
        <f>0/R18</f>
        <v>0</v>
      </c>
      <c r="O18" s="43">
        <f>0/R18</f>
        <v>0</v>
      </c>
      <c r="P18" s="43">
        <f>0/R18</f>
        <v>0</v>
      </c>
      <c r="Q18" s="43">
        <f>0/R18</f>
        <v>0</v>
      </c>
      <c r="R18" s="77">
        <v>52</v>
      </c>
      <c r="S18" s="43">
        <f>0/AM18</f>
        <v>0</v>
      </c>
      <c r="T18" s="43">
        <f>0/AM18</f>
        <v>0</v>
      </c>
      <c r="U18" s="43">
        <f>1/AM18</f>
        <v>0.02</v>
      </c>
      <c r="V18" s="43">
        <f>10/AM18</f>
        <v>0.2</v>
      </c>
      <c r="W18" s="43">
        <f>0/AM18</f>
        <v>0</v>
      </c>
      <c r="X18" s="43">
        <f>0/AM18</f>
        <v>0</v>
      </c>
      <c r="Y18" s="43">
        <f>1/AM18</f>
        <v>0.02</v>
      </c>
      <c r="Z18" s="43">
        <f>1/AM18</f>
        <v>0.02</v>
      </c>
      <c r="AA18" s="43">
        <f>0/AM18</f>
        <v>0</v>
      </c>
      <c r="AB18" s="43">
        <f>7/AM18</f>
        <v>0.14000000000000001</v>
      </c>
      <c r="AC18" s="43">
        <f>4/AM18</f>
        <v>0.08</v>
      </c>
      <c r="AD18" s="43">
        <f>0/AM18</f>
        <v>0</v>
      </c>
      <c r="AE18" s="43">
        <f>0/AM18</f>
        <v>0</v>
      </c>
      <c r="AF18" s="43">
        <f>0/AM18</f>
        <v>0</v>
      </c>
      <c r="AG18" s="43">
        <f>0/AM18</f>
        <v>0</v>
      </c>
      <c r="AH18" s="43">
        <f>0/AM18</f>
        <v>0</v>
      </c>
      <c r="AI18" s="43">
        <f>0/AM18</f>
        <v>0</v>
      </c>
      <c r="AJ18" s="43">
        <f>0/AM18</f>
        <v>0</v>
      </c>
      <c r="AK18" s="43">
        <f>0/AM18</f>
        <v>0</v>
      </c>
      <c r="AL18" s="43">
        <f>0/AM18</f>
        <v>0</v>
      </c>
      <c r="AM18" s="78">
        <v>50</v>
      </c>
      <c r="AN18" s="79"/>
    </row>
    <row r="19" spans="1:40" x14ac:dyDescent="0.25">
      <c r="A19" s="67">
        <v>8</v>
      </c>
      <c r="B19" s="22" t="s">
        <v>24</v>
      </c>
      <c r="C19" s="43">
        <v>-1.1494252873563218E-2</v>
      </c>
      <c r="D19" s="43">
        <v>-2.8735632183908046E-2</v>
      </c>
      <c r="E19" s="43">
        <v>-0.17241379310344829</v>
      </c>
      <c r="F19" s="43">
        <v>-0.16666666666666666</v>
      </c>
      <c r="G19" s="43">
        <v>-5.5481874447391694E-2</v>
      </c>
      <c r="H19" s="43">
        <v>-2.8735632183908E-2</v>
      </c>
      <c r="I19" s="43">
        <v>1.3483642793987623E-2</v>
      </c>
      <c r="J19" s="43">
        <v>0</v>
      </c>
      <c r="K19" s="43">
        <v>0</v>
      </c>
      <c r="L19" s="43">
        <v>-0.10919540229885058</v>
      </c>
      <c r="M19" s="43">
        <v>-5.7471264367816091E-3</v>
      </c>
      <c r="N19" s="43">
        <v>-1.1494252873563218E-2</v>
      </c>
      <c r="O19" s="43">
        <v>0</v>
      </c>
      <c r="P19" s="43">
        <v>0</v>
      </c>
      <c r="Q19" s="43">
        <v>0</v>
      </c>
      <c r="R19" s="77"/>
      <c r="S19" s="43">
        <v>-5.4216867469879519E-2</v>
      </c>
      <c r="T19" s="43">
        <v>-4.8192771084337352E-2</v>
      </c>
      <c r="U19" s="43">
        <v>-0.13060240963855424</v>
      </c>
      <c r="V19" s="43">
        <v>-0.14939759036144579</v>
      </c>
      <c r="W19" s="43">
        <v>-6.6265060240963861E-2</v>
      </c>
      <c r="X19" s="43">
        <v>-1.2048192771084338E-2</v>
      </c>
      <c r="Y19" s="43">
        <v>-2.2168674698795177E-2</v>
      </c>
      <c r="Z19" s="43">
        <v>1.3975903614457831E-2</v>
      </c>
      <c r="AA19" s="43">
        <v>-6.6265060240963861E-2</v>
      </c>
      <c r="AB19" s="43">
        <v>-0.10698795180722889</v>
      </c>
      <c r="AC19" s="43">
        <v>2.5783132530120483E-2</v>
      </c>
      <c r="AD19" s="43">
        <v>0</v>
      </c>
      <c r="AE19" s="43">
        <v>0</v>
      </c>
      <c r="AF19" s="43">
        <v>-9.6385542168674704E-2</v>
      </c>
      <c r="AG19" s="43">
        <v>0</v>
      </c>
      <c r="AH19" s="43">
        <v>0</v>
      </c>
      <c r="AI19" s="43">
        <v>0</v>
      </c>
      <c r="AJ19" s="43">
        <v>-6.0240963855421686E-2</v>
      </c>
      <c r="AK19" s="43">
        <v>0</v>
      </c>
      <c r="AL19" s="43">
        <v>0</v>
      </c>
      <c r="AM19" s="78"/>
      <c r="AN19" s="79"/>
    </row>
    <row r="20" spans="1:40" x14ac:dyDescent="0.25">
      <c r="A20" s="73" t="s">
        <v>40</v>
      </c>
      <c r="B20" s="20" t="s">
        <v>23</v>
      </c>
      <c r="C20" s="44">
        <f>0/R20</f>
        <v>0</v>
      </c>
      <c r="D20" s="44">
        <f>0/R20</f>
        <v>0</v>
      </c>
      <c r="E20" s="44">
        <f>0/R20</f>
        <v>0</v>
      </c>
      <c r="F20" s="44">
        <f>0/R20</f>
        <v>0</v>
      </c>
      <c r="G20" s="44">
        <f>0/R20</f>
        <v>0</v>
      </c>
      <c r="H20" s="44">
        <f>0/R20</f>
        <v>0</v>
      </c>
      <c r="I20" s="44">
        <f>0/R20</f>
        <v>0</v>
      </c>
      <c r="J20" s="44">
        <f>2/R20</f>
        <v>3.7735849056603772E-2</v>
      </c>
      <c r="K20" s="44">
        <f>0/R20</f>
        <v>0</v>
      </c>
      <c r="L20" s="44">
        <f>0/R20</f>
        <v>0</v>
      </c>
      <c r="M20" s="44">
        <f>0/R20</f>
        <v>0</v>
      </c>
      <c r="N20" s="44">
        <f>0/R20</f>
        <v>0</v>
      </c>
      <c r="O20" s="44">
        <f>0/R20</f>
        <v>0</v>
      </c>
      <c r="P20" s="44">
        <f>0/R20</f>
        <v>0</v>
      </c>
      <c r="Q20" s="44">
        <f>0/R20</f>
        <v>0</v>
      </c>
      <c r="R20" s="74">
        <v>53</v>
      </c>
      <c r="S20" s="44">
        <f>0/AM20</f>
        <v>0</v>
      </c>
      <c r="T20" s="44">
        <f>0/AM20</f>
        <v>0</v>
      </c>
      <c r="U20" s="44">
        <f>1/AM20</f>
        <v>1.9607843137254902E-2</v>
      </c>
      <c r="V20" s="44">
        <f>0/AM20</f>
        <v>0</v>
      </c>
      <c r="W20" s="44">
        <f>0/AM20</f>
        <v>0</v>
      </c>
      <c r="X20" s="44">
        <f>0/AM20</f>
        <v>0</v>
      </c>
      <c r="Y20" s="44">
        <f>0/AM20</f>
        <v>0</v>
      </c>
      <c r="Z20" s="44">
        <f>1/AM20</f>
        <v>1.9607843137254902E-2</v>
      </c>
      <c r="AA20" s="44">
        <f>0/AM20</f>
        <v>0</v>
      </c>
      <c r="AB20" s="44">
        <f>0/AM20</f>
        <v>0</v>
      </c>
      <c r="AC20" s="44">
        <f>2/AM20</f>
        <v>3.9215686274509803E-2</v>
      </c>
      <c r="AD20" s="44">
        <f>0/AM20</f>
        <v>0</v>
      </c>
      <c r="AE20" s="44">
        <f>0/AM20</f>
        <v>0</v>
      </c>
      <c r="AF20" s="44">
        <f>0/AM20</f>
        <v>0</v>
      </c>
      <c r="AG20" s="44">
        <f>0/AM20</f>
        <v>0</v>
      </c>
      <c r="AH20" s="44">
        <f>0/AM20</f>
        <v>0</v>
      </c>
      <c r="AI20" s="44">
        <f>0/AM20</f>
        <v>0</v>
      </c>
      <c r="AJ20" s="44">
        <f>0/AM20</f>
        <v>0</v>
      </c>
      <c r="AK20" s="44">
        <f>0/AM20</f>
        <v>0</v>
      </c>
      <c r="AL20" s="44">
        <f>0/AM20</f>
        <v>0</v>
      </c>
      <c r="AM20" s="75">
        <v>51</v>
      </c>
      <c r="AN20" s="76"/>
    </row>
    <row r="21" spans="1:40" x14ac:dyDescent="0.25">
      <c r="A21" s="73">
        <v>8</v>
      </c>
      <c r="B21" s="20" t="s">
        <v>24</v>
      </c>
      <c r="C21" s="44">
        <v>-1.1494252873563218E-2</v>
      </c>
      <c r="D21" s="44">
        <v>-2.8735632183908046E-2</v>
      </c>
      <c r="E21" s="44">
        <v>-0.17241379310344829</v>
      </c>
      <c r="F21" s="44">
        <v>-0.16666666666666666</v>
      </c>
      <c r="G21" s="44">
        <v>-7.4712643678160925E-2</v>
      </c>
      <c r="H21" s="44">
        <v>-2.8735632183908046E-2</v>
      </c>
      <c r="I21" s="44">
        <v>-5.7471264367816091E-3</v>
      </c>
      <c r="J21" s="44">
        <v>3.7735849056603772E-2</v>
      </c>
      <c r="K21" s="44">
        <v>0</v>
      </c>
      <c r="L21" s="44">
        <v>-0.10919540229885058</v>
      </c>
      <c r="M21" s="44">
        <v>-5.7471264367816091E-3</v>
      </c>
      <c r="N21" s="44">
        <v>-1.1494252873563218E-2</v>
      </c>
      <c r="O21" s="44">
        <v>0</v>
      </c>
      <c r="P21" s="44">
        <v>0</v>
      </c>
      <c r="Q21" s="44">
        <v>0</v>
      </c>
      <c r="R21" s="74"/>
      <c r="S21" s="44">
        <v>-5.4216867469879519E-2</v>
      </c>
      <c r="T21" s="44">
        <v>-4.8192771084337352E-2</v>
      </c>
      <c r="U21" s="44">
        <v>-0.13099456650129931</v>
      </c>
      <c r="V21" s="44">
        <v>-0.3493975903614458</v>
      </c>
      <c r="W21" s="44">
        <v>-6.6265060240963861E-2</v>
      </c>
      <c r="X21" s="44">
        <v>-1.2048192771084338E-2</v>
      </c>
      <c r="Y21" s="44">
        <v>-4.2168674698795178E-2</v>
      </c>
      <c r="Z21" s="44">
        <v>1.3583746751712733E-2</v>
      </c>
      <c r="AA21" s="44">
        <v>-6.6265060240963861E-2</v>
      </c>
      <c r="AB21" s="44">
        <v>-0.24698795180722891</v>
      </c>
      <c r="AC21" s="44">
        <v>-1.5001181195369716E-2</v>
      </c>
      <c r="AD21" s="44">
        <v>0</v>
      </c>
      <c r="AE21" s="44">
        <v>0</v>
      </c>
      <c r="AF21" s="44">
        <v>-9.6385542168674704E-2</v>
      </c>
      <c r="AG21" s="44">
        <v>0</v>
      </c>
      <c r="AH21" s="44">
        <v>0</v>
      </c>
      <c r="AI21" s="44">
        <v>0</v>
      </c>
      <c r="AJ21" s="44">
        <v>-6.0240963855421686E-2</v>
      </c>
      <c r="AK21" s="44">
        <v>0</v>
      </c>
      <c r="AL21" s="44">
        <v>0</v>
      </c>
      <c r="AM21" s="75"/>
      <c r="AN21" s="76"/>
    </row>
    <row r="22" spans="1:40" x14ac:dyDescent="0.25">
      <c r="A22" s="67" t="s">
        <v>41</v>
      </c>
      <c r="B22" s="22" t="s">
        <v>23</v>
      </c>
      <c r="C22" s="47">
        <f>0/R22</f>
        <v>0</v>
      </c>
      <c r="D22" s="47">
        <f>0/R22</f>
        <v>0</v>
      </c>
      <c r="E22" s="47">
        <f>2/R22</f>
        <v>2.9411764705882353E-2</v>
      </c>
      <c r="F22" s="47">
        <f>0/R22</f>
        <v>0</v>
      </c>
      <c r="G22" s="47">
        <f>0/R22</f>
        <v>0</v>
      </c>
      <c r="H22" s="47">
        <f>19/R22</f>
        <v>0.27941176470588236</v>
      </c>
      <c r="I22" s="47">
        <f>0/R22</f>
        <v>0</v>
      </c>
      <c r="J22" s="47">
        <f>0/R22</f>
        <v>0</v>
      </c>
      <c r="K22" s="47">
        <f>0/R22</f>
        <v>0</v>
      </c>
      <c r="L22" s="47">
        <f>1/R22</f>
        <v>1.4705882352941176E-2</v>
      </c>
      <c r="M22" s="47">
        <f>4/R22</f>
        <v>5.8823529411764705E-2</v>
      </c>
      <c r="N22" s="47">
        <f>0/R22</f>
        <v>0</v>
      </c>
      <c r="O22" s="47">
        <f>13/R22</f>
        <v>0.19117647058823528</v>
      </c>
      <c r="P22" s="47">
        <f>0/R22</f>
        <v>0</v>
      </c>
      <c r="Q22" s="47">
        <f>0/R22</f>
        <v>0</v>
      </c>
      <c r="R22" s="77">
        <v>68</v>
      </c>
      <c r="S22" s="47">
        <f>0/AM22</f>
        <v>0</v>
      </c>
      <c r="T22" s="47">
        <f>0/AM22</f>
        <v>0</v>
      </c>
      <c r="U22" s="47">
        <f>3/AM22</f>
        <v>4.9180327868852458E-2</v>
      </c>
      <c r="V22" s="47">
        <f>0/AM22</f>
        <v>0</v>
      </c>
      <c r="W22" s="47">
        <f>0/AM22</f>
        <v>0</v>
      </c>
      <c r="X22" s="47">
        <f>0/AM22</f>
        <v>0</v>
      </c>
      <c r="Y22" s="47">
        <f>1/AM22</f>
        <v>1.6393442622950821E-2</v>
      </c>
      <c r="Z22" s="47">
        <f>0/AM22</f>
        <v>0</v>
      </c>
      <c r="AA22" s="47">
        <f>0/AM22</f>
        <v>0</v>
      </c>
      <c r="AB22" s="47">
        <f>4/AM22</f>
        <v>6.5573770491803282E-2</v>
      </c>
      <c r="AC22" s="47">
        <f>2/AM22</f>
        <v>3.2786885245901641E-2</v>
      </c>
      <c r="AD22" s="47">
        <f>0/AM22</f>
        <v>0</v>
      </c>
      <c r="AE22" s="47">
        <f>12/AM22</f>
        <v>0.19672131147540983</v>
      </c>
      <c r="AF22" s="47">
        <f>0/AM22</f>
        <v>0</v>
      </c>
      <c r="AG22" s="47">
        <f>0/AM22</f>
        <v>0</v>
      </c>
      <c r="AH22" s="47">
        <f>0/AM22</f>
        <v>0</v>
      </c>
      <c r="AI22" s="47">
        <f>0/AM22</f>
        <v>0</v>
      </c>
      <c r="AJ22" s="47">
        <f>0/AM22</f>
        <v>0</v>
      </c>
      <c r="AK22" s="47">
        <f>0/AM22</f>
        <v>0</v>
      </c>
      <c r="AL22" s="47">
        <f>0/AM22</f>
        <v>0</v>
      </c>
      <c r="AM22" s="78">
        <v>61</v>
      </c>
      <c r="AN22" s="79"/>
    </row>
    <row r="23" spans="1:40" x14ac:dyDescent="0.25">
      <c r="A23" s="67"/>
      <c r="B23" s="22" t="s">
        <v>24</v>
      </c>
      <c r="C23" s="43">
        <v>-1.1494252873563218E-2</v>
      </c>
      <c r="D23" s="43">
        <v>-2.8735632183908046E-2</v>
      </c>
      <c r="E23" s="43">
        <v>-0.14300202839756565</v>
      </c>
      <c r="F23" s="43">
        <v>-0.16666666666666666</v>
      </c>
      <c r="G23" s="43">
        <v>-7.4712643678160925E-2</v>
      </c>
      <c r="H23" s="49">
        <v>0.25067613252197435</v>
      </c>
      <c r="I23" s="43">
        <v>-5.7471264367816091E-3</v>
      </c>
      <c r="J23" s="43">
        <v>0</v>
      </c>
      <c r="K23" s="43">
        <v>0</v>
      </c>
      <c r="L23" s="43">
        <v>-9.44895199459094E-2</v>
      </c>
      <c r="M23" s="43">
        <v>5.3076402974983096E-2</v>
      </c>
      <c r="N23" s="43">
        <v>-1.1494252873563218E-2</v>
      </c>
      <c r="O23" s="49">
        <v>0.19117647058823528</v>
      </c>
      <c r="P23" s="43">
        <v>0</v>
      </c>
      <c r="Q23" s="43">
        <v>0</v>
      </c>
      <c r="R23" s="77"/>
      <c r="S23" s="43">
        <v>-5.4216867469879519E-2</v>
      </c>
      <c r="T23" s="43">
        <v>-4.8192771084337352E-2</v>
      </c>
      <c r="U23" s="43">
        <v>-0.10142208176970177</v>
      </c>
      <c r="V23" s="43">
        <v>-0.3493975903614458</v>
      </c>
      <c r="W23" s="43">
        <v>-6.6265060240963861E-2</v>
      </c>
      <c r="X23" s="43">
        <v>-1.2048192771084338E-2</v>
      </c>
      <c r="Y23" s="43">
        <v>-2.5775232075844357E-2</v>
      </c>
      <c r="Z23" s="43">
        <v>-6.024096385542169E-3</v>
      </c>
      <c r="AA23" s="43">
        <v>-6.6265060240963861E-2</v>
      </c>
      <c r="AB23" s="43">
        <v>-0.18141418131542564</v>
      </c>
      <c r="AC23" s="43">
        <v>-2.1429982223977878E-2</v>
      </c>
      <c r="AD23" s="43">
        <v>0</v>
      </c>
      <c r="AE23" s="43">
        <v>0.19672131147540983</v>
      </c>
      <c r="AF23" s="43">
        <v>-9.6385542168674704E-2</v>
      </c>
      <c r="AG23" s="43">
        <v>0</v>
      </c>
      <c r="AH23" s="43">
        <v>0</v>
      </c>
      <c r="AI23" s="43">
        <v>0</v>
      </c>
      <c r="AJ23" s="43">
        <v>-6.0240963855421686E-2</v>
      </c>
      <c r="AK23" s="43">
        <v>0</v>
      </c>
      <c r="AL23" s="43">
        <v>0</v>
      </c>
      <c r="AM23" s="78"/>
      <c r="AN23" s="79"/>
    </row>
    <row r="24" spans="1:40" x14ac:dyDescent="0.25">
      <c r="A24" s="73" t="s">
        <v>42</v>
      </c>
      <c r="B24" s="20" t="s">
        <v>23</v>
      </c>
      <c r="C24" s="48">
        <f>0/R24</f>
        <v>0</v>
      </c>
      <c r="D24" s="48">
        <f>2/R24</f>
        <v>2.7777777777777776E-2</v>
      </c>
      <c r="E24" s="48">
        <f>0/R24</f>
        <v>0</v>
      </c>
      <c r="F24" s="48">
        <f>0/R24</f>
        <v>0</v>
      </c>
      <c r="G24" s="48">
        <f>14/R24</f>
        <v>0.19444444444444445</v>
      </c>
      <c r="H24" s="48">
        <f>3/R24</f>
        <v>4.1666666666666664E-2</v>
      </c>
      <c r="I24" s="48">
        <f>1/R24</f>
        <v>1.3888888888888888E-2</v>
      </c>
      <c r="J24" s="48">
        <f>0/R24</f>
        <v>0</v>
      </c>
      <c r="K24" s="48">
        <f>0/R24</f>
        <v>0</v>
      </c>
      <c r="L24" s="48">
        <f>21/R24</f>
        <v>0.29166666666666669</v>
      </c>
      <c r="M24" s="48">
        <f>0/R24</f>
        <v>0</v>
      </c>
      <c r="N24" s="48">
        <f>0/R24</f>
        <v>0</v>
      </c>
      <c r="O24" s="48">
        <f>0/R24</f>
        <v>0</v>
      </c>
      <c r="P24" s="48">
        <f>30/R24</f>
        <v>0.41666666666666669</v>
      </c>
      <c r="Q24" s="48">
        <f>4/R24</f>
        <v>5.5555555555555552E-2</v>
      </c>
      <c r="R24" s="74">
        <v>72</v>
      </c>
      <c r="S24" s="48">
        <f>0/AM24</f>
        <v>0</v>
      </c>
      <c r="T24" s="48">
        <f>0/AM24</f>
        <v>0</v>
      </c>
      <c r="U24" s="48">
        <f>7/AM24</f>
        <v>0.109375</v>
      </c>
      <c r="V24" s="48">
        <f>0/AM24</f>
        <v>0</v>
      </c>
      <c r="W24" s="48">
        <f>0/AM24</f>
        <v>0</v>
      </c>
      <c r="X24" s="48">
        <f>1/AM24</f>
        <v>1.5625E-2</v>
      </c>
      <c r="Y24" s="48">
        <f>0/AM24</f>
        <v>0</v>
      </c>
      <c r="Z24" s="48">
        <f>0/AM24</f>
        <v>0</v>
      </c>
      <c r="AA24" s="48">
        <f>29/AM24</f>
        <v>0.453125</v>
      </c>
      <c r="AB24" s="48">
        <f>26/AM24</f>
        <v>0.40625</v>
      </c>
      <c r="AC24" s="48">
        <f>7/AM24</f>
        <v>0.109375</v>
      </c>
      <c r="AD24" s="48">
        <f>0/AM24</f>
        <v>0</v>
      </c>
      <c r="AE24" s="48">
        <f>2/AM24</f>
        <v>3.125E-2</v>
      </c>
      <c r="AF24" s="48">
        <f>0/AM24</f>
        <v>0</v>
      </c>
      <c r="AG24" s="48">
        <f>0/AM24</f>
        <v>0</v>
      </c>
      <c r="AH24" s="48">
        <f>0/AM24</f>
        <v>0</v>
      </c>
      <c r="AI24" s="48">
        <f>0/AM24</f>
        <v>0</v>
      </c>
      <c r="AJ24" s="48">
        <f>32/AM24</f>
        <v>0.5</v>
      </c>
      <c r="AK24" s="48">
        <f>31/AM24</f>
        <v>0.484375</v>
      </c>
      <c r="AL24" s="48">
        <f>1/AM24</f>
        <v>1.5625E-2</v>
      </c>
      <c r="AM24" s="75">
        <v>64</v>
      </c>
      <c r="AN24" s="76" t="s">
        <v>43</v>
      </c>
    </row>
    <row r="25" spans="1:40" x14ac:dyDescent="0.25">
      <c r="A25" s="73"/>
      <c r="B25" s="20" t="s">
        <v>24</v>
      </c>
      <c r="C25" s="44">
        <v>-1.1494252873563218E-2</v>
      </c>
      <c r="D25" s="44">
        <v>-9.5785440613026934E-4</v>
      </c>
      <c r="E25" s="44">
        <v>-0.17241379310344829</v>
      </c>
      <c r="F25" s="44">
        <v>-0.16666666666666666</v>
      </c>
      <c r="G25" s="44">
        <v>0.11973180076628352</v>
      </c>
      <c r="H25" s="44">
        <v>1.2931034482758619E-2</v>
      </c>
      <c r="I25" s="44">
        <v>8.141762452107279E-3</v>
      </c>
      <c r="J25" s="44">
        <v>0</v>
      </c>
      <c r="K25" s="44">
        <v>0</v>
      </c>
      <c r="L25" s="50">
        <v>0.18247126436781611</v>
      </c>
      <c r="M25" s="44">
        <v>-5.7471264367816091E-3</v>
      </c>
      <c r="N25" s="44">
        <v>-1.1494252873563218E-2</v>
      </c>
      <c r="O25" s="44">
        <v>0</v>
      </c>
      <c r="P25" s="50">
        <v>0.41666666666666669</v>
      </c>
      <c r="Q25" s="44">
        <v>5.5555555555555552E-2</v>
      </c>
      <c r="R25" s="74"/>
      <c r="S25" s="44">
        <v>-5.4216867469879519E-2</v>
      </c>
      <c r="T25" s="44">
        <v>-4.8192771084337352E-2</v>
      </c>
      <c r="U25" s="44">
        <v>-4.122740963855423E-2</v>
      </c>
      <c r="V25" s="44">
        <v>-0.3493975903614458</v>
      </c>
      <c r="W25" s="44">
        <v>-6.6265060240963861E-2</v>
      </c>
      <c r="X25" s="44">
        <v>3.576807228915662E-3</v>
      </c>
      <c r="Y25" s="44">
        <v>-4.2168674698795178E-2</v>
      </c>
      <c r="Z25" s="44">
        <v>-6.024096385542169E-3</v>
      </c>
      <c r="AA25" s="50">
        <v>0.38685993975903615</v>
      </c>
      <c r="AB25" s="50">
        <v>0.15926204819277109</v>
      </c>
      <c r="AC25" s="44">
        <v>5.5158132530120481E-2</v>
      </c>
      <c r="AD25" s="44">
        <v>0</v>
      </c>
      <c r="AE25" s="44">
        <v>3.125E-2</v>
      </c>
      <c r="AF25" s="44">
        <v>-9.6385542168674704E-2</v>
      </c>
      <c r="AG25" s="44">
        <v>0</v>
      </c>
      <c r="AH25" s="44">
        <v>0</v>
      </c>
      <c r="AI25" s="44">
        <v>0</v>
      </c>
      <c r="AJ25" s="50">
        <v>0.43975903614457834</v>
      </c>
      <c r="AK25" s="50">
        <v>0.484375</v>
      </c>
      <c r="AL25" s="44">
        <v>1.5625E-2</v>
      </c>
      <c r="AM25" s="75"/>
      <c r="AN25" s="76"/>
    </row>
    <row r="26" spans="1:40" x14ac:dyDescent="0.25">
      <c r="A26" s="67" t="s">
        <v>44</v>
      </c>
      <c r="B26" s="22" t="s">
        <v>23</v>
      </c>
      <c r="C26" s="47">
        <f>0/R26</f>
        <v>0</v>
      </c>
      <c r="D26" s="47">
        <f>0/R26</f>
        <v>0</v>
      </c>
      <c r="E26" s="47">
        <f>0/R26</f>
        <v>0</v>
      </c>
      <c r="F26" s="47">
        <f>0/R26</f>
        <v>0</v>
      </c>
      <c r="G26" s="47">
        <f>2/R26</f>
        <v>3.5087719298245612E-2</v>
      </c>
      <c r="H26" s="47">
        <f>0/R26</f>
        <v>0</v>
      </c>
      <c r="I26" s="47">
        <f>2/R26</f>
        <v>3.5087719298245612E-2</v>
      </c>
      <c r="J26" s="47">
        <f>0/R26</f>
        <v>0</v>
      </c>
      <c r="K26" s="47">
        <f>0/R26</f>
        <v>0</v>
      </c>
      <c r="L26" s="47">
        <f>17/R26</f>
        <v>0.2982456140350877</v>
      </c>
      <c r="M26" s="47">
        <f>2/R26</f>
        <v>3.5087719298245612E-2</v>
      </c>
      <c r="N26" s="47">
        <f>0/R26</f>
        <v>0</v>
      </c>
      <c r="O26" s="47">
        <f>0/R26</f>
        <v>0</v>
      </c>
      <c r="P26" s="47">
        <f>9/R26</f>
        <v>0.15789473684210525</v>
      </c>
      <c r="Q26" s="47">
        <f>0/R26</f>
        <v>0</v>
      </c>
      <c r="R26" s="77">
        <v>57</v>
      </c>
      <c r="S26" s="47">
        <f>0/AM26</f>
        <v>0</v>
      </c>
      <c r="T26" s="47">
        <f>0/AM26</f>
        <v>0</v>
      </c>
      <c r="U26" s="47">
        <f>0/AM26</f>
        <v>0</v>
      </c>
      <c r="V26" s="47">
        <f>10/AM26</f>
        <v>0.18181818181818182</v>
      </c>
      <c r="W26" s="47">
        <f>0/AM26</f>
        <v>0</v>
      </c>
      <c r="X26" s="47">
        <f>0/AM26</f>
        <v>0</v>
      </c>
      <c r="Y26" s="47">
        <f>1/AM26</f>
        <v>1.8181818181818181E-2</v>
      </c>
      <c r="Z26" s="47">
        <f>0/AM26</f>
        <v>0</v>
      </c>
      <c r="AA26" s="47">
        <f>0/AM26</f>
        <v>0</v>
      </c>
      <c r="AB26" s="47">
        <f>24/AM26</f>
        <v>0.43636363636363634</v>
      </c>
      <c r="AC26" s="47">
        <f>6/AM26</f>
        <v>0.10909090909090909</v>
      </c>
      <c r="AD26" s="47">
        <f>0/AM26</f>
        <v>0</v>
      </c>
      <c r="AE26" s="47">
        <f>0/AM26</f>
        <v>0</v>
      </c>
      <c r="AF26" s="47">
        <f>0/AM26</f>
        <v>0</v>
      </c>
      <c r="AG26" s="47">
        <f>0/AM26</f>
        <v>0</v>
      </c>
      <c r="AH26" s="47">
        <f>0/AM26</f>
        <v>0</v>
      </c>
      <c r="AI26" s="47">
        <f>0/AM26</f>
        <v>0</v>
      </c>
      <c r="AJ26" s="47">
        <f>1/AM26</f>
        <v>1.8181818181818181E-2</v>
      </c>
      <c r="AK26" s="47">
        <f>13/AM26</f>
        <v>0.23636363636363636</v>
      </c>
      <c r="AL26" s="47">
        <f>0/AM26</f>
        <v>0</v>
      </c>
      <c r="AM26" s="78">
        <v>55</v>
      </c>
      <c r="AN26" s="79" t="s">
        <v>29</v>
      </c>
    </row>
    <row r="27" spans="1:40" x14ac:dyDescent="0.25">
      <c r="A27" s="67"/>
      <c r="B27" s="22" t="s">
        <v>24</v>
      </c>
      <c r="C27" s="43">
        <v>-1.1494252873563218E-2</v>
      </c>
      <c r="D27" s="43">
        <v>-2.8735632183908046E-2</v>
      </c>
      <c r="E27" s="43">
        <v>-0.17241379310344829</v>
      </c>
      <c r="F27" s="43">
        <v>-0.16666666666666666</v>
      </c>
      <c r="G27" s="43">
        <v>-3.9624924379915313E-2</v>
      </c>
      <c r="H27" s="43">
        <v>-2.8735632183908046E-2</v>
      </c>
      <c r="I27" s="43">
        <v>2.9340592861464003E-2</v>
      </c>
      <c r="J27" s="43">
        <v>0</v>
      </c>
      <c r="K27" s="43">
        <v>0</v>
      </c>
      <c r="L27" s="49">
        <v>0.18905021173623712</v>
      </c>
      <c r="M27" s="43">
        <v>2.9340592861464003E-2</v>
      </c>
      <c r="N27" s="43">
        <v>-1.1494252873563218E-2</v>
      </c>
      <c r="O27" s="43">
        <v>0</v>
      </c>
      <c r="P27" s="49">
        <v>0.15789473684210525</v>
      </c>
      <c r="Q27" s="43">
        <v>0</v>
      </c>
      <c r="R27" s="77"/>
      <c r="S27" s="43">
        <v>-5.4216867469879519E-2</v>
      </c>
      <c r="T27" s="43">
        <v>-4.8192771084337352E-2</v>
      </c>
      <c r="U27" s="43">
        <v>-0.15060240963855423</v>
      </c>
      <c r="V27" s="43">
        <v>-0.16757940854326397</v>
      </c>
      <c r="W27" s="43">
        <v>-6.6265060240963861E-2</v>
      </c>
      <c r="X27" s="43">
        <v>-1.2048192771084338E-2</v>
      </c>
      <c r="Y27" s="43">
        <v>-2.3986856516976997E-2</v>
      </c>
      <c r="Z27" s="43">
        <v>-6.024096385542169E-3</v>
      </c>
      <c r="AA27" s="43">
        <v>-6.6265060240963861E-2</v>
      </c>
      <c r="AB27" s="49">
        <v>0.18937568455640735</v>
      </c>
      <c r="AC27" s="43">
        <v>5.4874041621029566E-2</v>
      </c>
      <c r="AD27" s="43">
        <v>0</v>
      </c>
      <c r="AE27" s="43">
        <v>0</v>
      </c>
      <c r="AF27" s="43">
        <v>-9.6385542168674704E-2</v>
      </c>
      <c r="AG27" s="43">
        <v>0</v>
      </c>
      <c r="AH27" s="43">
        <v>0</v>
      </c>
      <c r="AI27" s="43">
        <v>0</v>
      </c>
      <c r="AJ27" s="43">
        <v>-4.2059145673603505E-2</v>
      </c>
      <c r="AK27" s="49">
        <v>0.23636363636363636</v>
      </c>
      <c r="AL27" s="43">
        <v>0</v>
      </c>
      <c r="AM27" s="78"/>
      <c r="AN27" s="79"/>
    </row>
    <row r="28" spans="1:40" x14ac:dyDescent="0.25">
      <c r="A28" s="73">
        <v>12</v>
      </c>
      <c r="B28" s="20" t="s">
        <v>23</v>
      </c>
      <c r="C28" s="44">
        <f>13/R28</f>
        <v>0.24528301886792453</v>
      </c>
      <c r="D28" s="44">
        <f>0/R28</f>
        <v>0</v>
      </c>
      <c r="E28" s="44">
        <f>0/R28</f>
        <v>0</v>
      </c>
      <c r="F28" s="44">
        <f>3/R28</f>
        <v>5.6603773584905662E-2</v>
      </c>
      <c r="G28" s="44">
        <f>1/R28</f>
        <v>1.8867924528301886E-2</v>
      </c>
      <c r="H28" s="44">
        <f>0/R28</f>
        <v>0</v>
      </c>
      <c r="I28" s="44">
        <f>0/R28</f>
        <v>0</v>
      </c>
      <c r="J28" s="44">
        <f>0/R28</f>
        <v>0</v>
      </c>
      <c r="K28" s="44">
        <f>0/R28</f>
        <v>0</v>
      </c>
      <c r="L28" s="44">
        <f>0/R28</f>
        <v>0</v>
      </c>
      <c r="M28" s="44">
        <f>0/R28</f>
        <v>0</v>
      </c>
      <c r="N28" s="44">
        <f>0/R28</f>
        <v>0</v>
      </c>
      <c r="O28" s="44">
        <f>0/R28</f>
        <v>0</v>
      </c>
      <c r="P28" s="44">
        <f>11/R28</f>
        <v>0.20754716981132076</v>
      </c>
      <c r="Q28" s="44">
        <f>0/R28</f>
        <v>0</v>
      </c>
      <c r="R28" s="74">
        <v>53</v>
      </c>
      <c r="S28" s="44">
        <f>3/AM28</f>
        <v>5.8823529411764705E-2</v>
      </c>
      <c r="T28" s="44">
        <f>0/AM28</f>
        <v>0</v>
      </c>
      <c r="U28" s="44">
        <f>0/AM28</f>
        <v>0</v>
      </c>
      <c r="V28" s="44">
        <f>3/AM28</f>
        <v>5.8823529411764705E-2</v>
      </c>
      <c r="W28" s="44">
        <f>0/AM28</f>
        <v>0</v>
      </c>
      <c r="X28" s="44">
        <f>0/AM28</f>
        <v>0</v>
      </c>
      <c r="Y28" s="44">
        <f>0/AM28</f>
        <v>0</v>
      </c>
      <c r="Z28" s="44">
        <f>0/AM28</f>
        <v>0</v>
      </c>
      <c r="AA28" s="44">
        <f>1/AM28</f>
        <v>1.9607843137254902E-2</v>
      </c>
      <c r="AB28" s="44">
        <f>1/AM28</f>
        <v>1.9607843137254902E-2</v>
      </c>
      <c r="AC28" s="44">
        <f>0/AM28</f>
        <v>0</v>
      </c>
      <c r="AD28" s="44">
        <f>0/AM28</f>
        <v>0</v>
      </c>
      <c r="AE28" s="44">
        <f>0/AM28</f>
        <v>0</v>
      </c>
      <c r="AF28" s="44">
        <f>0/AM28</f>
        <v>0</v>
      </c>
      <c r="AG28" s="44">
        <f>0/AM28</f>
        <v>0</v>
      </c>
      <c r="AH28" s="44">
        <f>0/AM28</f>
        <v>0</v>
      </c>
      <c r="AI28" s="44">
        <f>0/AM28</f>
        <v>0</v>
      </c>
      <c r="AJ28" s="44">
        <f>0/AM28</f>
        <v>0</v>
      </c>
      <c r="AK28" s="44">
        <f>1/AM28</f>
        <v>1.9607843137254902E-2</v>
      </c>
      <c r="AL28" s="44">
        <f>0/AM28</f>
        <v>0</v>
      </c>
      <c r="AM28" s="75">
        <v>51</v>
      </c>
      <c r="AN28" s="76" t="s">
        <v>26</v>
      </c>
    </row>
    <row r="29" spans="1:40" x14ac:dyDescent="0.25">
      <c r="A29" s="73"/>
      <c r="B29" s="20" t="s">
        <v>24</v>
      </c>
      <c r="C29" s="50">
        <v>0.23378876599436132</v>
      </c>
      <c r="D29" s="44">
        <v>-2.8735632183908046E-2</v>
      </c>
      <c r="E29" s="44">
        <v>-0.17241379310344829</v>
      </c>
      <c r="F29" s="44">
        <v>-0.110062893081761</v>
      </c>
      <c r="G29" s="44">
        <v>-5.5844719149859043E-2</v>
      </c>
      <c r="H29" s="44">
        <v>-2.8735632183908046E-2</v>
      </c>
      <c r="I29" s="44">
        <v>-5.7471264367816091E-3</v>
      </c>
      <c r="J29" s="44">
        <v>0</v>
      </c>
      <c r="K29" s="44">
        <v>0</v>
      </c>
      <c r="L29" s="44">
        <v>-0.10919540229885058</v>
      </c>
      <c r="M29" s="44">
        <v>-5.7471264367816091E-3</v>
      </c>
      <c r="N29" s="44">
        <v>-1.1494252873563218E-2</v>
      </c>
      <c r="O29" s="44">
        <v>0</v>
      </c>
      <c r="P29" s="50">
        <v>0.20754716981132076</v>
      </c>
      <c r="Q29" s="44">
        <v>0</v>
      </c>
      <c r="R29" s="74"/>
      <c r="S29" s="44">
        <v>4.6066619418851859E-3</v>
      </c>
      <c r="T29" s="44">
        <v>-4.8192771084337352E-2</v>
      </c>
      <c r="U29" s="44">
        <v>-0.15060240963855423</v>
      </c>
      <c r="V29" s="44">
        <v>-0.29057406094968108</v>
      </c>
      <c r="W29" s="44">
        <v>-6.6265060240963861E-2</v>
      </c>
      <c r="X29" s="44">
        <v>-1.2048192771084338E-2</v>
      </c>
      <c r="Y29" s="44">
        <v>-4.2168674698795178E-2</v>
      </c>
      <c r="Z29" s="44">
        <v>-6.024096385542169E-3</v>
      </c>
      <c r="AA29" s="44">
        <v>-4.6657217103708959E-2</v>
      </c>
      <c r="AB29" s="44">
        <v>-0.22738010866997399</v>
      </c>
      <c r="AC29" s="44">
        <v>-5.4216867469879519E-2</v>
      </c>
      <c r="AD29" s="44">
        <v>0</v>
      </c>
      <c r="AE29" s="44">
        <v>0</v>
      </c>
      <c r="AF29" s="44">
        <v>-9.6385542168674704E-2</v>
      </c>
      <c r="AG29" s="44">
        <v>0</v>
      </c>
      <c r="AH29" s="44">
        <v>0</v>
      </c>
      <c r="AI29" s="44">
        <v>0</v>
      </c>
      <c r="AJ29" s="44">
        <v>-6.0240963855421686E-2</v>
      </c>
      <c r="AK29" s="44">
        <v>1.9607843137254902E-2</v>
      </c>
      <c r="AL29" s="44">
        <v>0</v>
      </c>
      <c r="AM29" s="75"/>
      <c r="AN29" s="76"/>
    </row>
    <row r="30" spans="1:40" x14ac:dyDescent="0.25">
      <c r="A30" s="67">
        <v>13</v>
      </c>
      <c r="B30" s="22" t="s">
        <v>23</v>
      </c>
      <c r="C30" s="47">
        <f>0/R30</f>
        <v>0</v>
      </c>
      <c r="D30" s="47">
        <f>5/R30</f>
        <v>6.6666666666666666E-2</v>
      </c>
      <c r="E30" s="47">
        <f>0/R30</f>
        <v>0</v>
      </c>
      <c r="F30" s="47">
        <f>0/R30</f>
        <v>0</v>
      </c>
      <c r="G30" s="47">
        <f>6/R30</f>
        <v>0.08</v>
      </c>
      <c r="H30" s="47">
        <f>6/R30</f>
        <v>0.08</v>
      </c>
      <c r="I30" s="47">
        <f>0/R30</f>
        <v>0</v>
      </c>
      <c r="J30" s="47">
        <f>0/R30</f>
        <v>0</v>
      </c>
      <c r="K30" s="47">
        <f>0/R30</f>
        <v>0</v>
      </c>
      <c r="L30" s="47">
        <f>0/R30</f>
        <v>0</v>
      </c>
      <c r="M30" s="47">
        <f>13/R30</f>
        <v>0.17333333333333334</v>
      </c>
      <c r="N30" s="47">
        <f>0/R30</f>
        <v>0</v>
      </c>
      <c r="O30" s="47">
        <f>0/R30</f>
        <v>0</v>
      </c>
      <c r="P30" s="47">
        <f>0/R30</f>
        <v>0</v>
      </c>
      <c r="Q30" s="47">
        <f>0/R30</f>
        <v>0</v>
      </c>
      <c r="R30" s="77">
        <v>75</v>
      </c>
      <c r="S30" s="47">
        <f>0/AM30</f>
        <v>0</v>
      </c>
      <c r="T30" s="47">
        <f>0/AM30</f>
        <v>0</v>
      </c>
      <c r="U30" s="47">
        <f>2/AM30</f>
        <v>2.7397260273972601E-2</v>
      </c>
      <c r="V30" s="47">
        <f>6/AM30</f>
        <v>8.2191780821917804E-2</v>
      </c>
      <c r="W30" s="47">
        <f>5/AM30</f>
        <v>6.8493150684931503E-2</v>
      </c>
      <c r="X30" s="47">
        <f>1/AM30</f>
        <v>1.3698630136986301E-2</v>
      </c>
      <c r="Y30" s="47">
        <f>0/AM30</f>
        <v>0</v>
      </c>
      <c r="Z30" s="47">
        <f>0/AM30</f>
        <v>0</v>
      </c>
      <c r="AA30" s="47">
        <f>0/AM30</f>
        <v>0</v>
      </c>
      <c r="AB30" s="47">
        <f>0/AM30</f>
        <v>0</v>
      </c>
      <c r="AC30" s="47">
        <f>0/AM30</f>
        <v>0</v>
      </c>
      <c r="AD30" s="47">
        <f>0/AM30</f>
        <v>0</v>
      </c>
      <c r="AE30" s="47">
        <f>0/AM30</f>
        <v>0</v>
      </c>
      <c r="AF30" s="47">
        <f>0/AM30</f>
        <v>0</v>
      </c>
      <c r="AG30" s="47">
        <f>0/AM30</f>
        <v>0</v>
      </c>
      <c r="AH30" s="47">
        <f>0/AM30</f>
        <v>0</v>
      </c>
      <c r="AI30" s="47">
        <f>0/AM30</f>
        <v>0</v>
      </c>
      <c r="AJ30" s="47">
        <f>0/AM30</f>
        <v>0</v>
      </c>
      <c r="AK30" s="47">
        <f>7/AM30</f>
        <v>9.5890410958904104E-2</v>
      </c>
      <c r="AL30" s="47">
        <f>0/AM30</f>
        <v>0</v>
      </c>
      <c r="AM30" s="78">
        <v>73</v>
      </c>
      <c r="AN30" s="79"/>
    </row>
    <row r="31" spans="1:40" x14ac:dyDescent="0.25">
      <c r="A31" s="67"/>
      <c r="B31" s="22" t="s">
        <v>24</v>
      </c>
      <c r="C31" s="43">
        <v>-1.1494252873563218E-2</v>
      </c>
      <c r="D31" s="43">
        <v>3.793103448275862E-2</v>
      </c>
      <c r="E31" s="43">
        <v>-0.17241379310344829</v>
      </c>
      <c r="F31" s="43">
        <v>-0.16666666666666666</v>
      </c>
      <c r="G31" s="43">
        <v>5.2873563218390762E-3</v>
      </c>
      <c r="H31" s="43">
        <v>5.1264367816092005E-2</v>
      </c>
      <c r="I31" s="43">
        <v>-5.7471264367816091E-3</v>
      </c>
      <c r="J31" s="43">
        <v>0</v>
      </c>
      <c r="K31" s="43">
        <v>0</v>
      </c>
      <c r="L31" s="43">
        <v>-0.10919540229885058</v>
      </c>
      <c r="M31" s="49">
        <v>0.17333333333333334</v>
      </c>
      <c r="N31" s="43">
        <v>-1.1494252873563218E-2</v>
      </c>
      <c r="O31" s="43">
        <v>0</v>
      </c>
      <c r="P31" s="43">
        <v>0</v>
      </c>
      <c r="Q31" s="43">
        <v>0</v>
      </c>
      <c r="R31" s="77"/>
      <c r="S31" s="43">
        <v>-5.4216867469879519E-2</v>
      </c>
      <c r="T31" s="43">
        <v>-4.8192771084337352E-2</v>
      </c>
      <c r="U31" s="43">
        <v>-0.12320514936458163</v>
      </c>
      <c r="V31" s="43">
        <v>-0.26720580953952799</v>
      </c>
      <c r="W31" s="43">
        <v>2.2280904439676424E-3</v>
      </c>
      <c r="X31" s="43">
        <v>1.6504373659019626E-3</v>
      </c>
      <c r="Y31" s="43">
        <v>-4.2168674698795178E-2</v>
      </c>
      <c r="Z31" s="43">
        <v>-6.024096385542169E-3</v>
      </c>
      <c r="AA31" s="43">
        <v>-6.6265060240963861E-2</v>
      </c>
      <c r="AB31" s="43">
        <v>-0.24698795180722891</v>
      </c>
      <c r="AC31" s="43">
        <v>-5.4216867469879519E-2</v>
      </c>
      <c r="AD31" s="43">
        <v>0</v>
      </c>
      <c r="AE31" s="43">
        <v>0</v>
      </c>
      <c r="AF31" s="43">
        <v>-9.6385542168674704E-2</v>
      </c>
      <c r="AG31" s="43">
        <v>0</v>
      </c>
      <c r="AH31" s="43">
        <v>0</v>
      </c>
      <c r="AI31" s="43">
        <v>0</v>
      </c>
      <c r="AJ31" s="43">
        <v>-6.0240963855421686E-2</v>
      </c>
      <c r="AK31" s="43">
        <v>9.5890410958904104E-2</v>
      </c>
      <c r="AL31" s="43">
        <v>0</v>
      </c>
      <c r="AM31" s="78"/>
      <c r="AN31" s="79"/>
    </row>
    <row r="32" spans="1:40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27"/>
    </row>
    <row r="33" spans="1:40" x14ac:dyDescent="0.25">
      <c r="A33" s="17"/>
      <c r="B33" s="1" t="s">
        <v>30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27"/>
    </row>
    <row r="34" spans="1:40" x14ac:dyDescent="0.25">
      <c r="A34" s="17"/>
      <c r="B34" s="18" t="s">
        <v>47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24"/>
    </row>
    <row r="35" spans="1:40" x14ac:dyDescent="0.25">
      <c r="A35" s="17"/>
      <c r="B35" s="18" t="s">
        <v>50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24"/>
    </row>
    <row r="36" spans="1:40" x14ac:dyDescent="0.25">
      <c r="A36" s="17"/>
      <c r="B36" s="18" t="s">
        <v>49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24"/>
    </row>
    <row r="37" spans="1:40" x14ac:dyDescent="0.25">
      <c r="A37" s="17"/>
      <c r="B37" s="18" t="s">
        <v>48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24"/>
    </row>
    <row r="38" spans="1:40" x14ac:dyDescent="0.25">
      <c r="B38" s="18" t="s">
        <v>31</v>
      </c>
      <c r="AN38" s="25"/>
    </row>
    <row r="39" spans="1:40" x14ac:dyDescent="0.25">
      <c r="A39" s="17"/>
      <c r="B39" s="18" t="s">
        <v>51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27"/>
    </row>
  </sheetData>
  <mergeCells count="62">
    <mergeCell ref="AM1:AM2"/>
    <mergeCell ref="C1:Q1"/>
    <mergeCell ref="S1:AL1"/>
    <mergeCell ref="A28:A29"/>
    <mergeCell ref="R28:R29"/>
    <mergeCell ref="AM28:AM29"/>
    <mergeCell ref="A24:A25"/>
    <mergeCell ref="R24:R25"/>
    <mergeCell ref="AM24:AM25"/>
    <mergeCell ref="A20:A21"/>
    <mergeCell ref="R20:R21"/>
    <mergeCell ref="AM20:AM21"/>
    <mergeCell ref="A16:A17"/>
    <mergeCell ref="R16:R17"/>
    <mergeCell ref="AM16:AM17"/>
    <mergeCell ref="A12:A13"/>
    <mergeCell ref="AN28:AN29"/>
    <mergeCell ref="A30:A31"/>
    <mergeCell ref="R30:R31"/>
    <mergeCell ref="AM30:AM31"/>
    <mergeCell ref="AN30:AN31"/>
    <mergeCell ref="AN24:AN25"/>
    <mergeCell ref="A26:A27"/>
    <mergeCell ref="R26:R27"/>
    <mergeCell ref="AM26:AM27"/>
    <mergeCell ref="AN26:AN27"/>
    <mergeCell ref="AN20:AN21"/>
    <mergeCell ref="A22:A23"/>
    <mergeCell ref="R22:R23"/>
    <mergeCell ref="AM22:AM23"/>
    <mergeCell ref="AN22:AN23"/>
    <mergeCell ref="AN16:AN17"/>
    <mergeCell ref="A18:A19"/>
    <mergeCell ref="R18:R19"/>
    <mergeCell ref="AM18:AM19"/>
    <mergeCell ref="AN18:AN19"/>
    <mergeCell ref="R12:R13"/>
    <mergeCell ref="AM12:AM13"/>
    <mergeCell ref="AN12:AN13"/>
    <mergeCell ref="A14:A15"/>
    <mergeCell ref="R14:R15"/>
    <mergeCell ref="AM14:AM15"/>
    <mergeCell ref="AN14:AN15"/>
    <mergeCell ref="A8:A9"/>
    <mergeCell ref="R8:R9"/>
    <mergeCell ref="AM8:AM9"/>
    <mergeCell ref="AN8:AN9"/>
    <mergeCell ref="A10:A11"/>
    <mergeCell ref="R10:R11"/>
    <mergeCell ref="AM10:AM11"/>
    <mergeCell ref="AN10:AN11"/>
    <mergeCell ref="AM4:AM5"/>
    <mergeCell ref="AN4:AN5"/>
    <mergeCell ref="A6:A7"/>
    <mergeCell ref="R6:R7"/>
    <mergeCell ref="AM6:AM7"/>
    <mergeCell ref="AN6:AN7"/>
    <mergeCell ref="A2:B2"/>
    <mergeCell ref="A3:B3"/>
    <mergeCell ref="A4:A5"/>
    <mergeCell ref="R4:R5"/>
    <mergeCell ref="R1:R2"/>
  </mergeCells>
  <conditionalFormatting sqref="S4:AL31 C4:Q31">
    <cfRule type="cellIs" dxfId="2" priority="3" operator="equal">
      <formula>0</formula>
    </cfRule>
  </conditionalFormatting>
  <conditionalFormatting sqref="C3:Q3">
    <cfRule type="cellIs" dxfId="1" priority="2" operator="equal">
      <formula>0</formula>
    </cfRule>
  </conditionalFormatting>
  <conditionalFormatting sqref="S3:AL3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Zebrafish constructs</vt:lpstr>
      <vt:lpstr>Mouse constructs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Boffelli</dc:creator>
  <cp:lastModifiedBy>Dario Boffelli</cp:lastModifiedBy>
  <dcterms:created xsi:type="dcterms:W3CDTF">2014-12-03T18:05:34Z</dcterms:created>
  <dcterms:modified xsi:type="dcterms:W3CDTF">2015-09-30T00:08:01Z</dcterms:modified>
</cp:coreProperties>
</file>