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8800" windowHeight="16060" tabRatio="803"/>
  </bookViews>
  <sheets>
    <sheet name="Table S10" sheetId="3" r:id="rId1"/>
  </sheets>
  <calcPr calcId="140000" concurrentCalc="0"/>
  <customWorkbookViews>
    <customWorkbookView name="Mahesh H B - Personal View" guid="{45EC0FFA-4EC3-D940-98C4-A24EF245A694}" mergeInterval="0" personalView="1" yWindow="54" windowWidth="1440" windowHeight="749" tabRatio="803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3" l="1"/>
  <c r="G29" i="3"/>
  <c r="J29" i="3"/>
  <c r="M29" i="3"/>
  <c r="P29" i="3"/>
  <c r="S29" i="3"/>
  <c r="V29" i="3"/>
  <c r="Y29" i="3"/>
  <c r="AB29" i="3"/>
  <c r="AE29" i="3"/>
  <c r="AH29" i="3"/>
  <c r="AK29" i="3"/>
  <c r="AN29" i="3"/>
  <c r="AQ29" i="3"/>
  <c r="AP29" i="3"/>
  <c r="AO29" i="3"/>
  <c r="D28" i="3"/>
  <c r="G28" i="3"/>
  <c r="J28" i="3"/>
  <c r="M28" i="3"/>
  <c r="P28" i="3"/>
  <c r="S28" i="3"/>
  <c r="V28" i="3"/>
  <c r="Y28" i="3"/>
  <c r="AB28" i="3"/>
  <c r="AE28" i="3"/>
  <c r="AH28" i="3"/>
  <c r="AK28" i="3"/>
  <c r="AN28" i="3"/>
  <c r="AQ28" i="3"/>
  <c r="AP28" i="3"/>
  <c r="AO28" i="3"/>
  <c r="D27" i="3"/>
  <c r="G27" i="3"/>
  <c r="J27" i="3"/>
  <c r="M27" i="3"/>
  <c r="P27" i="3"/>
  <c r="S27" i="3"/>
  <c r="V27" i="3"/>
  <c r="Y27" i="3"/>
  <c r="AB27" i="3"/>
  <c r="AE27" i="3"/>
  <c r="AH27" i="3"/>
  <c r="AK27" i="3"/>
  <c r="AN27" i="3"/>
  <c r="AQ27" i="3"/>
  <c r="AP27" i="3"/>
  <c r="AO27" i="3"/>
  <c r="D26" i="3"/>
  <c r="G26" i="3"/>
  <c r="J26" i="3"/>
  <c r="M26" i="3"/>
  <c r="P26" i="3"/>
  <c r="S26" i="3"/>
  <c r="V26" i="3"/>
  <c r="Y26" i="3"/>
  <c r="AB26" i="3"/>
  <c r="AE26" i="3"/>
  <c r="AH26" i="3"/>
  <c r="AK26" i="3"/>
  <c r="AN26" i="3"/>
  <c r="AQ26" i="3"/>
  <c r="AP26" i="3"/>
  <c r="AO26" i="3"/>
  <c r="D25" i="3"/>
  <c r="G25" i="3"/>
  <c r="J25" i="3"/>
  <c r="M25" i="3"/>
  <c r="P25" i="3"/>
  <c r="S25" i="3"/>
  <c r="V25" i="3"/>
  <c r="Y25" i="3"/>
  <c r="AB25" i="3"/>
  <c r="AE25" i="3"/>
  <c r="AH25" i="3"/>
  <c r="AK25" i="3"/>
  <c r="AN25" i="3"/>
  <c r="AQ25" i="3"/>
  <c r="AP25" i="3"/>
  <c r="AO25" i="3"/>
  <c r="D24" i="3"/>
  <c r="G24" i="3"/>
  <c r="J24" i="3"/>
  <c r="M24" i="3"/>
  <c r="P24" i="3"/>
  <c r="S24" i="3"/>
  <c r="V24" i="3"/>
  <c r="Y24" i="3"/>
  <c r="AB24" i="3"/>
  <c r="AE24" i="3"/>
  <c r="AH24" i="3"/>
  <c r="AK24" i="3"/>
  <c r="AN24" i="3"/>
  <c r="AQ24" i="3"/>
  <c r="AP24" i="3"/>
  <c r="AO24" i="3"/>
  <c r="D23" i="3"/>
  <c r="G23" i="3"/>
  <c r="J23" i="3"/>
  <c r="M23" i="3"/>
  <c r="P23" i="3"/>
  <c r="S23" i="3"/>
  <c r="V23" i="3"/>
  <c r="Y23" i="3"/>
  <c r="AB23" i="3"/>
  <c r="AE23" i="3"/>
  <c r="AH23" i="3"/>
  <c r="AK23" i="3"/>
  <c r="AN23" i="3"/>
  <c r="AQ23" i="3"/>
  <c r="AP23" i="3"/>
  <c r="AO23" i="3"/>
  <c r="D22" i="3"/>
  <c r="G22" i="3"/>
  <c r="J22" i="3"/>
  <c r="M22" i="3"/>
  <c r="P22" i="3"/>
  <c r="S22" i="3"/>
  <c r="V22" i="3"/>
  <c r="Y22" i="3"/>
  <c r="AB22" i="3"/>
  <c r="AE22" i="3"/>
  <c r="AH22" i="3"/>
  <c r="AK22" i="3"/>
  <c r="AN22" i="3"/>
  <c r="AQ22" i="3"/>
  <c r="AP22" i="3"/>
  <c r="AO22" i="3"/>
  <c r="D21" i="3"/>
  <c r="G21" i="3"/>
  <c r="J21" i="3"/>
  <c r="M21" i="3"/>
  <c r="P21" i="3"/>
  <c r="S21" i="3"/>
  <c r="V21" i="3"/>
  <c r="Y21" i="3"/>
  <c r="AB21" i="3"/>
  <c r="AE21" i="3"/>
  <c r="AH21" i="3"/>
  <c r="AK21" i="3"/>
  <c r="AN21" i="3"/>
  <c r="AQ21" i="3"/>
  <c r="AP21" i="3"/>
  <c r="AO21" i="3"/>
  <c r="D20" i="3"/>
  <c r="G20" i="3"/>
  <c r="J20" i="3"/>
  <c r="M20" i="3"/>
  <c r="P20" i="3"/>
  <c r="S20" i="3"/>
  <c r="V20" i="3"/>
  <c r="Y20" i="3"/>
  <c r="AB20" i="3"/>
  <c r="AE20" i="3"/>
  <c r="AH20" i="3"/>
  <c r="AK20" i="3"/>
  <c r="AN20" i="3"/>
  <c r="AQ20" i="3"/>
  <c r="AP20" i="3"/>
  <c r="AO20" i="3"/>
  <c r="D19" i="3"/>
  <c r="G19" i="3"/>
  <c r="J19" i="3"/>
  <c r="M19" i="3"/>
  <c r="P19" i="3"/>
  <c r="S19" i="3"/>
  <c r="V19" i="3"/>
  <c r="Y19" i="3"/>
  <c r="AB19" i="3"/>
  <c r="AE19" i="3"/>
  <c r="AH19" i="3"/>
  <c r="AK19" i="3"/>
  <c r="AN19" i="3"/>
  <c r="AQ19" i="3"/>
  <c r="AP19" i="3"/>
  <c r="AO19" i="3"/>
  <c r="D18" i="3"/>
  <c r="G18" i="3"/>
  <c r="J18" i="3"/>
  <c r="M18" i="3"/>
  <c r="P18" i="3"/>
  <c r="S18" i="3"/>
  <c r="V18" i="3"/>
  <c r="Y18" i="3"/>
  <c r="AB18" i="3"/>
  <c r="AE18" i="3"/>
  <c r="AH18" i="3"/>
  <c r="AK18" i="3"/>
  <c r="AN18" i="3"/>
  <c r="AQ18" i="3"/>
  <c r="AP18" i="3"/>
  <c r="AO18" i="3"/>
  <c r="D17" i="3"/>
  <c r="G17" i="3"/>
  <c r="J17" i="3"/>
  <c r="M17" i="3"/>
  <c r="P17" i="3"/>
  <c r="S17" i="3"/>
  <c r="V17" i="3"/>
  <c r="Y17" i="3"/>
  <c r="AB17" i="3"/>
  <c r="AE17" i="3"/>
  <c r="AH17" i="3"/>
  <c r="AK17" i="3"/>
  <c r="AN17" i="3"/>
  <c r="AQ17" i="3"/>
  <c r="AP17" i="3"/>
  <c r="AO17" i="3"/>
  <c r="D16" i="3"/>
  <c r="G16" i="3"/>
  <c r="J16" i="3"/>
  <c r="M16" i="3"/>
  <c r="P16" i="3"/>
  <c r="S16" i="3"/>
  <c r="V16" i="3"/>
  <c r="Y16" i="3"/>
  <c r="AB16" i="3"/>
  <c r="AE16" i="3"/>
  <c r="AH16" i="3"/>
  <c r="AK16" i="3"/>
  <c r="AN16" i="3"/>
  <c r="AQ16" i="3"/>
  <c r="AP16" i="3"/>
  <c r="AO16" i="3"/>
  <c r="D15" i="3"/>
  <c r="G15" i="3"/>
  <c r="J15" i="3"/>
  <c r="M15" i="3"/>
  <c r="P15" i="3"/>
  <c r="S15" i="3"/>
  <c r="V15" i="3"/>
  <c r="Y15" i="3"/>
  <c r="AB15" i="3"/>
  <c r="AE15" i="3"/>
  <c r="AH15" i="3"/>
  <c r="AK15" i="3"/>
  <c r="AN15" i="3"/>
  <c r="AQ15" i="3"/>
  <c r="AP15" i="3"/>
  <c r="AO15" i="3"/>
  <c r="D14" i="3"/>
  <c r="G14" i="3"/>
  <c r="J14" i="3"/>
  <c r="M14" i="3"/>
  <c r="P14" i="3"/>
  <c r="S14" i="3"/>
  <c r="V14" i="3"/>
  <c r="Y14" i="3"/>
  <c r="AB14" i="3"/>
  <c r="AE14" i="3"/>
  <c r="AH14" i="3"/>
  <c r="AK14" i="3"/>
  <c r="AN14" i="3"/>
  <c r="AQ14" i="3"/>
  <c r="AP14" i="3"/>
  <c r="AO14" i="3"/>
  <c r="D13" i="3"/>
  <c r="G13" i="3"/>
  <c r="J13" i="3"/>
  <c r="M13" i="3"/>
  <c r="P13" i="3"/>
  <c r="S13" i="3"/>
  <c r="V13" i="3"/>
  <c r="Y13" i="3"/>
  <c r="AB13" i="3"/>
  <c r="AE13" i="3"/>
  <c r="AH13" i="3"/>
  <c r="AK13" i="3"/>
  <c r="AN13" i="3"/>
  <c r="AQ13" i="3"/>
  <c r="AP13" i="3"/>
  <c r="AO13" i="3"/>
  <c r="D12" i="3"/>
  <c r="G12" i="3"/>
  <c r="J12" i="3"/>
  <c r="M12" i="3"/>
  <c r="P12" i="3"/>
  <c r="S12" i="3"/>
  <c r="V12" i="3"/>
  <c r="Y12" i="3"/>
  <c r="AB12" i="3"/>
  <c r="AE12" i="3"/>
  <c r="AH12" i="3"/>
  <c r="AK12" i="3"/>
  <c r="AN12" i="3"/>
  <c r="AQ12" i="3"/>
  <c r="AP12" i="3"/>
  <c r="AO12" i="3"/>
  <c r="D11" i="3"/>
  <c r="G11" i="3"/>
  <c r="J11" i="3"/>
  <c r="M11" i="3"/>
  <c r="P11" i="3"/>
  <c r="S11" i="3"/>
  <c r="V11" i="3"/>
  <c r="Y11" i="3"/>
  <c r="AB11" i="3"/>
  <c r="AE11" i="3"/>
  <c r="AH11" i="3"/>
  <c r="AK11" i="3"/>
  <c r="AN11" i="3"/>
  <c r="AQ11" i="3"/>
  <c r="AP11" i="3"/>
  <c r="AO11" i="3"/>
  <c r="D10" i="3"/>
  <c r="G10" i="3"/>
  <c r="J10" i="3"/>
  <c r="M10" i="3"/>
  <c r="P10" i="3"/>
  <c r="S10" i="3"/>
  <c r="V10" i="3"/>
  <c r="Y10" i="3"/>
  <c r="AB10" i="3"/>
  <c r="AE10" i="3"/>
  <c r="AH10" i="3"/>
  <c r="AK10" i="3"/>
  <c r="AN10" i="3"/>
  <c r="AQ10" i="3"/>
  <c r="AP10" i="3"/>
  <c r="AO10" i="3"/>
  <c r="D9" i="3"/>
  <c r="G9" i="3"/>
  <c r="J9" i="3"/>
  <c r="M9" i="3"/>
  <c r="P9" i="3"/>
  <c r="S9" i="3"/>
  <c r="V9" i="3"/>
  <c r="Y9" i="3"/>
  <c r="AB9" i="3"/>
  <c r="AE9" i="3"/>
  <c r="AH9" i="3"/>
  <c r="AK9" i="3"/>
  <c r="AN9" i="3"/>
  <c r="AQ9" i="3"/>
  <c r="AP9" i="3"/>
  <c r="AO9" i="3"/>
  <c r="D8" i="3"/>
  <c r="G8" i="3"/>
  <c r="J8" i="3"/>
  <c r="M8" i="3"/>
  <c r="P8" i="3"/>
  <c r="S8" i="3"/>
  <c r="V8" i="3"/>
  <c r="Y8" i="3"/>
  <c r="AB8" i="3"/>
  <c r="AE8" i="3"/>
  <c r="AH8" i="3"/>
  <c r="AK8" i="3"/>
  <c r="AN8" i="3"/>
  <c r="AQ8" i="3"/>
  <c r="AP8" i="3"/>
  <c r="AO8" i="3"/>
  <c r="D7" i="3"/>
  <c r="G7" i="3"/>
  <c r="J7" i="3"/>
  <c r="M7" i="3"/>
  <c r="P7" i="3"/>
  <c r="S7" i="3"/>
  <c r="V7" i="3"/>
  <c r="Y7" i="3"/>
  <c r="AB7" i="3"/>
  <c r="AE7" i="3"/>
  <c r="AH7" i="3"/>
  <c r="AK7" i="3"/>
  <c r="AN7" i="3"/>
  <c r="AQ7" i="3"/>
  <c r="AP7" i="3"/>
  <c r="AO7" i="3"/>
  <c r="D6" i="3"/>
  <c r="G6" i="3"/>
  <c r="J6" i="3"/>
  <c r="M6" i="3"/>
  <c r="P6" i="3"/>
  <c r="S6" i="3"/>
  <c r="V6" i="3"/>
  <c r="Y6" i="3"/>
  <c r="AB6" i="3"/>
  <c r="AE6" i="3"/>
  <c r="AH6" i="3"/>
  <c r="AK6" i="3"/>
  <c r="AN6" i="3"/>
  <c r="AQ6" i="3"/>
  <c r="AP6" i="3"/>
  <c r="AO6" i="3"/>
  <c r="D5" i="3"/>
  <c r="G5" i="3"/>
  <c r="J5" i="3"/>
  <c r="M5" i="3"/>
  <c r="P5" i="3"/>
  <c r="S5" i="3"/>
  <c r="V5" i="3"/>
  <c r="Y5" i="3"/>
  <c r="AB5" i="3"/>
  <c r="AE5" i="3"/>
  <c r="AH5" i="3"/>
  <c r="AK5" i="3"/>
  <c r="AN5" i="3"/>
  <c r="AQ5" i="3"/>
  <c r="AP5" i="3"/>
  <c r="AO5" i="3"/>
  <c r="D4" i="3"/>
  <c r="G4" i="3"/>
  <c r="J4" i="3"/>
  <c r="M4" i="3"/>
  <c r="P4" i="3"/>
  <c r="S4" i="3"/>
  <c r="V4" i="3"/>
  <c r="Y4" i="3"/>
  <c r="AB4" i="3"/>
  <c r="AE4" i="3"/>
  <c r="AH4" i="3"/>
  <c r="AK4" i="3"/>
  <c r="AN4" i="3"/>
  <c r="AQ4" i="3"/>
  <c r="AP4" i="3"/>
  <c r="AO4" i="3"/>
</calcChain>
</file>

<file path=xl/sharedStrings.xml><?xml version="1.0" encoding="utf-8"?>
<sst xmlns="http://schemas.openxmlformats.org/spreadsheetml/2006/main" count="83" uniqueCount="44">
  <si>
    <t>Total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</si>
  <si>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</si>
  <si>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</si>
  <si>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</si>
  <si>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</si>
  <si>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</si>
  <si>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</si>
  <si>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</si>
  <si>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</si>
  <si>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</si>
  <si>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</si>
  <si>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</si>
  <si>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</si>
  <si>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Unanchored</t>
  </si>
  <si>
    <t>Retroelements</t>
  </si>
  <si>
    <t>SINEs:</t>
  </si>
  <si>
    <t>Penelope</t>
  </si>
  <si>
    <t>LINEs:</t>
  </si>
  <si>
    <t>CRE/SLACS</t>
  </si>
  <si>
    <t>L2/CR1/Rex</t>
  </si>
  <si>
    <t>R1/LOA/Jockey</t>
  </si>
  <si>
    <t>R2/R4/NeSL</t>
  </si>
  <si>
    <t>RTE/Bov-B</t>
  </si>
  <si>
    <t>L1/CIN4</t>
  </si>
  <si>
    <t>LTR elements:</t>
  </si>
  <si>
    <t>BEL/Pao</t>
  </si>
  <si>
    <t>Ty1/Copia</t>
  </si>
  <si>
    <t>Gypsy/DIRS1</t>
  </si>
  <si>
    <t>DNA transposons</t>
  </si>
  <si>
    <t>hobo-Activator</t>
  </si>
  <si>
    <t>Tc1-IS630-Pogo</t>
  </si>
  <si>
    <t>En-Spm</t>
  </si>
  <si>
    <t>MuDR-IS905</t>
  </si>
  <si>
    <t>Tourist/Harbinger</t>
  </si>
  <si>
    <t>Unclassified:</t>
  </si>
  <si>
    <t>Total interspersed repeats</t>
  </si>
  <si>
    <t>Small RNA:</t>
  </si>
  <si>
    <t>Satellites:</t>
  </si>
  <si>
    <t>Simple repeats:</t>
  </si>
  <si>
    <t>Low complexity:</t>
  </si>
  <si>
    <t>No. of copies</t>
  </si>
  <si>
    <t>No. of bases masked</t>
  </si>
  <si>
    <t>Percent (%)</t>
  </si>
  <si>
    <t>Table S10: Chromosome-wise distribution of repeat elements in HR-12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</si>
</sst>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0" fillId="0" borderId="0" xfId="0" applyFont="1"/>
    <xf numFmtId="0" fontId="3" fillId="0" borderId="0" xfId="0" applyFont="1" applyFill="1"/>
    <xf numFmtId="0" fontId="3" fillId="0" borderId="0" xfId="0" applyFont="1"/>
    <xf numFmtId="0" fontId="3" fillId="0" borderId="2" xfId="0" applyFont="1" applyFill="1" applyBorder="1"/>
    <xf numFmtId="0" fontId="3" fillId="0" borderId="2" xfId="0" applyFont="1" applyBorder="1"/>
    <xf numFmtId="0" fontId="4" fillId="0" borderId="2" xfId="0" applyFont="1" applyFill="1" applyBorder="1"/>
    <xf numFmtId="2" fontId="3" fillId="0" borderId="0" xfId="0" applyNumberFormat="1" applyFont="1" applyFill="1"/>
    <xf numFmtId="2" fontId="3" fillId="0" borderId="0" xfId="0" applyNumberFormat="1" applyFont="1"/>
    <xf numFmtId="0" fontId="3" fillId="0" borderId="0" xfId="0" applyFont="1" applyFill="1" applyAlignment="1">
      <alignment horizontal="right"/>
    </xf>
    <xf numFmtId="0" fontId="4" fillId="0" borderId="1" xfId="0" applyFont="1" applyFill="1" applyBorder="1"/>
    <xf numFmtId="0" fontId="3" fillId="0" borderId="0" xfId="0" applyFont="1" applyFill="1" applyAlignment="1">
      <alignment horizontal="right" indent="1"/>
    </xf>
    <xf numFmtId="0" fontId="4" fillId="0" borderId="0" xfId="0" applyFont="1" applyFill="1"/>
    <xf numFmtId="0" fontId="3" fillId="0" borderId="1" xfId="0" applyFont="1" applyBorder="1"/>
    <xf numFmtId="2" fontId="3" fillId="0" borderId="1" xfId="0" applyNumberFormat="1" applyFont="1" applyFill="1" applyBorder="1"/>
    <xf numFmtId="2" fontId="3" fillId="0" borderId="1" xfId="0" applyNumberFormat="1" applyFont="1" applyBorder="1"/>
    <xf numFmtId="0" fontId="3" fillId="0" borderId="2" xfId="0" applyFont="1" applyBorder="1" applyAlignment="1">
      <alignment horizontal="center"/>
    </xf>
  </cellXfs>
  <cellStyles count="15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"/>
  <sheetViews>
    <sheetView tabSelected="1" workbookViewId="0">
      <selection activeCell="F22" sqref="F22"/>
    </sheetView>
  </sheetViews>
  <sheetFormatPr baseColWidth="10" defaultRowHeight="15" x14ac:dyDescent="0"/>
  <cols>
    <col min="1" max="1" width="22.6640625" style="1" bestFit="1" customWidth="1"/>
    <col min="2" max="2" width="11.83203125" bestFit="1" customWidth="1"/>
    <col min="3" max="3" width="18" bestFit="1" customWidth="1"/>
    <col min="4" max="4" width="10.6640625" customWidth="1"/>
    <col min="5" max="5" width="11.83203125" bestFit="1" customWidth="1"/>
    <col min="6" max="6" width="18" bestFit="1" customWidth="1"/>
    <col min="7" max="7" width="10.6640625" customWidth="1"/>
    <col min="8" max="8" width="11.83203125" bestFit="1" customWidth="1"/>
    <col min="9" max="9" width="18" bestFit="1" customWidth="1"/>
    <col min="10" max="10" width="10.6640625" customWidth="1"/>
    <col min="11" max="11" width="11.83203125" bestFit="1" customWidth="1"/>
    <col min="12" max="12" width="18" bestFit="1" customWidth="1"/>
    <col min="13" max="13" width="10.6640625" customWidth="1"/>
    <col min="14" max="14" width="11.83203125" bestFit="1" customWidth="1"/>
    <col min="15" max="15" width="18" bestFit="1" customWidth="1"/>
    <col min="16" max="16" width="10.6640625" customWidth="1"/>
    <col min="17" max="17" width="11.83203125" bestFit="1" customWidth="1"/>
    <col min="18" max="18" width="18" bestFit="1" customWidth="1"/>
    <col min="19" max="19" width="10.6640625" customWidth="1"/>
    <col min="20" max="20" width="11.83203125" bestFit="1" customWidth="1"/>
    <col min="21" max="21" width="18" bestFit="1" customWidth="1"/>
    <col min="22" max="22" width="10.6640625" customWidth="1"/>
    <col min="23" max="23" width="11.83203125" bestFit="1" customWidth="1"/>
    <col min="24" max="24" width="18" bestFit="1" customWidth="1"/>
    <col min="25" max="25" width="10.6640625" customWidth="1"/>
    <col min="26" max="26" width="11.83203125" bestFit="1" customWidth="1"/>
    <col min="27" max="27" width="18" bestFit="1" customWidth="1"/>
    <col min="28" max="28" width="10.6640625" customWidth="1"/>
    <col min="29" max="29" width="11.83203125" bestFit="1" customWidth="1"/>
    <col min="30" max="30" width="18" bestFit="1" customWidth="1"/>
    <col min="31" max="31" width="10.6640625" customWidth="1"/>
    <col min="32" max="32" width="11.83203125" bestFit="1" customWidth="1"/>
    <col min="33" max="33" width="18" bestFit="1" customWidth="1"/>
    <col min="34" max="34" width="10.6640625" customWidth="1"/>
    <col min="35" max="35" width="11.83203125" bestFit="1" customWidth="1"/>
    <col min="36" max="36" width="18" bestFit="1" customWidth="1"/>
    <col min="37" max="37" width="10.6640625" customWidth="1"/>
    <col min="38" max="38" width="11.83203125" bestFit="1" customWidth="1"/>
    <col min="39" max="39" width="18" bestFit="1" customWidth="1"/>
    <col min="40" max="40" width="10.6640625" customWidth="1"/>
    <col min="41" max="41" width="11.83203125" bestFit="1" customWidth="1"/>
    <col min="42" max="42" width="18" bestFit="1" customWidth="1"/>
    <col min="43" max="43" width="10.6640625" customWidth="1"/>
  </cols>
  <sheetData>
    <row r="1" spans="1:43" s="2" customFormat="1">
      <c r="A1" s="3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s="2" customFormat="1">
      <c r="A2" s="5"/>
      <c r="B2" s="17" t="s">
        <v>1</v>
      </c>
      <c r="C2" s="17"/>
      <c r="D2" s="17"/>
      <c r="E2" s="17" t="s">
        <v>2</v>
      </c>
      <c r="F2" s="17"/>
      <c r="G2" s="17"/>
      <c r="H2" s="17" t="s">
        <v>3</v>
      </c>
      <c r="I2" s="17"/>
      <c r="J2" s="17"/>
      <c r="K2" s="17" t="s">
        <v>4</v>
      </c>
      <c r="L2" s="17"/>
      <c r="M2" s="17"/>
      <c r="N2" s="17" t="s">
        <v>5</v>
      </c>
      <c r="O2" s="17"/>
      <c r="P2" s="17"/>
      <c r="Q2" s="17" t="s">
        <v>6</v>
      </c>
      <c r="R2" s="17"/>
      <c r="S2" s="17"/>
      <c r="T2" s="17" t="s">
        <v>7</v>
      </c>
      <c r="U2" s="17"/>
      <c r="V2" s="17"/>
      <c r="W2" s="17" t="s">
        <v>8</v>
      </c>
      <c r="X2" s="17"/>
      <c r="Y2" s="17"/>
      <c r="Z2" s="17" t="s">
        <v>9</v>
      </c>
      <c r="AA2" s="17"/>
      <c r="AB2" s="17"/>
      <c r="AC2" s="17" t="s">
        <v>10</v>
      </c>
      <c r="AD2" s="17"/>
      <c r="AE2" s="17"/>
      <c r="AF2" s="17" t="s">
        <v>11</v>
      </c>
      <c r="AG2" s="17"/>
      <c r="AH2" s="17"/>
      <c r="AI2" s="17" t="s">
        <v>12</v>
      </c>
      <c r="AJ2" s="17"/>
      <c r="AK2" s="17"/>
      <c r="AL2" s="17" t="s">
        <v>13</v>
      </c>
      <c r="AM2" s="17"/>
      <c r="AN2" s="17"/>
      <c r="AO2" s="17" t="s">
        <v>0</v>
      </c>
      <c r="AP2" s="17"/>
      <c r="AQ2" s="17"/>
    </row>
    <row r="3" spans="1:43" s="2" customFormat="1">
      <c r="A3" s="5"/>
      <c r="B3" s="6" t="s">
        <v>40</v>
      </c>
      <c r="C3" s="6" t="s">
        <v>41</v>
      </c>
      <c r="D3" s="6" t="s">
        <v>42</v>
      </c>
      <c r="E3" s="6" t="s">
        <v>40</v>
      </c>
      <c r="F3" s="6" t="s">
        <v>41</v>
      </c>
      <c r="G3" s="6" t="s">
        <v>42</v>
      </c>
      <c r="H3" s="6" t="s">
        <v>40</v>
      </c>
      <c r="I3" s="6" t="s">
        <v>41</v>
      </c>
      <c r="J3" s="6" t="s">
        <v>42</v>
      </c>
      <c r="K3" s="6" t="s">
        <v>40</v>
      </c>
      <c r="L3" s="6" t="s">
        <v>41</v>
      </c>
      <c r="M3" s="6" t="s">
        <v>42</v>
      </c>
      <c r="N3" s="6" t="s">
        <v>40</v>
      </c>
      <c r="O3" s="6" t="s">
        <v>41</v>
      </c>
      <c r="P3" s="6" t="s">
        <v>42</v>
      </c>
      <c r="Q3" s="6" t="s">
        <v>40</v>
      </c>
      <c r="R3" s="6" t="s">
        <v>41</v>
      </c>
      <c r="S3" s="6" t="s">
        <v>42</v>
      </c>
      <c r="T3" s="6" t="s">
        <v>40</v>
      </c>
      <c r="U3" s="6" t="s">
        <v>41</v>
      </c>
      <c r="V3" s="6" t="s">
        <v>42</v>
      </c>
      <c r="W3" s="6" t="s">
        <v>40</v>
      </c>
      <c r="X3" s="6" t="s">
        <v>41</v>
      </c>
      <c r="Y3" s="6" t="s">
        <v>42</v>
      </c>
      <c r="Z3" s="6" t="s">
        <v>40</v>
      </c>
      <c r="AA3" s="6" t="s">
        <v>41</v>
      </c>
      <c r="AB3" s="6" t="s">
        <v>42</v>
      </c>
      <c r="AC3" s="6" t="s">
        <v>40</v>
      </c>
      <c r="AD3" s="6" t="s">
        <v>41</v>
      </c>
      <c r="AE3" s="6" t="s">
        <v>42</v>
      </c>
      <c r="AF3" s="6" t="s">
        <v>40</v>
      </c>
      <c r="AG3" s="6" t="s">
        <v>41</v>
      </c>
      <c r="AH3" s="6" t="s">
        <v>42</v>
      </c>
      <c r="AI3" s="6" t="s">
        <v>40</v>
      </c>
      <c r="AJ3" s="6" t="s">
        <v>41</v>
      </c>
      <c r="AK3" s="6" t="s">
        <v>42</v>
      </c>
      <c r="AL3" s="6" t="s">
        <v>40</v>
      </c>
      <c r="AM3" s="6" t="s">
        <v>41</v>
      </c>
      <c r="AN3" s="6" t="s">
        <v>42</v>
      </c>
      <c r="AO3" s="6" t="s">
        <v>40</v>
      </c>
      <c r="AP3" s="6" t="s">
        <v>41</v>
      </c>
      <c r="AQ3" s="6" t="s">
        <v>42</v>
      </c>
    </row>
    <row r="4" spans="1:43">
      <c r="A4" s="7" t="s">
        <v>14</v>
      </c>
      <c r="B4" s="4">
        <v>7281</v>
      </c>
      <c r="C4" s="4">
        <v>6290265</v>
      </c>
      <c r="D4" s="8">
        <f>(C4/37867459)*100</f>
        <v>16.611267737822068</v>
      </c>
      <c r="E4" s="4">
        <v>6296</v>
      </c>
      <c r="F4" s="4">
        <v>5891006</v>
      </c>
      <c r="G4" s="9">
        <f>(F4/31176882)*100</f>
        <v>18.895430274265397</v>
      </c>
      <c r="H4" s="4">
        <v>5871</v>
      </c>
      <c r="I4" s="4">
        <v>5365663</v>
      </c>
      <c r="J4" s="9">
        <f>(I4/32235395 )*100</f>
        <v>16.645252834655818</v>
      </c>
      <c r="K4" s="4">
        <v>7141</v>
      </c>
      <c r="L4" s="4">
        <v>6772424</v>
      </c>
      <c r="M4" s="9">
        <f>(L4/27314215 )*100</f>
        <v>24.794503521334953</v>
      </c>
      <c r="N4" s="4">
        <v>5446</v>
      </c>
      <c r="O4" s="4">
        <v>5066710</v>
      </c>
      <c r="P4" s="9">
        <f>(O4/24527313)*100</f>
        <v>20.657419750789661</v>
      </c>
      <c r="Q4" s="4">
        <v>5016</v>
      </c>
      <c r="R4" s="4">
        <v>4512786</v>
      </c>
      <c r="S4" s="9">
        <f>(R4/23114495)*100</f>
        <v>19.523619270072739</v>
      </c>
      <c r="T4" s="4">
        <v>5112</v>
      </c>
      <c r="U4" s="4">
        <v>4623699</v>
      </c>
      <c r="V4" s="9">
        <f>(U4/22509125)*100</f>
        <v>20.541442637152709</v>
      </c>
      <c r="W4" s="4">
        <v>4495</v>
      </c>
      <c r="X4" s="4">
        <v>3904474</v>
      </c>
      <c r="Y4" s="9">
        <f>(X4/20096560)*100</f>
        <v>19.428568869498065</v>
      </c>
      <c r="Z4" s="4">
        <v>3499</v>
      </c>
      <c r="AA4" s="4">
        <v>3085134</v>
      </c>
      <c r="AB4" s="9">
        <f>(AA4/16168123)*100</f>
        <v>19.08158417646872</v>
      </c>
      <c r="AC4" s="4">
        <v>3440</v>
      </c>
      <c r="AD4" s="4">
        <v>3008697</v>
      </c>
      <c r="AE4" s="9">
        <f>(AD4/ 15437931)*100</f>
        <v>19.488991108976975</v>
      </c>
      <c r="AF4" s="4">
        <v>3968</v>
      </c>
      <c r="AG4" s="4">
        <v>3384993</v>
      </c>
      <c r="AH4" s="9">
        <f>(AG4/18095002)*100</f>
        <v>18.70678433746512</v>
      </c>
      <c r="AI4" s="4">
        <v>3271</v>
      </c>
      <c r="AJ4" s="4">
        <v>2601807</v>
      </c>
      <c r="AK4" s="9">
        <f>(AJ4/15553185)*100</f>
        <v>16.728451439367564</v>
      </c>
      <c r="AL4" s="4">
        <v>23775</v>
      </c>
      <c r="AM4" s="4">
        <v>18654171</v>
      </c>
      <c r="AN4" s="9">
        <f>(AM4/105673787)*100</f>
        <v>17.652600071955405</v>
      </c>
      <c r="AO4" s="4">
        <f>B4+E4+H4+K4+N4+Q4+T4+W4+Z4+AC4+AF4+AI4+AL4</f>
        <v>84611</v>
      </c>
      <c r="AP4" s="4">
        <f>C4+F4+I4+L4+O4+R4+U4+X4+AA4+AD4+AG4+AJ4+AM4</f>
        <v>73161829</v>
      </c>
      <c r="AQ4" s="9">
        <f>(D4+G4+J4+M4+P4+S4+V4+Y4+AB4+AE4+AH4+AK4+AN4)/13</f>
        <v>19.135070463832708</v>
      </c>
    </row>
    <row r="5" spans="1:43">
      <c r="A5" s="7" t="s">
        <v>15</v>
      </c>
      <c r="B5" s="4">
        <v>972</v>
      </c>
      <c r="C5" s="4">
        <v>158928</v>
      </c>
      <c r="D5" s="8">
        <f t="shared" ref="D5:D29" si="0">(C5/37867459)*100</f>
        <v>0.41969544352051713</v>
      </c>
      <c r="E5" s="4">
        <v>855</v>
      </c>
      <c r="F5" s="4">
        <v>139218</v>
      </c>
      <c r="G5" s="9">
        <f t="shared" ref="G5:G29" si="1">(F5/31176882)*100</f>
        <v>0.44654240921205657</v>
      </c>
      <c r="H5" s="4">
        <v>818</v>
      </c>
      <c r="I5" s="4">
        <v>134624</v>
      </c>
      <c r="J5" s="9">
        <f t="shared" ref="J5:J29" si="2">(I5/32235395 )*100</f>
        <v>0.41762789008789869</v>
      </c>
      <c r="K5" s="4">
        <v>591</v>
      </c>
      <c r="L5" s="4">
        <v>96509</v>
      </c>
      <c r="M5" s="9">
        <f t="shared" ref="M5:M29" si="3">(L5/27314215 )*100</f>
        <v>0.35332884360762334</v>
      </c>
      <c r="N5" s="4">
        <v>622</v>
      </c>
      <c r="O5" s="4">
        <v>104604</v>
      </c>
      <c r="P5" s="9">
        <f t="shared" ref="P5:P29" si="4">(O5/24527313)*100</f>
        <v>0.42647965555786727</v>
      </c>
      <c r="Q5" s="4">
        <v>622</v>
      </c>
      <c r="R5" s="4">
        <v>103089</v>
      </c>
      <c r="S5" s="9">
        <f t="shared" ref="S5:S29" si="5">(R5/23114495)*100</f>
        <v>0.44599287157257816</v>
      </c>
      <c r="T5" s="4">
        <v>594</v>
      </c>
      <c r="U5" s="4">
        <v>101925</v>
      </c>
      <c r="V5" s="9">
        <f t="shared" ref="V5:V29" si="6">(U5/22509125)*100</f>
        <v>0.4528163578104436</v>
      </c>
      <c r="W5" s="4">
        <v>538</v>
      </c>
      <c r="X5" s="4">
        <v>83323</v>
      </c>
      <c r="Y5" s="9">
        <f t="shared" ref="Y5:Y29" si="7">(X5/20096560)*100</f>
        <v>0.41461324724231408</v>
      </c>
      <c r="Z5" s="4">
        <v>484</v>
      </c>
      <c r="AA5" s="4">
        <v>75983</v>
      </c>
      <c r="AB5" s="9">
        <f t="shared" ref="AB5:AB29" si="8">(AA5/16168123)*100</f>
        <v>0.46995560338080067</v>
      </c>
      <c r="AC5" s="4">
        <v>445</v>
      </c>
      <c r="AD5" s="4">
        <v>69057</v>
      </c>
      <c r="AE5" s="9">
        <f t="shared" ref="AE5:AE29" si="9">(AD5/ 15437931)*100</f>
        <v>0.44732030477400109</v>
      </c>
      <c r="AF5" s="4">
        <v>534</v>
      </c>
      <c r="AG5" s="4">
        <v>85304</v>
      </c>
      <c r="AH5" s="9">
        <f t="shared" ref="AH5:AH29" si="10">(AG5/18095002)*100</f>
        <v>0.47142299293473416</v>
      </c>
      <c r="AI5" s="4">
        <v>398</v>
      </c>
      <c r="AJ5" s="4">
        <v>63398</v>
      </c>
      <c r="AK5" s="9">
        <f t="shared" ref="AK5:AK29" si="11">(AJ5/15553185)*100</f>
        <v>0.40762068991013739</v>
      </c>
      <c r="AL5" s="4">
        <v>3098</v>
      </c>
      <c r="AM5" s="4">
        <v>491671</v>
      </c>
      <c r="AN5" s="9">
        <f t="shared" ref="AN5:AN29" si="12">(AM5/105673787)*100</f>
        <v>0.46527243317209782</v>
      </c>
      <c r="AO5" s="4">
        <f t="shared" ref="AO5:AP29" si="13">B5+E5+H5+K5+N5+Q5+T5+W5+Z5+AC5+AF5+AI5+AL5</f>
        <v>10571</v>
      </c>
      <c r="AP5" s="4">
        <f t="shared" si="13"/>
        <v>1707633</v>
      </c>
      <c r="AQ5" s="9">
        <f t="shared" ref="AQ5:AQ29" si="14">(D5+G5+J5+M5+P5+S5+V5+Y5+AB5+AE5+AH5+AK5+AN5)/13</f>
        <v>0.43374528790638994</v>
      </c>
    </row>
    <row r="6" spans="1:43">
      <c r="A6" s="10" t="s">
        <v>16</v>
      </c>
      <c r="B6" s="4">
        <v>0</v>
      </c>
      <c r="C6" s="4">
        <v>0</v>
      </c>
      <c r="D6" s="8">
        <f t="shared" si="0"/>
        <v>0</v>
      </c>
      <c r="E6" s="4">
        <v>0</v>
      </c>
      <c r="F6" s="4">
        <v>0</v>
      </c>
      <c r="G6" s="9">
        <f t="shared" si="1"/>
        <v>0</v>
      </c>
      <c r="H6" s="4">
        <v>0</v>
      </c>
      <c r="I6" s="4">
        <v>0</v>
      </c>
      <c r="J6" s="9">
        <f t="shared" si="2"/>
        <v>0</v>
      </c>
      <c r="K6" s="4">
        <v>0</v>
      </c>
      <c r="L6" s="4">
        <v>0</v>
      </c>
      <c r="M6" s="9">
        <f t="shared" si="3"/>
        <v>0</v>
      </c>
      <c r="N6" s="4">
        <v>0</v>
      </c>
      <c r="O6" s="4">
        <v>0</v>
      </c>
      <c r="P6" s="9">
        <f t="shared" si="4"/>
        <v>0</v>
      </c>
      <c r="Q6" s="4">
        <v>0</v>
      </c>
      <c r="R6" s="4">
        <v>0</v>
      </c>
      <c r="S6" s="9">
        <f t="shared" si="5"/>
        <v>0</v>
      </c>
      <c r="T6" s="4">
        <v>0</v>
      </c>
      <c r="U6" s="4">
        <v>0</v>
      </c>
      <c r="V6" s="9">
        <f t="shared" si="6"/>
        <v>0</v>
      </c>
      <c r="W6" s="4">
        <v>0</v>
      </c>
      <c r="X6" s="4">
        <v>0</v>
      </c>
      <c r="Y6" s="9">
        <f t="shared" si="7"/>
        <v>0</v>
      </c>
      <c r="Z6" s="4">
        <v>0</v>
      </c>
      <c r="AA6" s="4">
        <v>0</v>
      </c>
      <c r="AB6" s="9">
        <f t="shared" si="8"/>
        <v>0</v>
      </c>
      <c r="AC6" s="4">
        <v>0</v>
      </c>
      <c r="AD6" s="4">
        <v>0</v>
      </c>
      <c r="AE6" s="9">
        <f t="shared" si="9"/>
        <v>0</v>
      </c>
      <c r="AF6" s="4">
        <v>0</v>
      </c>
      <c r="AG6" s="4">
        <v>0</v>
      </c>
      <c r="AH6" s="9">
        <f t="shared" si="10"/>
        <v>0</v>
      </c>
      <c r="AI6" s="4">
        <v>0</v>
      </c>
      <c r="AJ6" s="4">
        <v>0</v>
      </c>
      <c r="AK6" s="9">
        <f t="shared" si="11"/>
        <v>0</v>
      </c>
      <c r="AL6" s="4">
        <v>0</v>
      </c>
      <c r="AM6" s="4">
        <v>0</v>
      </c>
      <c r="AN6" s="9">
        <f t="shared" si="12"/>
        <v>0</v>
      </c>
      <c r="AO6" s="4">
        <f t="shared" si="13"/>
        <v>0</v>
      </c>
      <c r="AP6" s="4">
        <f t="shared" si="13"/>
        <v>0</v>
      </c>
      <c r="AQ6" s="9">
        <f t="shared" si="14"/>
        <v>0</v>
      </c>
    </row>
    <row r="7" spans="1:43">
      <c r="A7" s="11" t="s">
        <v>17</v>
      </c>
      <c r="B7" s="4">
        <v>598</v>
      </c>
      <c r="C7" s="4">
        <v>277215</v>
      </c>
      <c r="D7" s="8">
        <f t="shared" si="0"/>
        <v>0.73206654822020145</v>
      </c>
      <c r="E7" s="4">
        <v>422</v>
      </c>
      <c r="F7" s="4">
        <v>241076</v>
      </c>
      <c r="G7" s="9">
        <f t="shared" si="1"/>
        <v>0.77325243749519268</v>
      </c>
      <c r="H7" s="4">
        <v>430</v>
      </c>
      <c r="I7" s="4">
        <v>232628</v>
      </c>
      <c r="J7" s="9">
        <f t="shared" si="2"/>
        <v>0.72165394591876408</v>
      </c>
      <c r="K7" s="4">
        <v>424</v>
      </c>
      <c r="L7" s="4">
        <v>260081</v>
      </c>
      <c r="M7" s="9">
        <f t="shared" si="3"/>
        <v>0.95218185842060632</v>
      </c>
      <c r="N7" s="4">
        <v>389</v>
      </c>
      <c r="O7" s="4">
        <v>228093</v>
      </c>
      <c r="P7" s="9">
        <f t="shared" si="4"/>
        <v>0.9299551075978032</v>
      </c>
      <c r="Q7" s="4">
        <v>384</v>
      </c>
      <c r="R7" s="4">
        <v>238743</v>
      </c>
      <c r="S7" s="9">
        <f t="shared" si="5"/>
        <v>1.0328713649162571</v>
      </c>
      <c r="T7" s="4">
        <v>371</v>
      </c>
      <c r="U7" s="4">
        <v>214520</v>
      </c>
      <c r="V7" s="9">
        <f t="shared" si="6"/>
        <v>0.95303571329405301</v>
      </c>
      <c r="W7" s="4">
        <v>325</v>
      </c>
      <c r="X7" s="4">
        <v>179206</v>
      </c>
      <c r="Y7" s="9">
        <f t="shared" si="7"/>
        <v>0.89172475289303244</v>
      </c>
      <c r="Z7" s="4">
        <v>317</v>
      </c>
      <c r="AA7" s="4">
        <v>200726</v>
      </c>
      <c r="AB7" s="9">
        <f t="shared" si="8"/>
        <v>1.2414922870143923</v>
      </c>
      <c r="AC7" s="4">
        <v>287</v>
      </c>
      <c r="AD7" s="4">
        <v>182235</v>
      </c>
      <c r="AE7" s="9">
        <f t="shared" si="9"/>
        <v>1.1804366789824363</v>
      </c>
      <c r="AF7" s="4">
        <v>326</v>
      </c>
      <c r="AG7" s="4">
        <v>210297</v>
      </c>
      <c r="AH7" s="9">
        <f t="shared" si="10"/>
        <v>1.1621827950060464</v>
      </c>
      <c r="AI7" s="4">
        <v>311</v>
      </c>
      <c r="AJ7" s="4">
        <v>180126</v>
      </c>
      <c r="AK7" s="9">
        <f t="shared" si="11"/>
        <v>1.1581293477831067</v>
      </c>
      <c r="AL7" s="4">
        <v>2075</v>
      </c>
      <c r="AM7" s="4">
        <v>1115692</v>
      </c>
      <c r="AN7" s="9">
        <f t="shared" si="12"/>
        <v>1.0557887927305947</v>
      </c>
      <c r="AO7" s="4">
        <f t="shared" si="13"/>
        <v>6659</v>
      </c>
      <c r="AP7" s="4">
        <f t="shared" si="13"/>
        <v>3760638</v>
      </c>
      <c r="AQ7" s="9">
        <f t="shared" si="14"/>
        <v>0.98344397155942209</v>
      </c>
    </row>
    <row r="8" spans="1:43">
      <c r="A8" s="12" t="s">
        <v>18</v>
      </c>
      <c r="B8" s="4">
        <v>0</v>
      </c>
      <c r="C8" s="4">
        <v>0</v>
      </c>
      <c r="D8" s="8">
        <f t="shared" si="0"/>
        <v>0</v>
      </c>
      <c r="E8" s="4">
        <v>0</v>
      </c>
      <c r="F8" s="4">
        <v>0</v>
      </c>
      <c r="G8" s="9">
        <f t="shared" si="1"/>
        <v>0</v>
      </c>
      <c r="H8" s="4">
        <v>0</v>
      </c>
      <c r="I8" s="4">
        <v>0</v>
      </c>
      <c r="J8" s="9">
        <f t="shared" si="2"/>
        <v>0</v>
      </c>
      <c r="K8" s="4">
        <v>0</v>
      </c>
      <c r="L8" s="4">
        <v>0</v>
      </c>
      <c r="M8" s="9">
        <f t="shared" si="3"/>
        <v>0</v>
      </c>
      <c r="N8" s="4">
        <v>0</v>
      </c>
      <c r="O8" s="4">
        <v>0</v>
      </c>
      <c r="P8" s="9">
        <f t="shared" si="4"/>
        <v>0</v>
      </c>
      <c r="Q8" s="4">
        <v>0</v>
      </c>
      <c r="R8" s="4">
        <v>0</v>
      </c>
      <c r="S8" s="9">
        <f t="shared" si="5"/>
        <v>0</v>
      </c>
      <c r="T8" s="4">
        <v>0</v>
      </c>
      <c r="U8" s="4">
        <v>0</v>
      </c>
      <c r="V8" s="9">
        <f t="shared" si="6"/>
        <v>0</v>
      </c>
      <c r="W8" s="4">
        <v>0</v>
      </c>
      <c r="X8" s="4">
        <v>0</v>
      </c>
      <c r="Y8" s="9">
        <f t="shared" si="7"/>
        <v>0</v>
      </c>
      <c r="Z8" s="4">
        <v>0</v>
      </c>
      <c r="AA8" s="4">
        <v>0</v>
      </c>
      <c r="AB8" s="9">
        <f t="shared" si="8"/>
        <v>0</v>
      </c>
      <c r="AC8" s="4">
        <v>0</v>
      </c>
      <c r="AD8" s="4">
        <v>0</v>
      </c>
      <c r="AE8" s="9">
        <f t="shared" si="9"/>
        <v>0</v>
      </c>
      <c r="AF8" s="4">
        <v>0</v>
      </c>
      <c r="AG8" s="4">
        <v>0</v>
      </c>
      <c r="AH8" s="9">
        <f t="shared" si="10"/>
        <v>0</v>
      </c>
      <c r="AI8" s="4">
        <v>0</v>
      </c>
      <c r="AJ8" s="4">
        <v>0</v>
      </c>
      <c r="AK8" s="9">
        <f t="shared" si="11"/>
        <v>0</v>
      </c>
      <c r="AL8" s="4">
        <v>0</v>
      </c>
      <c r="AM8" s="4">
        <v>0</v>
      </c>
      <c r="AN8" s="9">
        <f t="shared" si="12"/>
        <v>0</v>
      </c>
      <c r="AO8" s="4">
        <f t="shared" si="13"/>
        <v>0</v>
      </c>
      <c r="AP8" s="4">
        <f t="shared" si="13"/>
        <v>0</v>
      </c>
      <c r="AQ8" s="9">
        <f t="shared" si="14"/>
        <v>0</v>
      </c>
    </row>
    <row r="9" spans="1:43">
      <c r="A9" s="12" t="s">
        <v>19</v>
      </c>
      <c r="B9" s="4">
        <v>0</v>
      </c>
      <c r="C9" s="4">
        <v>0</v>
      </c>
      <c r="D9" s="8">
        <f t="shared" si="0"/>
        <v>0</v>
      </c>
      <c r="E9" s="4">
        <v>0</v>
      </c>
      <c r="F9" s="4">
        <v>0</v>
      </c>
      <c r="G9" s="9">
        <f t="shared" si="1"/>
        <v>0</v>
      </c>
      <c r="H9" s="4">
        <v>0</v>
      </c>
      <c r="I9" s="4">
        <v>0</v>
      </c>
      <c r="J9" s="9">
        <f t="shared" si="2"/>
        <v>0</v>
      </c>
      <c r="K9" s="4">
        <v>0</v>
      </c>
      <c r="L9" s="4">
        <v>0</v>
      </c>
      <c r="M9" s="9">
        <f t="shared" si="3"/>
        <v>0</v>
      </c>
      <c r="N9" s="4">
        <v>0</v>
      </c>
      <c r="O9" s="4">
        <v>0</v>
      </c>
      <c r="P9" s="9">
        <f t="shared" si="4"/>
        <v>0</v>
      </c>
      <c r="Q9" s="4">
        <v>0</v>
      </c>
      <c r="R9" s="4">
        <v>0</v>
      </c>
      <c r="S9" s="9">
        <f t="shared" si="5"/>
        <v>0</v>
      </c>
      <c r="T9" s="4">
        <v>0</v>
      </c>
      <c r="U9" s="4">
        <v>0</v>
      </c>
      <c r="V9" s="9">
        <f t="shared" si="6"/>
        <v>0</v>
      </c>
      <c r="W9" s="4">
        <v>0</v>
      </c>
      <c r="X9" s="4">
        <v>0</v>
      </c>
      <c r="Y9" s="9">
        <f t="shared" si="7"/>
        <v>0</v>
      </c>
      <c r="Z9" s="4">
        <v>0</v>
      </c>
      <c r="AA9" s="4">
        <v>0</v>
      </c>
      <c r="AB9" s="9">
        <f t="shared" si="8"/>
        <v>0</v>
      </c>
      <c r="AC9" s="4">
        <v>0</v>
      </c>
      <c r="AD9" s="4">
        <v>0</v>
      </c>
      <c r="AE9" s="9">
        <f t="shared" si="9"/>
        <v>0</v>
      </c>
      <c r="AF9" s="4">
        <v>0</v>
      </c>
      <c r="AG9" s="4">
        <v>0</v>
      </c>
      <c r="AH9" s="9">
        <f t="shared" si="10"/>
        <v>0</v>
      </c>
      <c r="AI9" s="4">
        <v>0</v>
      </c>
      <c r="AJ9" s="4">
        <v>0</v>
      </c>
      <c r="AK9" s="9">
        <f t="shared" si="11"/>
        <v>0</v>
      </c>
      <c r="AL9" s="4">
        <v>0</v>
      </c>
      <c r="AM9" s="4">
        <v>0</v>
      </c>
      <c r="AN9" s="9">
        <f t="shared" si="12"/>
        <v>0</v>
      </c>
      <c r="AO9" s="4">
        <f t="shared" si="13"/>
        <v>0</v>
      </c>
      <c r="AP9" s="4">
        <f t="shared" si="13"/>
        <v>0</v>
      </c>
      <c r="AQ9" s="9">
        <f t="shared" si="14"/>
        <v>0</v>
      </c>
    </row>
    <row r="10" spans="1:43">
      <c r="A10" s="12" t="s">
        <v>20</v>
      </c>
      <c r="B10" s="4">
        <v>0</v>
      </c>
      <c r="C10" s="4">
        <v>0</v>
      </c>
      <c r="D10" s="8">
        <f t="shared" si="0"/>
        <v>0</v>
      </c>
      <c r="E10" s="4">
        <v>0</v>
      </c>
      <c r="F10" s="4">
        <v>0</v>
      </c>
      <c r="G10" s="9">
        <f t="shared" si="1"/>
        <v>0</v>
      </c>
      <c r="H10" s="4">
        <v>0</v>
      </c>
      <c r="I10" s="4">
        <v>0</v>
      </c>
      <c r="J10" s="9">
        <f t="shared" si="2"/>
        <v>0</v>
      </c>
      <c r="K10" s="4">
        <v>0</v>
      </c>
      <c r="L10" s="4">
        <v>0</v>
      </c>
      <c r="M10" s="9">
        <f t="shared" si="3"/>
        <v>0</v>
      </c>
      <c r="N10" s="4">
        <v>0</v>
      </c>
      <c r="O10" s="4">
        <v>0</v>
      </c>
      <c r="P10" s="9">
        <f t="shared" si="4"/>
        <v>0</v>
      </c>
      <c r="Q10" s="4">
        <v>0</v>
      </c>
      <c r="R10" s="4">
        <v>0</v>
      </c>
      <c r="S10" s="9">
        <f t="shared" si="5"/>
        <v>0</v>
      </c>
      <c r="T10" s="4">
        <v>0</v>
      </c>
      <c r="U10" s="4">
        <v>0</v>
      </c>
      <c r="V10" s="9">
        <f t="shared" si="6"/>
        <v>0</v>
      </c>
      <c r="W10" s="4">
        <v>0</v>
      </c>
      <c r="X10" s="4">
        <v>0</v>
      </c>
      <c r="Y10" s="9">
        <f t="shared" si="7"/>
        <v>0</v>
      </c>
      <c r="Z10" s="4">
        <v>0</v>
      </c>
      <c r="AA10" s="4">
        <v>0</v>
      </c>
      <c r="AB10" s="9">
        <f t="shared" si="8"/>
        <v>0</v>
      </c>
      <c r="AC10" s="4">
        <v>0</v>
      </c>
      <c r="AD10" s="4">
        <v>0</v>
      </c>
      <c r="AE10" s="9">
        <f t="shared" si="9"/>
        <v>0</v>
      </c>
      <c r="AF10" s="4">
        <v>0</v>
      </c>
      <c r="AG10" s="4">
        <v>0</v>
      </c>
      <c r="AH10" s="9">
        <f t="shared" si="10"/>
        <v>0</v>
      </c>
      <c r="AI10" s="4">
        <v>0</v>
      </c>
      <c r="AJ10" s="4">
        <v>0</v>
      </c>
      <c r="AK10" s="9">
        <f t="shared" si="11"/>
        <v>0</v>
      </c>
      <c r="AL10" s="4">
        <v>0</v>
      </c>
      <c r="AM10" s="4">
        <v>0</v>
      </c>
      <c r="AN10" s="9">
        <f t="shared" si="12"/>
        <v>0</v>
      </c>
      <c r="AO10" s="4">
        <f t="shared" si="13"/>
        <v>0</v>
      </c>
      <c r="AP10" s="4">
        <f t="shared" si="13"/>
        <v>0</v>
      </c>
      <c r="AQ10" s="9">
        <f t="shared" si="14"/>
        <v>0</v>
      </c>
    </row>
    <row r="11" spans="1:43">
      <c r="A11" s="12" t="s">
        <v>21</v>
      </c>
      <c r="B11" s="4">
        <v>0</v>
      </c>
      <c r="C11" s="4">
        <v>0</v>
      </c>
      <c r="D11" s="8">
        <f t="shared" si="0"/>
        <v>0</v>
      </c>
      <c r="E11" s="4">
        <v>0</v>
      </c>
      <c r="F11" s="4">
        <v>0</v>
      </c>
      <c r="G11" s="9">
        <f t="shared" si="1"/>
        <v>0</v>
      </c>
      <c r="H11" s="4">
        <v>0</v>
      </c>
      <c r="I11" s="4">
        <v>0</v>
      </c>
      <c r="J11" s="9">
        <f t="shared" si="2"/>
        <v>0</v>
      </c>
      <c r="K11" s="4">
        <v>0</v>
      </c>
      <c r="L11" s="4">
        <v>0</v>
      </c>
      <c r="M11" s="9">
        <f t="shared" si="3"/>
        <v>0</v>
      </c>
      <c r="N11" s="4">
        <v>0</v>
      </c>
      <c r="O11" s="4">
        <v>0</v>
      </c>
      <c r="P11" s="9">
        <f t="shared" si="4"/>
        <v>0</v>
      </c>
      <c r="Q11" s="4">
        <v>0</v>
      </c>
      <c r="R11" s="4">
        <v>0</v>
      </c>
      <c r="S11" s="9">
        <f t="shared" si="5"/>
        <v>0</v>
      </c>
      <c r="T11" s="4">
        <v>0</v>
      </c>
      <c r="U11" s="4">
        <v>0</v>
      </c>
      <c r="V11" s="9">
        <f t="shared" si="6"/>
        <v>0</v>
      </c>
      <c r="W11" s="4">
        <v>0</v>
      </c>
      <c r="X11" s="4">
        <v>0</v>
      </c>
      <c r="Y11" s="9">
        <f t="shared" si="7"/>
        <v>0</v>
      </c>
      <c r="Z11" s="4">
        <v>0</v>
      </c>
      <c r="AA11" s="4">
        <v>0</v>
      </c>
      <c r="AB11" s="9">
        <f t="shared" si="8"/>
        <v>0</v>
      </c>
      <c r="AC11" s="4">
        <v>0</v>
      </c>
      <c r="AD11" s="4">
        <v>0</v>
      </c>
      <c r="AE11" s="9">
        <f t="shared" si="9"/>
        <v>0</v>
      </c>
      <c r="AF11" s="4">
        <v>0</v>
      </c>
      <c r="AG11" s="4">
        <v>0</v>
      </c>
      <c r="AH11" s="9">
        <f t="shared" si="10"/>
        <v>0</v>
      </c>
      <c r="AI11" s="4">
        <v>0</v>
      </c>
      <c r="AJ11" s="4">
        <v>0</v>
      </c>
      <c r="AK11" s="9">
        <f t="shared" si="11"/>
        <v>0</v>
      </c>
      <c r="AL11" s="4">
        <v>0</v>
      </c>
      <c r="AM11" s="4">
        <v>0</v>
      </c>
      <c r="AN11" s="9">
        <f t="shared" si="12"/>
        <v>0</v>
      </c>
      <c r="AO11" s="4">
        <f t="shared" si="13"/>
        <v>0</v>
      </c>
      <c r="AP11" s="4">
        <f t="shared" si="13"/>
        <v>0</v>
      </c>
      <c r="AQ11" s="9">
        <f t="shared" si="14"/>
        <v>0</v>
      </c>
    </row>
    <row r="12" spans="1:43">
      <c r="A12" s="12" t="s">
        <v>22</v>
      </c>
      <c r="B12" s="4">
        <v>0</v>
      </c>
      <c r="C12" s="4">
        <v>0</v>
      </c>
      <c r="D12" s="8">
        <f t="shared" si="0"/>
        <v>0</v>
      </c>
      <c r="E12" s="4">
        <v>0</v>
      </c>
      <c r="F12" s="4">
        <v>0</v>
      </c>
      <c r="G12" s="9">
        <f t="shared" si="1"/>
        <v>0</v>
      </c>
      <c r="H12" s="4">
        <v>0</v>
      </c>
      <c r="I12" s="4">
        <v>0</v>
      </c>
      <c r="J12" s="9">
        <f t="shared" si="2"/>
        <v>0</v>
      </c>
      <c r="K12" s="4">
        <v>0</v>
      </c>
      <c r="L12" s="4">
        <v>0</v>
      </c>
      <c r="M12" s="9">
        <f t="shared" si="3"/>
        <v>0</v>
      </c>
      <c r="N12" s="4">
        <v>0</v>
      </c>
      <c r="O12" s="4">
        <v>0</v>
      </c>
      <c r="P12" s="9">
        <f t="shared" si="4"/>
        <v>0</v>
      </c>
      <c r="Q12" s="4">
        <v>0</v>
      </c>
      <c r="R12" s="4">
        <v>0</v>
      </c>
      <c r="S12" s="9">
        <f t="shared" si="5"/>
        <v>0</v>
      </c>
      <c r="T12" s="4">
        <v>0</v>
      </c>
      <c r="U12" s="4">
        <v>0</v>
      </c>
      <c r="V12" s="9">
        <f t="shared" si="6"/>
        <v>0</v>
      </c>
      <c r="W12" s="4">
        <v>0</v>
      </c>
      <c r="X12" s="4">
        <v>0</v>
      </c>
      <c r="Y12" s="9">
        <f t="shared" si="7"/>
        <v>0</v>
      </c>
      <c r="Z12" s="4">
        <v>0</v>
      </c>
      <c r="AA12" s="4">
        <v>0</v>
      </c>
      <c r="AB12" s="9">
        <f t="shared" si="8"/>
        <v>0</v>
      </c>
      <c r="AC12" s="4">
        <v>0</v>
      </c>
      <c r="AD12" s="4">
        <v>0</v>
      </c>
      <c r="AE12" s="9">
        <f t="shared" si="9"/>
        <v>0</v>
      </c>
      <c r="AF12" s="4">
        <v>0</v>
      </c>
      <c r="AG12" s="4">
        <v>0</v>
      </c>
      <c r="AH12" s="9">
        <f t="shared" si="10"/>
        <v>0</v>
      </c>
      <c r="AI12" s="4">
        <v>0</v>
      </c>
      <c r="AJ12" s="4">
        <v>0</v>
      </c>
      <c r="AK12" s="9">
        <f t="shared" si="11"/>
        <v>0</v>
      </c>
      <c r="AL12" s="4">
        <v>0</v>
      </c>
      <c r="AM12" s="4">
        <v>0</v>
      </c>
      <c r="AN12" s="9">
        <f t="shared" si="12"/>
        <v>0</v>
      </c>
      <c r="AO12" s="4">
        <f t="shared" si="13"/>
        <v>0</v>
      </c>
      <c r="AP12" s="4">
        <f t="shared" si="13"/>
        <v>0</v>
      </c>
      <c r="AQ12" s="9">
        <f t="shared" si="14"/>
        <v>0</v>
      </c>
    </row>
    <row r="13" spans="1:43">
      <c r="A13" s="12" t="s">
        <v>23</v>
      </c>
      <c r="B13" s="4">
        <v>598</v>
      </c>
      <c r="C13" s="4">
        <v>277215</v>
      </c>
      <c r="D13" s="8">
        <f t="shared" si="0"/>
        <v>0.73206654822020145</v>
      </c>
      <c r="E13" s="4">
        <v>422</v>
      </c>
      <c r="F13" s="4">
        <v>241076</v>
      </c>
      <c r="G13" s="9">
        <f t="shared" si="1"/>
        <v>0.77325243749519268</v>
      </c>
      <c r="H13" s="4">
        <v>430</v>
      </c>
      <c r="I13" s="4">
        <v>232628</v>
      </c>
      <c r="J13" s="9">
        <f t="shared" si="2"/>
        <v>0.72165394591876408</v>
      </c>
      <c r="K13" s="4">
        <v>424</v>
      </c>
      <c r="L13" s="4">
        <v>260081</v>
      </c>
      <c r="M13" s="9">
        <f t="shared" si="3"/>
        <v>0.95218185842060632</v>
      </c>
      <c r="N13" s="4">
        <v>389</v>
      </c>
      <c r="O13" s="4">
        <v>228093</v>
      </c>
      <c r="P13" s="9">
        <f t="shared" si="4"/>
        <v>0.9299551075978032</v>
      </c>
      <c r="Q13" s="4">
        <v>384</v>
      </c>
      <c r="R13" s="4">
        <v>238743</v>
      </c>
      <c r="S13" s="9">
        <f t="shared" si="5"/>
        <v>1.0328713649162571</v>
      </c>
      <c r="T13" s="4">
        <v>371</v>
      </c>
      <c r="U13" s="4">
        <v>214520</v>
      </c>
      <c r="V13" s="9">
        <f t="shared" si="6"/>
        <v>0.95303571329405301</v>
      </c>
      <c r="W13" s="4">
        <v>325</v>
      </c>
      <c r="X13" s="4">
        <v>179206</v>
      </c>
      <c r="Y13" s="9">
        <f t="shared" si="7"/>
        <v>0.89172475289303244</v>
      </c>
      <c r="Z13" s="4">
        <v>317</v>
      </c>
      <c r="AA13" s="4">
        <v>200726</v>
      </c>
      <c r="AB13" s="9">
        <f t="shared" si="8"/>
        <v>1.2414922870143923</v>
      </c>
      <c r="AC13" s="4">
        <v>287</v>
      </c>
      <c r="AD13" s="4">
        <v>182235</v>
      </c>
      <c r="AE13" s="9">
        <f t="shared" si="9"/>
        <v>1.1804366789824363</v>
      </c>
      <c r="AF13" s="4">
        <v>326</v>
      </c>
      <c r="AG13" s="4">
        <v>210297</v>
      </c>
      <c r="AH13" s="9">
        <f t="shared" si="10"/>
        <v>1.1621827950060464</v>
      </c>
      <c r="AI13" s="4">
        <v>311</v>
      </c>
      <c r="AJ13" s="4">
        <v>180126</v>
      </c>
      <c r="AK13" s="9">
        <f t="shared" si="11"/>
        <v>1.1581293477831067</v>
      </c>
      <c r="AL13" s="4">
        <v>2075</v>
      </c>
      <c r="AM13" s="4">
        <v>1115692</v>
      </c>
      <c r="AN13" s="9">
        <f t="shared" si="12"/>
        <v>1.0557887927305947</v>
      </c>
      <c r="AO13" s="4">
        <f t="shared" si="13"/>
        <v>6659</v>
      </c>
      <c r="AP13" s="4">
        <f t="shared" si="13"/>
        <v>3760638</v>
      </c>
      <c r="AQ13" s="9">
        <f t="shared" si="14"/>
        <v>0.98344397155942209</v>
      </c>
    </row>
    <row r="14" spans="1:43">
      <c r="A14" s="11" t="s">
        <v>24</v>
      </c>
      <c r="B14" s="4">
        <v>5711</v>
      </c>
      <c r="C14" s="4">
        <v>5854122</v>
      </c>
      <c r="D14" s="8">
        <f t="shared" si="0"/>
        <v>15.459505746081351</v>
      </c>
      <c r="E14" s="4">
        <v>5019</v>
      </c>
      <c r="F14" s="4">
        <v>5510712</v>
      </c>
      <c r="G14" s="9">
        <f t="shared" si="1"/>
        <v>17.675635427558152</v>
      </c>
      <c r="H14" s="4">
        <v>4623</v>
      </c>
      <c r="I14" s="4">
        <v>4998411</v>
      </c>
      <c r="J14" s="9">
        <f t="shared" si="2"/>
        <v>15.505970998649154</v>
      </c>
      <c r="K14" s="4">
        <v>6126</v>
      </c>
      <c r="L14" s="4">
        <v>6415834</v>
      </c>
      <c r="M14" s="9">
        <f t="shared" si="3"/>
        <v>23.488992819306723</v>
      </c>
      <c r="N14" s="4">
        <v>4435</v>
      </c>
      <c r="O14" s="4">
        <v>4734013</v>
      </c>
      <c r="P14" s="9">
        <f t="shared" si="4"/>
        <v>19.300984987633989</v>
      </c>
      <c r="Q14" s="4">
        <v>4010</v>
      </c>
      <c r="R14" s="4">
        <v>4170954</v>
      </c>
      <c r="S14" s="9">
        <f t="shared" si="5"/>
        <v>18.044755033583904</v>
      </c>
      <c r="T14" s="4">
        <v>4147</v>
      </c>
      <c r="U14" s="4">
        <v>4307254</v>
      </c>
      <c r="V14" s="9">
        <f t="shared" si="6"/>
        <v>19.135590566048215</v>
      </c>
      <c r="W14" s="4">
        <v>3632</v>
      </c>
      <c r="X14" s="4">
        <v>3641945</v>
      </c>
      <c r="Y14" s="9">
        <f t="shared" si="7"/>
        <v>18.122230869362717</v>
      </c>
      <c r="Z14" s="4">
        <v>2698</v>
      </c>
      <c r="AA14" s="4">
        <v>2808425</v>
      </c>
      <c r="AB14" s="9">
        <f t="shared" si="8"/>
        <v>17.370136286073528</v>
      </c>
      <c r="AC14" s="4">
        <v>2708</v>
      </c>
      <c r="AD14" s="4">
        <v>2757405</v>
      </c>
      <c r="AE14" s="9">
        <f t="shared" si="9"/>
        <v>17.861234125220538</v>
      </c>
      <c r="AF14" s="4">
        <v>3108</v>
      </c>
      <c r="AG14" s="4">
        <v>3089392</v>
      </c>
      <c r="AH14" s="9">
        <f t="shared" si="10"/>
        <v>17.073178549524336</v>
      </c>
      <c r="AI14" s="4">
        <v>2562</v>
      </c>
      <c r="AJ14" s="4">
        <v>2358283</v>
      </c>
      <c r="AK14" s="9">
        <f t="shared" si="11"/>
        <v>15.162701401674319</v>
      </c>
      <c r="AL14" s="4">
        <v>18602</v>
      </c>
      <c r="AM14" s="4">
        <v>17046808</v>
      </c>
      <c r="AN14" s="9">
        <f t="shared" si="12"/>
        <v>16.131538846052713</v>
      </c>
      <c r="AO14" s="4">
        <f t="shared" si="13"/>
        <v>67381</v>
      </c>
      <c r="AP14" s="4">
        <f t="shared" si="13"/>
        <v>67693558</v>
      </c>
      <c r="AQ14" s="9">
        <f t="shared" si="14"/>
        <v>17.717881204366893</v>
      </c>
    </row>
    <row r="15" spans="1:43">
      <c r="A15" s="10" t="s">
        <v>25</v>
      </c>
      <c r="B15" s="4">
        <v>0</v>
      </c>
      <c r="C15" s="4">
        <v>0</v>
      </c>
      <c r="D15" s="8">
        <f t="shared" si="0"/>
        <v>0</v>
      </c>
      <c r="E15" s="4">
        <v>0</v>
      </c>
      <c r="F15" s="4">
        <v>0</v>
      </c>
      <c r="G15" s="9">
        <f t="shared" si="1"/>
        <v>0</v>
      </c>
      <c r="H15" s="4">
        <v>0</v>
      </c>
      <c r="I15" s="4">
        <v>0</v>
      </c>
      <c r="J15" s="9">
        <f t="shared" si="2"/>
        <v>0</v>
      </c>
      <c r="K15" s="4">
        <v>0</v>
      </c>
      <c r="L15" s="4">
        <v>0</v>
      </c>
      <c r="M15" s="9">
        <f t="shared" si="3"/>
        <v>0</v>
      </c>
      <c r="N15" s="4">
        <v>0</v>
      </c>
      <c r="O15" s="4">
        <v>0</v>
      </c>
      <c r="P15" s="9">
        <f t="shared" si="4"/>
        <v>0</v>
      </c>
      <c r="Q15" s="4">
        <v>0</v>
      </c>
      <c r="R15" s="4">
        <v>0</v>
      </c>
      <c r="S15" s="9">
        <f t="shared" si="5"/>
        <v>0</v>
      </c>
      <c r="T15" s="4">
        <v>0</v>
      </c>
      <c r="U15" s="4">
        <v>0</v>
      </c>
      <c r="V15" s="9">
        <f t="shared" si="6"/>
        <v>0</v>
      </c>
      <c r="W15" s="4">
        <v>0</v>
      </c>
      <c r="X15" s="4">
        <v>0</v>
      </c>
      <c r="Y15" s="9">
        <f t="shared" si="7"/>
        <v>0</v>
      </c>
      <c r="Z15" s="4">
        <v>0</v>
      </c>
      <c r="AA15" s="4">
        <v>0</v>
      </c>
      <c r="AB15" s="9">
        <f t="shared" si="8"/>
        <v>0</v>
      </c>
      <c r="AC15" s="4">
        <v>0</v>
      </c>
      <c r="AD15" s="4">
        <v>0</v>
      </c>
      <c r="AE15" s="9">
        <f t="shared" si="9"/>
        <v>0</v>
      </c>
      <c r="AF15" s="4">
        <v>0</v>
      </c>
      <c r="AG15" s="4">
        <v>0</v>
      </c>
      <c r="AH15" s="9">
        <f t="shared" si="10"/>
        <v>0</v>
      </c>
      <c r="AI15" s="4">
        <v>0</v>
      </c>
      <c r="AJ15" s="4">
        <v>0</v>
      </c>
      <c r="AK15" s="9">
        <f t="shared" si="11"/>
        <v>0</v>
      </c>
      <c r="AL15" s="4">
        <v>0</v>
      </c>
      <c r="AM15" s="4">
        <v>0</v>
      </c>
      <c r="AN15" s="9">
        <f t="shared" si="12"/>
        <v>0</v>
      </c>
      <c r="AO15" s="4">
        <f t="shared" si="13"/>
        <v>0</v>
      </c>
      <c r="AP15" s="4">
        <f t="shared" si="13"/>
        <v>0</v>
      </c>
      <c r="AQ15" s="9">
        <f t="shared" si="14"/>
        <v>0</v>
      </c>
    </row>
    <row r="16" spans="1:43">
      <c r="A16" s="10" t="s">
        <v>26</v>
      </c>
      <c r="B16" s="4">
        <v>946</v>
      </c>
      <c r="C16" s="4">
        <v>989132</v>
      </c>
      <c r="D16" s="8">
        <f t="shared" si="0"/>
        <v>2.6120897100594997</v>
      </c>
      <c r="E16" s="4">
        <v>850</v>
      </c>
      <c r="F16" s="4">
        <v>953421</v>
      </c>
      <c r="G16" s="9">
        <f t="shared" si="1"/>
        <v>3.0581024747760215</v>
      </c>
      <c r="H16" s="4">
        <v>862</v>
      </c>
      <c r="I16" s="4">
        <v>955838</v>
      </c>
      <c r="J16" s="9">
        <f t="shared" si="2"/>
        <v>2.9651815961926324</v>
      </c>
      <c r="K16" s="4">
        <v>906</v>
      </c>
      <c r="L16" s="4">
        <v>920835</v>
      </c>
      <c r="M16" s="9">
        <f t="shared" si="3"/>
        <v>3.3712665731012219</v>
      </c>
      <c r="N16" s="4">
        <v>710</v>
      </c>
      <c r="O16" s="4">
        <v>784626</v>
      </c>
      <c r="P16" s="9">
        <f t="shared" si="4"/>
        <v>3.1989888170791478</v>
      </c>
      <c r="Q16" s="4">
        <v>716</v>
      </c>
      <c r="R16" s="4">
        <v>673837</v>
      </c>
      <c r="S16" s="9">
        <f t="shared" si="5"/>
        <v>2.9152140247926681</v>
      </c>
      <c r="T16" s="4">
        <v>723</v>
      </c>
      <c r="U16" s="4">
        <v>753733</v>
      </c>
      <c r="V16" s="9">
        <f t="shared" si="6"/>
        <v>3.3485664147318031</v>
      </c>
      <c r="W16" s="4">
        <v>683</v>
      </c>
      <c r="X16" s="4">
        <v>673697</v>
      </c>
      <c r="Y16" s="9">
        <f t="shared" si="7"/>
        <v>3.3523000951406612</v>
      </c>
      <c r="Z16" s="4">
        <v>506</v>
      </c>
      <c r="AA16" s="4">
        <v>518539</v>
      </c>
      <c r="AB16" s="9">
        <f t="shared" si="8"/>
        <v>3.2071688222559911</v>
      </c>
      <c r="AC16" s="4">
        <v>503</v>
      </c>
      <c r="AD16" s="4">
        <v>485344</v>
      </c>
      <c r="AE16" s="9">
        <f t="shared" si="9"/>
        <v>3.143840971954079</v>
      </c>
      <c r="AF16" s="4">
        <v>561</v>
      </c>
      <c r="AG16" s="4">
        <v>510433</v>
      </c>
      <c r="AH16" s="9">
        <f t="shared" si="10"/>
        <v>2.820850752047444</v>
      </c>
      <c r="AI16" s="4">
        <v>555</v>
      </c>
      <c r="AJ16" s="4">
        <v>513203</v>
      </c>
      <c r="AK16" s="9">
        <f t="shared" si="11"/>
        <v>3.2996649882323141</v>
      </c>
      <c r="AL16" s="4">
        <v>3355</v>
      </c>
      <c r="AM16" s="4">
        <v>2707548</v>
      </c>
      <c r="AN16" s="9">
        <f t="shared" si="12"/>
        <v>2.5621756131442512</v>
      </c>
      <c r="AO16" s="4">
        <f t="shared" si="13"/>
        <v>11876</v>
      </c>
      <c r="AP16" s="4">
        <f t="shared" si="13"/>
        <v>11440186</v>
      </c>
      <c r="AQ16" s="9">
        <f t="shared" si="14"/>
        <v>3.0658008348852097</v>
      </c>
    </row>
    <row r="17" spans="1:43">
      <c r="A17" s="10" t="s">
        <v>27</v>
      </c>
      <c r="B17" s="4">
        <v>4516</v>
      </c>
      <c r="C17" s="4">
        <v>4696835</v>
      </c>
      <c r="D17" s="8">
        <f t="shared" si="0"/>
        <v>12.403354024889813</v>
      </c>
      <c r="E17" s="4">
        <v>3987</v>
      </c>
      <c r="F17" s="4">
        <v>4443790</v>
      </c>
      <c r="G17" s="9">
        <f t="shared" si="1"/>
        <v>14.253477945613676</v>
      </c>
      <c r="H17" s="4">
        <v>3592</v>
      </c>
      <c r="I17" s="4">
        <v>3905832</v>
      </c>
      <c r="J17" s="9">
        <f t="shared" si="2"/>
        <v>12.116594197155022</v>
      </c>
      <c r="K17" s="4">
        <v>5024</v>
      </c>
      <c r="L17" s="4">
        <v>5347380</v>
      </c>
      <c r="M17" s="9">
        <f t="shared" si="3"/>
        <v>19.577278717327225</v>
      </c>
      <c r="N17" s="4">
        <v>3584</v>
      </c>
      <c r="O17" s="4">
        <v>3845983</v>
      </c>
      <c r="P17" s="9">
        <f t="shared" si="4"/>
        <v>15.680409019936265</v>
      </c>
      <c r="Q17" s="4">
        <v>3150</v>
      </c>
      <c r="R17" s="4">
        <v>3382548</v>
      </c>
      <c r="S17" s="9">
        <f t="shared" si="5"/>
        <v>14.633882332276782</v>
      </c>
      <c r="T17" s="4">
        <v>3282</v>
      </c>
      <c r="U17" s="4">
        <v>3470715</v>
      </c>
      <c r="V17" s="9">
        <f t="shared" si="6"/>
        <v>15.419146679402242</v>
      </c>
      <c r="W17" s="4">
        <v>2838</v>
      </c>
      <c r="X17" s="4">
        <v>2899128</v>
      </c>
      <c r="Y17" s="9">
        <f t="shared" si="7"/>
        <v>14.425991313936315</v>
      </c>
      <c r="Z17" s="4">
        <v>2092</v>
      </c>
      <c r="AA17" s="4">
        <v>2230858</v>
      </c>
      <c r="AB17" s="9">
        <f t="shared" si="8"/>
        <v>13.797878702431939</v>
      </c>
      <c r="AC17" s="4">
        <v>2107</v>
      </c>
      <c r="AD17" s="4">
        <v>2218049</v>
      </c>
      <c r="AE17" s="9">
        <f t="shared" si="9"/>
        <v>14.367527617528541</v>
      </c>
      <c r="AF17" s="4">
        <v>2457</v>
      </c>
      <c r="AG17" s="4">
        <v>2519119</v>
      </c>
      <c r="AH17" s="9">
        <f t="shared" si="10"/>
        <v>13.921628745882428</v>
      </c>
      <c r="AI17" s="4">
        <v>1942</v>
      </c>
      <c r="AJ17" s="4">
        <v>1820185</v>
      </c>
      <c r="AK17" s="9">
        <f t="shared" si="11"/>
        <v>11.702972735166464</v>
      </c>
      <c r="AL17" s="4">
        <v>14553</v>
      </c>
      <c r="AM17" s="4">
        <v>13971016</v>
      </c>
      <c r="AN17" s="9">
        <f t="shared" si="12"/>
        <v>13.220890815619205</v>
      </c>
      <c r="AO17" s="4">
        <f t="shared" si="13"/>
        <v>53124</v>
      </c>
      <c r="AP17" s="4">
        <f t="shared" si="13"/>
        <v>54751438</v>
      </c>
      <c r="AQ17" s="9">
        <f t="shared" si="14"/>
        <v>14.270848680551227</v>
      </c>
    </row>
    <row r="18" spans="1:43">
      <c r="A18" s="11" t="s">
        <v>28</v>
      </c>
      <c r="B18" s="4">
        <v>21472</v>
      </c>
      <c r="C18" s="4">
        <v>5208009</v>
      </c>
      <c r="D18" s="8">
        <f t="shared" si="0"/>
        <v>13.753257117146415</v>
      </c>
      <c r="E18" s="4">
        <v>16750</v>
      </c>
      <c r="F18" s="4">
        <v>4014034</v>
      </c>
      <c r="G18" s="9">
        <f t="shared" si="1"/>
        <v>12.875033494369321</v>
      </c>
      <c r="H18" s="4">
        <v>18247</v>
      </c>
      <c r="I18" s="4">
        <v>4230439</v>
      </c>
      <c r="J18" s="9">
        <f t="shared" si="2"/>
        <v>13.123583563967495</v>
      </c>
      <c r="K18" s="4">
        <v>13851</v>
      </c>
      <c r="L18" s="4">
        <v>3510530</v>
      </c>
      <c r="M18" s="9">
        <f t="shared" si="3"/>
        <v>12.852392060324632</v>
      </c>
      <c r="N18" s="4">
        <v>13494</v>
      </c>
      <c r="O18" s="4">
        <v>3256985</v>
      </c>
      <c r="P18" s="9">
        <f t="shared" si="4"/>
        <v>13.279012666409892</v>
      </c>
      <c r="Q18" s="4">
        <v>13362</v>
      </c>
      <c r="R18" s="4">
        <v>3242094</v>
      </c>
      <c r="S18" s="9">
        <f t="shared" si="5"/>
        <v>14.026237648713503</v>
      </c>
      <c r="T18" s="4">
        <v>12500</v>
      </c>
      <c r="U18" s="4">
        <v>2965702</v>
      </c>
      <c r="V18" s="9">
        <f t="shared" si="6"/>
        <v>13.17555435851016</v>
      </c>
      <c r="W18" s="4">
        <v>11464</v>
      </c>
      <c r="X18" s="4">
        <v>2760910</v>
      </c>
      <c r="Y18" s="9">
        <f t="shared" si="7"/>
        <v>13.73822186483657</v>
      </c>
      <c r="Z18" s="4">
        <v>9235</v>
      </c>
      <c r="AA18" s="4">
        <v>2189549</v>
      </c>
      <c r="AB18" s="9">
        <f t="shared" si="8"/>
        <v>13.542382130566425</v>
      </c>
      <c r="AC18" s="4">
        <v>8871</v>
      </c>
      <c r="AD18" s="4">
        <v>2089915</v>
      </c>
      <c r="AE18" s="9">
        <f t="shared" si="9"/>
        <v>13.537532976407265</v>
      </c>
      <c r="AF18" s="4">
        <v>10405</v>
      </c>
      <c r="AG18" s="4">
        <v>2564825</v>
      </c>
      <c r="AH18" s="9">
        <f t="shared" si="10"/>
        <v>14.174217830978964</v>
      </c>
      <c r="AI18" s="4">
        <v>8901</v>
      </c>
      <c r="AJ18" s="4">
        <v>2041509</v>
      </c>
      <c r="AK18" s="9">
        <f t="shared" si="11"/>
        <v>13.125986735192823</v>
      </c>
      <c r="AL18" s="4">
        <v>62393</v>
      </c>
      <c r="AM18" s="4">
        <v>14232673</v>
      </c>
      <c r="AN18" s="9">
        <f t="shared" si="12"/>
        <v>13.46849905170901</v>
      </c>
      <c r="AO18" s="4">
        <f t="shared" si="13"/>
        <v>220945</v>
      </c>
      <c r="AP18" s="4">
        <f t="shared" si="13"/>
        <v>52307174</v>
      </c>
      <c r="AQ18" s="9">
        <f t="shared" si="14"/>
        <v>13.436300884548652</v>
      </c>
    </row>
    <row r="19" spans="1:43">
      <c r="A19" s="10" t="s">
        <v>29</v>
      </c>
      <c r="B19" s="4">
        <v>1029</v>
      </c>
      <c r="C19" s="4">
        <v>196102</v>
      </c>
      <c r="D19" s="8">
        <f t="shared" si="0"/>
        <v>0.51786416405706026</v>
      </c>
      <c r="E19" s="4">
        <v>824</v>
      </c>
      <c r="F19" s="4">
        <v>147819</v>
      </c>
      <c r="G19" s="9">
        <f t="shared" si="1"/>
        <v>0.47413015836541961</v>
      </c>
      <c r="H19" s="4">
        <v>861</v>
      </c>
      <c r="I19" s="4">
        <v>163182</v>
      </c>
      <c r="J19" s="9">
        <f t="shared" si="2"/>
        <v>0.50621994859997832</v>
      </c>
      <c r="K19" s="4">
        <v>585</v>
      </c>
      <c r="L19" s="4">
        <v>122177</v>
      </c>
      <c r="M19" s="9">
        <f t="shared" si="3"/>
        <v>0.44730189024286438</v>
      </c>
      <c r="N19" s="4">
        <v>634</v>
      </c>
      <c r="O19" s="4">
        <v>124489</v>
      </c>
      <c r="P19" s="9">
        <f t="shared" si="4"/>
        <v>0.50755253948934398</v>
      </c>
      <c r="Q19" s="4">
        <v>704</v>
      </c>
      <c r="R19" s="4">
        <v>132611</v>
      </c>
      <c r="S19" s="9">
        <f t="shared" si="5"/>
        <v>0.5737135940023782</v>
      </c>
      <c r="T19" s="4">
        <v>673</v>
      </c>
      <c r="U19" s="4">
        <v>130164</v>
      </c>
      <c r="V19" s="9">
        <f t="shared" si="6"/>
        <v>0.57827214518556369</v>
      </c>
      <c r="W19" s="4">
        <v>621</v>
      </c>
      <c r="X19" s="4">
        <v>125797</v>
      </c>
      <c r="Y19" s="9">
        <f t="shared" si="7"/>
        <v>0.62596285135366447</v>
      </c>
      <c r="Z19" s="4">
        <v>431</v>
      </c>
      <c r="AA19" s="4">
        <v>74464</v>
      </c>
      <c r="AB19" s="9">
        <f t="shared" si="8"/>
        <v>0.46056057341968515</v>
      </c>
      <c r="AC19" s="4">
        <v>441</v>
      </c>
      <c r="AD19" s="4">
        <v>71284</v>
      </c>
      <c r="AE19" s="9">
        <f t="shared" si="9"/>
        <v>0.46174581295900335</v>
      </c>
      <c r="AF19" s="4">
        <v>495</v>
      </c>
      <c r="AG19" s="4">
        <v>87224</v>
      </c>
      <c r="AH19" s="9">
        <f t="shared" si="10"/>
        <v>0.48203365769177592</v>
      </c>
      <c r="AI19" s="4">
        <v>491</v>
      </c>
      <c r="AJ19" s="4">
        <v>85620</v>
      </c>
      <c r="AK19" s="9">
        <f t="shared" si="11"/>
        <v>0.55049817770443799</v>
      </c>
      <c r="AL19" s="4">
        <v>3126</v>
      </c>
      <c r="AM19" s="4">
        <v>600851</v>
      </c>
      <c r="AN19" s="9">
        <f t="shared" si="12"/>
        <v>0.56859039224173913</v>
      </c>
      <c r="AO19" s="4">
        <f t="shared" si="13"/>
        <v>10915</v>
      </c>
      <c r="AP19" s="4">
        <f t="shared" si="13"/>
        <v>2061784</v>
      </c>
      <c r="AQ19" s="9">
        <f t="shared" si="14"/>
        <v>0.5195727619471473</v>
      </c>
    </row>
    <row r="20" spans="1:43">
      <c r="A20" s="10" t="s">
        <v>30</v>
      </c>
      <c r="B20" s="4">
        <v>5632</v>
      </c>
      <c r="C20" s="4">
        <v>1013705</v>
      </c>
      <c r="D20" s="8">
        <f t="shared" si="0"/>
        <v>2.6769818381529111</v>
      </c>
      <c r="E20" s="4">
        <v>4505</v>
      </c>
      <c r="F20" s="4">
        <v>803156</v>
      </c>
      <c r="G20" s="9">
        <f t="shared" si="1"/>
        <v>2.5761267595649882</v>
      </c>
      <c r="H20" s="4">
        <v>4843</v>
      </c>
      <c r="I20" s="4">
        <v>858455</v>
      </c>
      <c r="J20" s="9">
        <f t="shared" si="2"/>
        <v>2.6630819941868245</v>
      </c>
      <c r="K20" s="4">
        <v>3485</v>
      </c>
      <c r="L20" s="4">
        <v>624988</v>
      </c>
      <c r="M20" s="9">
        <f t="shared" si="3"/>
        <v>2.2881419070619455</v>
      </c>
      <c r="N20" s="4">
        <v>3489</v>
      </c>
      <c r="O20" s="4">
        <v>621605</v>
      </c>
      <c r="P20" s="9">
        <f t="shared" si="4"/>
        <v>2.5343379439892173</v>
      </c>
      <c r="Q20" s="4">
        <v>3419</v>
      </c>
      <c r="R20" s="4">
        <v>607713</v>
      </c>
      <c r="S20" s="9">
        <f t="shared" si="5"/>
        <v>2.6291424493591573</v>
      </c>
      <c r="T20" s="4">
        <v>3245</v>
      </c>
      <c r="U20" s="4">
        <v>582518</v>
      </c>
      <c r="V20" s="9">
        <f t="shared" si="6"/>
        <v>2.5879193438216723</v>
      </c>
      <c r="W20" s="4">
        <v>2947</v>
      </c>
      <c r="X20" s="4">
        <v>522627</v>
      </c>
      <c r="Y20" s="9">
        <f t="shared" si="7"/>
        <v>2.6005794026440343</v>
      </c>
      <c r="Z20" s="4">
        <v>2389</v>
      </c>
      <c r="AA20" s="4">
        <v>427324</v>
      </c>
      <c r="AB20" s="9">
        <f t="shared" si="8"/>
        <v>2.6430031488503642</v>
      </c>
      <c r="AC20" s="4">
        <v>2301</v>
      </c>
      <c r="AD20" s="4">
        <v>411425</v>
      </c>
      <c r="AE20" s="9">
        <f t="shared" si="9"/>
        <v>2.665026809615874</v>
      </c>
      <c r="AF20" s="4">
        <v>2702</v>
      </c>
      <c r="AG20" s="4">
        <v>493863</v>
      </c>
      <c r="AH20" s="9">
        <f t="shared" si="10"/>
        <v>2.7292785046390158</v>
      </c>
      <c r="AI20" s="4">
        <v>2375</v>
      </c>
      <c r="AJ20" s="4">
        <v>422016</v>
      </c>
      <c r="AK20" s="9">
        <f t="shared" si="11"/>
        <v>2.7133734987399687</v>
      </c>
      <c r="AL20" s="4">
        <v>16248</v>
      </c>
      <c r="AM20" s="4">
        <v>2839623</v>
      </c>
      <c r="AN20" s="9">
        <f t="shared" si="12"/>
        <v>2.6871593047006064</v>
      </c>
      <c r="AO20" s="4">
        <f t="shared" si="13"/>
        <v>57580</v>
      </c>
      <c r="AP20" s="4">
        <f t="shared" si="13"/>
        <v>10229018</v>
      </c>
      <c r="AQ20" s="9">
        <f t="shared" si="14"/>
        <v>2.6149348388712754</v>
      </c>
    </row>
    <row r="21" spans="1:43">
      <c r="A21" s="10" t="s">
        <v>31</v>
      </c>
      <c r="B21" s="4">
        <v>111</v>
      </c>
      <c r="C21" s="4">
        <v>184790</v>
      </c>
      <c r="D21" s="8">
        <f t="shared" si="0"/>
        <v>0.48799154968385916</v>
      </c>
      <c r="E21" s="4">
        <v>83</v>
      </c>
      <c r="F21" s="4">
        <v>126817</v>
      </c>
      <c r="G21" s="9">
        <f t="shared" si="1"/>
        <v>0.406766141655859</v>
      </c>
      <c r="H21" s="4">
        <v>79</v>
      </c>
      <c r="I21" s="4">
        <v>123462</v>
      </c>
      <c r="J21" s="9">
        <f t="shared" si="2"/>
        <v>0.38300135611801872</v>
      </c>
      <c r="K21" s="4">
        <v>97</v>
      </c>
      <c r="L21" s="4">
        <v>168496</v>
      </c>
      <c r="M21" s="9">
        <f t="shared" si="3"/>
        <v>0.61688025813665159</v>
      </c>
      <c r="N21" s="4">
        <v>65</v>
      </c>
      <c r="O21" s="4">
        <v>112204</v>
      </c>
      <c r="P21" s="9">
        <f t="shared" si="4"/>
        <v>0.4574655201733675</v>
      </c>
      <c r="Q21" s="4">
        <v>77</v>
      </c>
      <c r="R21" s="4">
        <v>102809</v>
      </c>
      <c r="S21" s="9">
        <f t="shared" si="5"/>
        <v>0.44478151047643483</v>
      </c>
      <c r="T21" s="4">
        <v>78</v>
      </c>
      <c r="U21" s="4">
        <v>92946</v>
      </c>
      <c r="V21" s="9">
        <f t="shared" si="6"/>
        <v>0.41292586895314676</v>
      </c>
      <c r="W21" s="4">
        <v>50</v>
      </c>
      <c r="X21" s="4">
        <v>71376</v>
      </c>
      <c r="Y21" s="9">
        <f t="shared" si="7"/>
        <v>0.3551652621145111</v>
      </c>
      <c r="Z21" s="4">
        <v>48</v>
      </c>
      <c r="AA21" s="4">
        <v>62441</v>
      </c>
      <c r="AB21" s="9">
        <f t="shared" si="8"/>
        <v>0.3861982000013236</v>
      </c>
      <c r="AC21" s="4">
        <v>51</v>
      </c>
      <c r="AD21" s="4">
        <v>59073</v>
      </c>
      <c r="AE21" s="9">
        <f t="shared" si="9"/>
        <v>0.38264842613948719</v>
      </c>
      <c r="AF21" s="4">
        <v>71</v>
      </c>
      <c r="AG21" s="4">
        <v>93170</v>
      </c>
      <c r="AH21" s="9">
        <f t="shared" si="10"/>
        <v>0.51489356011123955</v>
      </c>
      <c r="AI21" s="4">
        <v>59</v>
      </c>
      <c r="AJ21" s="4">
        <v>66798</v>
      </c>
      <c r="AK21" s="9">
        <f t="shared" si="11"/>
        <v>0.42948116414740778</v>
      </c>
      <c r="AL21" s="4">
        <v>296</v>
      </c>
      <c r="AM21" s="4">
        <v>339631</v>
      </c>
      <c r="AN21" s="9">
        <f t="shared" si="12"/>
        <v>0.32139569295458298</v>
      </c>
      <c r="AO21" s="4">
        <f t="shared" si="13"/>
        <v>1165</v>
      </c>
      <c r="AP21" s="4">
        <f t="shared" si="13"/>
        <v>1604013</v>
      </c>
      <c r="AQ21" s="9">
        <f t="shared" si="14"/>
        <v>0.43073803928199161</v>
      </c>
    </row>
    <row r="22" spans="1:43">
      <c r="A22" s="10" t="s">
        <v>32</v>
      </c>
      <c r="B22" s="4">
        <v>94</v>
      </c>
      <c r="C22" s="4">
        <v>84163</v>
      </c>
      <c r="D22" s="8">
        <f t="shared" si="0"/>
        <v>0.22225679309509516</v>
      </c>
      <c r="E22" s="4">
        <v>46</v>
      </c>
      <c r="F22" s="4">
        <v>36521</v>
      </c>
      <c r="G22" s="9">
        <f t="shared" si="1"/>
        <v>0.11714128436576821</v>
      </c>
      <c r="H22" s="4">
        <v>71</v>
      </c>
      <c r="I22" s="4">
        <v>51153</v>
      </c>
      <c r="J22" s="9">
        <f t="shared" si="2"/>
        <v>0.15868581725150258</v>
      </c>
      <c r="K22" s="4">
        <v>45</v>
      </c>
      <c r="L22" s="4">
        <v>30453</v>
      </c>
      <c r="M22" s="9">
        <f t="shared" si="3"/>
        <v>0.11149139742804251</v>
      </c>
      <c r="N22" s="4">
        <v>49</v>
      </c>
      <c r="O22" s="4">
        <v>38947</v>
      </c>
      <c r="P22" s="9">
        <f t="shared" si="4"/>
        <v>0.15879032489209069</v>
      </c>
      <c r="Q22" s="4">
        <v>36</v>
      </c>
      <c r="R22" s="4">
        <v>24931</v>
      </c>
      <c r="S22" s="9">
        <f t="shared" si="5"/>
        <v>0.10785872674267813</v>
      </c>
      <c r="T22" s="4">
        <v>50</v>
      </c>
      <c r="U22" s="4">
        <v>31050</v>
      </c>
      <c r="V22" s="9">
        <f t="shared" si="6"/>
        <v>0.13794405602172452</v>
      </c>
      <c r="W22" s="4">
        <v>51</v>
      </c>
      <c r="X22" s="4">
        <v>36086</v>
      </c>
      <c r="Y22" s="9">
        <f t="shared" si="7"/>
        <v>0.17956306950045181</v>
      </c>
      <c r="Z22" s="4">
        <v>37</v>
      </c>
      <c r="AA22" s="4">
        <v>22550</v>
      </c>
      <c r="AB22" s="9">
        <f t="shared" si="8"/>
        <v>0.13947197210214196</v>
      </c>
      <c r="AC22" s="4">
        <v>22</v>
      </c>
      <c r="AD22" s="4">
        <v>17268</v>
      </c>
      <c r="AE22" s="9">
        <f t="shared" si="9"/>
        <v>0.1118543670132999</v>
      </c>
      <c r="AF22" s="4">
        <v>32</v>
      </c>
      <c r="AG22" s="4">
        <v>14322</v>
      </c>
      <c r="AH22" s="9">
        <f t="shared" si="10"/>
        <v>7.9148927422058313E-2</v>
      </c>
      <c r="AI22" s="4">
        <v>30</v>
      </c>
      <c r="AJ22" s="4">
        <v>14986</v>
      </c>
      <c r="AK22" s="9">
        <f t="shared" si="11"/>
        <v>9.63532549763923E-2</v>
      </c>
      <c r="AL22" s="4">
        <v>200</v>
      </c>
      <c r="AM22" s="4">
        <v>159768</v>
      </c>
      <c r="AN22" s="9">
        <f t="shared" si="12"/>
        <v>0.15118981209597418</v>
      </c>
      <c r="AO22" s="4">
        <f t="shared" si="13"/>
        <v>763</v>
      </c>
      <c r="AP22" s="4">
        <f t="shared" si="13"/>
        <v>562198</v>
      </c>
      <c r="AQ22" s="9">
        <f t="shared" si="14"/>
        <v>0.13628844637747847</v>
      </c>
    </row>
    <row r="23" spans="1:43">
      <c r="A23" s="10" t="s">
        <v>33</v>
      </c>
      <c r="B23" s="4">
        <v>5878</v>
      </c>
      <c r="C23" s="4">
        <v>1167577</v>
      </c>
      <c r="D23" s="8">
        <f t="shared" si="0"/>
        <v>3.0833254483750809</v>
      </c>
      <c r="E23" s="4">
        <v>4475</v>
      </c>
      <c r="F23" s="4">
        <v>896753</v>
      </c>
      <c r="G23" s="9">
        <f t="shared" si="1"/>
        <v>2.8763395903413302</v>
      </c>
      <c r="H23" s="4">
        <v>5130</v>
      </c>
      <c r="I23" s="4">
        <v>1016671</v>
      </c>
      <c r="J23" s="9">
        <f t="shared" si="2"/>
        <v>3.1538965165464861</v>
      </c>
      <c r="K23" s="4">
        <v>3498</v>
      </c>
      <c r="L23" s="4">
        <v>694125</v>
      </c>
      <c r="M23" s="9">
        <f t="shared" si="3"/>
        <v>2.5412591941595246</v>
      </c>
      <c r="N23" s="4">
        <v>3605</v>
      </c>
      <c r="O23" s="4">
        <v>713466</v>
      </c>
      <c r="P23" s="9">
        <f t="shared" si="4"/>
        <v>2.9088632741792795</v>
      </c>
      <c r="Q23" s="4">
        <v>3331</v>
      </c>
      <c r="R23" s="4">
        <v>660712</v>
      </c>
      <c r="S23" s="9">
        <f t="shared" si="5"/>
        <v>2.8584314734109486</v>
      </c>
      <c r="T23" s="4">
        <v>3227</v>
      </c>
      <c r="U23" s="4">
        <v>640419</v>
      </c>
      <c r="V23" s="9">
        <f t="shared" si="6"/>
        <v>2.84515279914257</v>
      </c>
      <c r="W23" s="4">
        <v>2894</v>
      </c>
      <c r="X23" s="4">
        <v>570117</v>
      </c>
      <c r="Y23" s="9">
        <f t="shared" si="7"/>
        <v>2.8368885023108432</v>
      </c>
      <c r="Z23" s="4">
        <v>2415</v>
      </c>
      <c r="AA23" s="4">
        <v>485073</v>
      </c>
      <c r="AB23" s="9">
        <f t="shared" si="8"/>
        <v>3.0001812826386836</v>
      </c>
      <c r="AC23" s="4">
        <v>2091</v>
      </c>
      <c r="AD23" s="4">
        <v>414017</v>
      </c>
      <c r="AE23" s="9">
        <f t="shared" si="9"/>
        <v>2.6818166242613728</v>
      </c>
      <c r="AF23" s="4">
        <v>2467</v>
      </c>
      <c r="AG23" s="4">
        <v>481730</v>
      </c>
      <c r="AH23" s="9">
        <f t="shared" si="10"/>
        <v>2.662226840317564</v>
      </c>
      <c r="AI23" s="4">
        <v>2149</v>
      </c>
      <c r="AJ23" s="4">
        <v>421420</v>
      </c>
      <c r="AK23" s="9">
        <f t="shared" si="11"/>
        <v>2.7095414861972</v>
      </c>
      <c r="AL23" s="4">
        <v>15387</v>
      </c>
      <c r="AM23" s="4">
        <v>2952600</v>
      </c>
      <c r="AN23" s="9">
        <f t="shared" si="12"/>
        <v>2.7940703970417942</v>
      </c>
      <c r="AO23" s="4">
        <f t="shared" si="13"/>
        <v>56547</v>
      </c>
      <c r="AP23" s="4">
        <f t="shared" si="13"/>
        <v>11114680</v>
      </c>
      <c r="AQ23" s="9">
        <f t="shared" si="14"/>
        <v>2.8424610329940525</v>
      </c>
    </row>
    <row r="24" spans="1:43">
      <c r="A24" s="11" t="s">
        <v>34</v>
      </c>
      <c r="B24" s="4">
        <v>970</v>
      </c>
      <c r="C24" s="4">
        <v>516054</v>
      </c>
      <c r="D24" s="8">
        <f t="shared" si="0"/>
        <v>1.3627901465477259</v>
      </c>
      <c r="E24" s="4">
        <v>758</v>
      </c>
      <c r="F24" s="4">
        <v>349444</v>
      </c>
      <c r="G24" s="9">
        <f t="shared" si="1"/>
        <v>1.12084332230529</v>
      </c>
      <c r="H24" s="4">
        <v>622</v>
      </c>
      <c r="I24" s="4">
        <v>265874</v>
      </c>
      <c r="J24" s="9">
        <f t="shared" si="2"/>
        <v>0.82478902461099057</v>
      </c>
      <c r="K24" s="4">
        <v>616</v>
      </c>
      <c r="L24" s="4">
        <v>257662</v>
      </c>
      <c r="M24" s="9">
        <f t="shared" si="3"/>
        <v>0.94332566394457973</v>
      </c>
      <c r="N24" s="4">
        <v>539</v>
      </c>
      <c r="O24" s="4">
        <v>230418</v>
      </c>
      <c r="P24" s="9">
        <f t="shared" si="4"/>
        <v>0.93943433591767678</v>
      </c>
      <c r="Q24" s="4">
        <v>532</v>
      </c>
      <c r="R24" s="4">
        <v>211269</v>
      </c>
      <c r="S24" s="9">
        <f t="shared" si="5"/>
        <v>0.91401088364681993</v>
      </c>
      <c r="T24" s="4">
        <v>526</v>
      </c>
      <c r="U24" s="4">
        <v>198934</v>
      </c>
      <c r="V24" s="9">
        <f t="shared" si="6"/>
        <v>0.88379268407812395</v>
      </c>
      <c r="W24" s="4">
        <v>443</v>
      </c>
      <c r="X24" s="4">
        <v>161189</v>
      </c>
      <c r="Y24" s="9">
        <f t="shared" si="7"/>
        <v>0.80207259351849269</v>
      </c>
      <c r="Z24" s="4">
        <v>473</v>
      </c>
      <c r="AA24" s="4">
        <v>164160</v>
      </c>
      <c r="AB24" s="9">
        <f t="shared" si="8"/>
        <v>1.0153312168641964</v>
      </c>
      <c r="AC24" s="4">
        <v>423</v>
      </c>
      <c r="AD24" s="4">
        <v>168767</v>
      </c>
      <c r="AE24" s="9">
        <f t="shared" si="9"/>
        <v>1.0931970093660865</v>
      </c>
      <c r="AF24" s="4">
        <v>590</v>
      </c>
      <c r="AG24" s="4">
        <v>185741</v>
      </c>
      <c r="AH24" s="9">
        <f t="shared" si="10"/>
        <v>1.0264768138737979</v>
      </c>
      <c r="AI24" s="4">
        <v>468</v>
      </c>
      <c r="AJ24" s="4">
        <v>138819</v>
      </c>
      <c r="AK24" s="9">
        <f t="shared" si="11"/>
        <v>0.89254387445401062</v>
      </c>
      <c r="AL24" s="4">
        <v>3357</v>
      </c>
      <c r="AM24" s="4">
        <v>1190344</v>
      </c>
      <c r="AN24" s="9">
        <f t="shared" si="12"/>
        <v>1.1264326128484448</v>
      </c>
      <c r="AO24" s="4">
        <f t="shared" si="13"/>
        <v>10317</v>
      </c>
      <c r="AP24" s="4">
        <f t="shared" si="13"/>
        <v>4038675</v>
      </c>
      <c r="AQ24" s="9">
        <f t="shared" si="14"/>
        <v>0.9957723216904798</v>
      </c>
    </row>
    <row r="25" spans="1:43">
      <c r="A25" s="13" t="s">
        <v>35</v>
      </c>
      <c r="B25" s="4"/>
      <c r="C25" s="4">
        <v>12014328</v>
      </c>
      <c r="D25" s="8">
        <f t="shared" si="0"/>
        <v>31.72731500151621</v>
      </c>
      <c r="E25" s="4"/>
      <c r="F25" s="4">
        <v>10254484</v>
      </c>
      <c r="G25" s="9">
        <f t="shared" si="1"/>
        <v>32.89130709094001</v>
      </c>
      <c r="H25" s="4"/>
      <c r="I25" s="4">
        <v>9861976</v>
      </c>
      <c r="J25" s="9">
        <f t="shared" si="2"/>
        <v>30.593625423234304</v>
      </c>
      <c r="K25" s="4"/>
      <c r="L25" s="4">
        <v>10540616</v>
      </c>
      <c r="M25" s="9">
        <f t="shared" si="3"/>
        <v>38.59022124560417</v>
      </c>
      <c r="N25" s="4"/>
      <c r="O25" s="4">
        <v>8554113</v>
      </c>
      <c r="P25" s="9">
        <f t="shared" si="4"/>
        <v>34.875866753117229</v>
      </c>
      <c r="Q25" s="4"/>
      <c r="R25" s="4">
        <v>7966149</v>
      </c>
      <c r="S25" s="9">
        <f t="shared" si="5"/>
        <v>34.463867802433064</v>
      </c>
      <c r="T25" s="4"/>
      <c r="U25" s="4">
        <v>7788335</v>
      </c>
      <c r="V25" s="9">
        <f t="shared" si="6"/>
        <v>34.600789679740998</v>
      </c>
      <c r="W25" s="4"/>
      <c r="X25" s="4">
        <v>6826573</v>
      </c>
      <c r="Y25" s="9">
        <f t="shared" si="7"/>
        <v>33.968863327853128</v>
      </c>
      <c r="Z25" s="4"/>
      <c r="AA25" s="4">
        <v>5438843</v>
      </c>
      <c r="AB25" s="9">
        <f t="shared" si="8"/>
        <v>33.639297523899344</v>
      </c>
      <c r="AC25" s="4"/>
      <c r="AD25" s="4">
        <v>5267379</v>
      </c>
      <c r="AE25" s="9">
        <f t="shared" si="9"/>
        <v>34.119721094750325</v>
      </c>
      <c r="AF25" s="4"/>
      <c r="AG25" s="4">
        <v>6135559</v>
      </c>
      <c r="AH25" s="9">
        <f t="shared" si="10"/>
        <v>33.907478982317876</v>
      </c>
      <c r="AI25" s="4"/>
      <c r="AJ25" s="4">
        <v>4782135</v>
      </c>
      <c r="AK25" s="9">
        <f t="shared" si="11"/>
        <v>30.746982049014399</v>
      </c>
      <c r="AL25" s="4"/>
      <c r="AM25" s="4">
        <v>34077188</v>
      </c>
      <c r="AN25" s="9">
        <f t="shared" si="12"/>
        <v>32.247531736512855</v>
      </c>
      <c r="AO25" s="4">
        <f t="shared" si="13"/>
        <v>0</v>
      </c>
      <c r="AP25" s="4">
        <f t="shared" si="13"/>
        <v>129507678</v>
      </c>
      <c r="AQ25" s="9">
        <f t="shared" si="14"/>
        <v>33.567143670071836</v>
      </c>
    </row>
    <row r="26" spans="1:43">
      <c r="A26" s="13" t="s">
        <v>36</v>
      </c>
      <c r="B26" s="4">
        <v>223</v>
      </c>
      <c r="C26" s="4">
        <v>31846</v>
      </c>
      <c r="D26" s="8">
        <f t="shared" si="0"/>
        <v>8.4098592408854256E-2</v>
      </c>
      <c r="E26" s="4">
        <v>156</v>
      </c>
      <c r="F26" s="4">
        <v>21056</v>
      </c>
      <c r="G26" s="9">
        <f t="shared" si="1"/>
        <v>6.753722197107459E-2</v>
      </c>
      <c r="H26" s="4">
        <v>156</v>
      </c>
      <c r="I26" s="4">
        <v>20240</v>
      </c>
      <c r="J26" s="9">
        <f t="shared" si="2"/>
        <v>6.2788124668551451E-2</v>
      </c>
      <c r="K26" s="4">
        <v>146</v>
      </c>
      <c r="L26" s="4">
        <v>20880</v>
      </c>
      <c r="M26" s="9">
        <f t="shared" si="3"/>
        <v>7.6443712550406454E-2</v>
      </c>
      <c r="N26" s="4">
        <v>108</v>
      </c>
      <c r="O26" s="4">
        <v>14481</v>
      </c>
      <c r="P26" s="9">
        <f t="shared" si="4"/>
        <v>5.9040303354876263E-2</v>
      </c>
      <c r="Q26" s="4">
        <v>123</v>
      </c>
      <c r="R26" s="4">
        <v>19840</v>
      </c>
      <c r="S26" s="9">
        <f t="shared" si="5"/>
        <v>8.5833586241014573E-2</v>
      </c>
      <c r="T26" s="4">
        <v>119</v>
      </c>
      <c r="U26" s="4">
        <v>17121</v>
      </c>
      <c r="V26" s="9">
        <f t="shared" si="6"/>
        <v>7.6062485769660085E-2</v>
      </c>
      <c r="W26" s="4">
        <v>119</v>
      </c>
      <c r="X26" s="4">
        <v>16577</v>
      </c>
      <c r="Y26" s="9">
        <f t="shared" si="7"/>
        <v>8.2486753951920136E-2</v>
      </c>
      <c r="Z26" s="4">
        <v>107</v>
      </c>
      <c r="AA26" s="4">
        <v>15254</v>
      </c>
      <c r="AB26" s="9">
        <f t="shared" si="8"/>
        <v>9.4346140241511028E-2</v>
      </c>
      <c r="AC26" s="4">
        <v>96</v>
      </c>
      <c r="AD26" s="4">
        <v>12818</v>
      </c>
      <c r="AE26" s="9">
        <f t="shared" si="9"/>
        <v>8.3029260851081671E-2</v>
      </c>
      <c r="AF26" s="4">
        <v>110</v>
      </c>
      <c r="AG26" s="4">
        <v>14862</v>
      </c>
      <c r="AH26" s="9">
        <f t="shared" si="10"/>
        <v>8.2133176884976303E-2</v>
      </c>
      <c r="AI26" s="4">
        <v>91</v>
      </c>
      <c r="AJ26" s="4">
        <v>12615</v>
      </c>
      <c r="AK26" s="9">
        <f t="shared" si="11"/>
        <v>8.1108788971519338E-2</v>
      </c>
      <c r="AL26" s="4">
        <v>682</v>
      </c>
      <c r="AM26" s="4">
        <v>98850</v>
      </c>
      <c r="AN26" s="9">
        <f t="shared" si="12"/>
        <v>9.3542592544733918E-2</v>
      </c>
      <c r="AO26" s="4">
        <f t="shared" si="13"/>
        <v>2236</v>
      </c>
      <c r="AP26" s="4">
        <f t="shared" si="13"/>
        <v>316440</v>
      </c>
      <c r="AQ26" s="9">
        <f t="shared" si="14"/>
        <v>7.911159541616769E-2</v>
      </c>
    </row>
    <row r="27" spans="1:43">
      <c r="A27" s="13" t="s">
        <v>37</v>
      </c>
      <c r="B27" s="4">
        <v>69</v>
      </c>
      <c r="C27" s="4">
        <v>17251</v>
      </c>
      <c r="D27" s="8">
        <f t="shared" si="0"/>
        <v>4.5556265077094295E-2</v>
      </c>
      <c r="E27" s="4">
        <v>52</v>
      </c>
      <c r="F27" s="4">
        <v>14563</v>
      </c>
      <c r="G27" s="9">
        <f t="shared" si="1"/>
        <v>4.6710893026441838E-2</v>
      </c>
      <c r="H27" s="4">
        <v>65</v>
      </c>
      <c r="I27" s="4">
        <v>19449</v>
      </c>
      <c r="J27" s="9">
        <f t="shared" si="2"/>
        <v>6.0334300231158954E-2</v>
      </c>
      <c r="K27" s="4">
        <v>49</v>
      </c>
      <c r="L27" s="4">
        <v>17378</v>
      </c>
      <c r="M27" s="9">
        <f t="shared" si="3"/>
        <v>6.3622549650429266E-2</v>
      </c>
      <c r="N27" s="4">
        <v>56</v>
      </c>
      <c r="O27" s="4">
        <v>39473</v>
      </c>
      <c r="P27" s="9">
        <f t="shared" si="4"/>
        <v>0.16093487289047928</v>
      </c>
      <c r="Q27" s="4">
        <v>44</v>
      </c>
      <c r="R27" s="4">
        <v>14813</v>
      </c>
      <c r="S27" s="9">
        <f t="shared" si="5"/>
        <v>6.4085328275612335E-2</v>
      </c>
      <c r="T27" s="4">
        <v>31</v>
      </c>
      <c r="U27" s="4">
        <v>7614</v>
      </c>
      <c r="V27" s="9">
        <f t="shared" si="6"/>
        <v>3.38262815635881E-2</v>
      </c>
      <c r="W27" s="4">
        <v>32</v>
      </c>
      <c r="X27" s="4">
        <v>14826</v>
      </c>
      <c r="Y27" s="9">
        <f t="shared" si="7"/>
        <v>7.3773819997054221E-2</v>
      </c>
      <c r="Z27" s="4">
        <v>39</v>
      </c>
      <c r="AA27" s="4">
        <v>14224</v>
      </c>
      <c r="AB27" s="9">
        <f t="shared" si="8"/>
        <v>8.7975580096712525E-2</v>
      </c>
      <c r="AC27" s="4">
        <v>18</v>
      </c>
      <c r="AD27" s="4">
        <v>5312</v>
      </c>
      <c r="AE27" s="9">
        <f t="shared" si="9"/>
        <v>3.4408755940158041E-2</v>
      </c>
      <c r="AF27" s="4">
        <v>17</v>
      </c>
      <c r="AG27" s="4">
        <v>5490</v>
      </c>
      <c r="AH27" s="9">
        <f t="shared" si="10"/>
        <v>3.0339869539666258E-2</v>
      </c>
      <c r="AI27" s="4">
        <v>28</v>
      </c>
      <c r="AJ27" s="4">
        <v>14963</v>
      </c>
      <c r="AK27" s="9">
        <f t="shared" si="11"/>
        <v>9.6205375297728407E-2</v>
      </c>
      <c r="AL27" s="4">
        <v>192</v>
      </c>
      <c r="AM27" s="4">
        <v>59929</v>
      </c>
      <c r="AN27" s="9">
        <f t="shared" si="12"/>
        <v>5.6711320471556484E-2</v>
      </c>
      <c r="AO27" s="4">
        <f t="shared" si="13"/>
        <v>692</v>
      </c>
      <c r="AP27" s="4">
        <f t="shared" si="13"/>
        <v>245285</v>
      </c>
      <c r="AQ27" s="9">
        <f t="shared" si="14"/>
        <v>6.5729631696744603E-2</v>
      </c>
    </row>
    <row r="28" spans="1:43">
      <c r="A28" s="13" t="s">
        <v>38</v>
      </c>
      <c r="B28" s="4">
        <v>4041</v>
      </c>
      <c r="C28" s="4">
        <v>227494</v>
      </c>
      <c r="D28" s="8">
        <f t="shared" si="0"/>
        <v>0.6007638378904695</v>
      </c>
      <c r="E28" s="4">
        <v>3490</v>
      </c>
      <c r="F28" s="4">
        <v>188290</v>
      </c>
      <c r="G28" s="9">
        <f t="shared" si="1"/>
        <v>0.60394108686045</v>
      </c>
      <c r="H28" s="4">
        <v>3765</v>
      </c>
      <c r="I28" s="4">
        <v>200952</v>
      </c>
      <c r="J28" s="9">
        <f t="shared" si="2"/>
        <v>0.62338928994045206</v>
      </c>
      <c r="K28" s="4">
        <v>2502</v>
      </c>
      <c r="L28" s="4">
        <v>143214</v>
      </c>
      <c r="M28" s="9">
        <f t="shared" si="3"/>
        <v>0.52432039507633665</v>
      </c>
      <c r="N28" s="4">
        <v>2685</v>
      </c>
      <c r="O28" s="4">
        <v>157434</v>
      </c>
      <c r="P28" s="9">
        <f t="shared" si="4"/>
        <v>0.64187218551008829</v>
      </c>
      <c r="Q28" s="4">
        <v>2489</v>
      </c>
      <c r="R28" s="4">
        <v>135207</v>
      </c>
      <c r="S28" s="9">
        <f t="shared" si="5"/>
        <v>0.5849446418794787</v>
      </c>
      <c r="T28" s="4">
        <v>2296</v>
      </c>
      <c r="U28" s="4">
        <v>128549</v>
      </c>
      <c r="V28" s="9">
        <f t="shared" si="6"/>
        <v>0.57109727721535153</v>
      </c>
      <c r="W28" s="4">
        <v>2131</v>
      </c>
      <c r="X28" s="4">
        <v>117477</v>
      </c>
      <c r="Y28" s="9">
        <f t="shared" si="7"/>
        <v>0.58456273113408463</v>
      </c>
      <c r="Z28" s="4">
        <v>1740</v>
      </c>
      <c r="AA28" s="4">
        <v>93744</v>
      </c>
      <c r="AB28" s="9">
        <f t="shared" si="8"/>
        <v>0.57980756331455419</v>
      </c>
      <c r="AC28" s="4">
        <v>1590</v>
      </c>
      <c r="AD28" s="4">
        <v>88861</v>
      </c>
      <c r="AE28" s="9">
        <f t="shared" si="9"/>
        <v>0.57560174352379212</v>
      </c>
      <c r="AF28" s="4">
        <v>1809</v>
      </c>
      <c r="AG28" s="4">
        <v>104694</v>
      </c>
      <c r="AH28" s="9">
        <f t="shared" si="10"/>
        <v>0.5785796542050673</v>
      </c>
      <c r="AI28" s="4">
        <v>1689</v>
      </c>
      <c r="AJ28" s="4">
        <v>94084</v>
      </c>
      <c r="AK28" s="9">
        <f t="shared" si="11"/>
        <v>0.60491789945274876</v>
      </c>
      <c r="AL28" s="4">
        <v>11088</v>
      </c>
      <c r="AM28" s="4">
        <v>626895</v>
      </c>
      <c r="AN28" s="9">
        <f t="shared" si="12"/>
        <v>0.5932360501095697</v>
      </c>
      <c r="AO28" s="4">
        <f t="shared" si="13"/>
        <v>41315</v>
      </c>
      <c r="AP28" s="4">
        <f t="shared" si="13"/>
        <v>2306895</v>
      </c>
      <c r="AQ28" s="9">
        <f t="shared" si="14"/>
        <v>0.58977187354711103</v>
      </c>
    </row>
    <row r="29" spans="1:43">
      <c r="A29" s="11" t="s">
        <v>39</v>
      </c>
      <c r="B29" s="14">
        <v>5269</v>
      </c>
      <c r="C29" s="14">
        <v>221168</v>
      </c>
      <c r="D29" s="15">
        <f t="shared" si="0"/>
        <v>0.58405820152865284</v>
      </c>
      <c r="E29" s="14">
        <v>4312</v>
      </c>
      <c r="F29" s="14">
        <v>183274</v>
      </c>
      <c r="G29" s="16">
        <f t="shared" si="1"/>
        <v>0.58785224256870838</v>
      </c>
      <c r="H29" s="14">
        <v>4467</v>
      </c>
      <c r="I29" s="14">
        <v>189896</v>
      </c>
      <c r="J29" s="16">
        <f t="shared" si="2"/>
        <v>0.58909158705826314</v>
      </c>
      <c r="K29" s="14">
        <v>3389</v>
      </c>
      <c r="L29" s="14">
        <v>144377</v>
      </c>
      <c r="M29" s="16">
        <f t="shared" si="3"/>
        <v>0.52857825128783675</v>
      </c>
      <c r="N29" s="14">
        <v>3432</v>
      </c>
      <c r="O29" s="14">
        <v>146122</v>
      </c>
      <c r="P29" s="16">
        <f t="shared" si="4"/>
        <v>0.59575217228238575</v>
      </c>
      <c r="Q29" s="14">
        <v>3293</v>
      </c>
      <c r="R29" s="14">
        <v>136934</v>
      </c>
      <c r="S29" s="16">
        <f t="shared" si="5"/>
        <v>0.59241614406890575</v>
      </c>
      <c r="T29" s="14">
        <v>3022</v>
      </c>
      <c r="U29" s="14">
        <v>128515</v>
      </c>
      <c r="V29" s="16">
        <f t="shared" si="6"/>
        <v>0.5709462273633471</v>
      </c>
      <c r="W29" s="14">
        <v>2754</v>
      </c>
      <c r="X29" s="14">
        <v>116624</v>
      </c>
      <c r="Y29" s="16">
        <f t="shared" si="7"/>
        <v>0.58031822361638008</v>
      </c>
      <c r="Z29" s="14">
        <v>2325</v>
      </c>
      <c r="AA29" s="14">
        <v>103017</v>
      </c>
      <c r="AB29" s="16">
        <f t="shared" si="8"/>
        <v>0.6371611596472887</v>
      </c>
      <c r="AC29" s="14">
        <v>2173</v>
      </c>
      <c r="AD29" s="14">
        <v>95001</v>
      </c>
      <c r="AE29" s="16">
        <f t="shared" si="9"/>
        <v>0.61537391247570672</v>
      </c>
      <c r="AF29" s="14">
        <v>2524</v>
      </c>
      <c r="AG29" s="14">
        <v>112302</v>
      </c>
      <c r="AH29" s="16">
        <f t="shared" si="10"/>
        <v>0.62062441330484519</v>
      </c>
      <c r="AI29" s="14">
        <v>2229</v>
      </c>
      <c r="AJ29" s="14">
        <v>95994</v>
      </c>
      <c r="AK29" s="16">
        <f t="shared" si="11"/>
        <v>0.61719834233309767</v>
      </c>
      <c r="AL29" s="14">
        <v>16597</v>
      </c>
      <c r="AM29" s="14">
        <v>708284</v>
      </c>
      <c r="AN29" s="16">
        <f t="shared" si="12"/>
        <v>0.67025515040924954</v>
      </c>
      <c r="AO29" s="14">
        <f t="shared" si="13"/>
        <v>55786</v>
      </c>
      <c r="AP29" s="14">
        <f t="shared" si="13"/>
        <v>2381508</v>
      </c>
      <c r="AQ29" s="16">
        <f t="shared" si="14"/>
        <v>0.59920200214958974</v>
      </c>
    </row>
  </sheetData>
  <customSheetViews>
    <customSheetView guid="{45EC0FFA-4EC3-D940-98C4-A24EF245A694}">
      <selection activeCell="I26" sqref="I26"/>
      <pageSetup paperSize="9" orientation="portrait" horizontalDpi="4294967292" verticalDpi="4294967292"/>
    </customSheetView>
  </customSheetViews>
  <mergeCells count="14">
    <mergeCell ref="Q2:S2"/>
    <mergeCell ref="B2:D2"/>
    <mergeCell ref="E2:G2"/>
    <mergeCell ref="H2:J2"/>
    <mergeCell ref="K2:M2"/>
    <mergeCell ref="N2:P2"/>
    <mergeCell ref="AL2:AN2"/>
    <mergeCell ref="AO2:AQ2"/>
    <mergeCell ref="T2:V2"/>
    <mergeCell ref="W2:Y2"/>
    <mergeCell ref="Z2:AB2"/>
    <mergeCell ref="AC2:AE2"/>
    <mergeCell ref="AF2:AH2"/>
    <mergeCell ref="AI2:AK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>mahesh.hb@rediffmail.com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H B</dc:creator>
  <cp:lastModifiedBy>Mahesh H B</cp:lastModifiedBy>
  <dcterms:created xsi:type="dcterms:W3CDTF">2015-02-08T17:11:53Z</dcterms:created>
  <dcterms:modified xsi:type="dcterms:W3CDTF">2015-12-25T08:34:39Z</dcterms:modified>
</cp:coreProperties>
</file>