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4"/>
  </bookViews>
  <sheets>
    <sheet name="Table SI1-Mapping_stats" sheetId="1" state="visible" r:id="rId2"/>
    <sheet name="SI2-Reference_and_annotations" sheetId="2" state="visible" r:id="rId3"/>
    <sheet name="SI3-Merged_datasets_coverage" sheetId="3" state="visible" r:id="rId4"/>
    <sheet name="SI4-Runtime_and_memory" sheetId="4" state="visible" r:id="rId5"/>
    <sheet name="SI5-Emission_parameters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<sst xmlns="http://schemas.openxmlformats.org/spreadsheetml/2006/main" count="199" uniqueCount="93">
  <si>
    <t xml:space="preserve">Supplementary Data</t>
  </si>
  <si>
    <r>
      <rPr>
        <b val="true"/>
        <sz val="10"/>
        <rFont val="Arial"/>
        <family val="2"/>
        <charset val="1"/>
      </rPr>
      <t xml:space="preserve">Table SI-1</t>
    </r>
    <r>
      <rPr>
        <sz val="10"/>
        <rFont val="Arial"/>
        <family val="2"/>
        <charset val="1"/>
      </rPr>
      <t xml:space="preserve">: 
Species, lines, sample information, accessions and mapping metrics 
 describing the datasets used in this study.</t>
    </r>
  </si>
  <si>
    <t xml:space="preserve">Species</t>
  </si>
  <si>
    <t xml:space="preserve">Lines</t>
  </si>
  <si>
    <t xml:space="preserve">Sample</t>
  </si>
  <si>
    <t xml:space="preserve">Data</t>
  </si>
  <si>
    <t xml:space="preserve">Citation
(author, year)</t>
  </si>
  <si>
    <t xml:space="preserve">Citation
(title)</t>
  </si>
  <si>
    <t xml:space="preserve">Read length</t>
  </si>
  <si>
    <t xml:space="preserve">Aligned Reads</t>
  </si>
  <si>
    <t xml:space="preserve">Aligned Reads 
(after removing duplicates)</t>
  </si>
  <si>
    <t xml:space="preserve">Base mapped 
(no duplicates)</t>
  </si>
  <si>
    <t xml:space="preserve">Coverage (in total X)
 (after removing duplicates)</t>
  </si>
  <si>
    <t xml:space="preserve">Coverage (per cytosine)
(after removing duplicates)</t>
  </si>
  <si>
    <t xml:space="preserve">Arabidopsis thaliana</t>
  </si>
  <si>
    <t xml:space="preserve">Col-0</t>
  </si>
  <si>
    <t xml:space="preserve">WT_replicate_2</t>
  </si>
  <si>
    <t xml:space="preserve">SRX174203</t>
  </si>
  <si>
    <t xml:space="preserve">Stroud et al. 2013</t>
  </si>
  <si>
    <t xml:space="preserve">Comprehensive Analysis of Silencing Mutants Reveals Complex Regulation of the Arabidopsis Methylome</t>
  </si>
  <si>
    <t xml:space="preserve">WT_replicate_3</t>
  </si>
  <si>
    <t xml:space="preserve">SRX174204</t>
  </si>
  <si>
    <t xml:space="preserve">Arabidopsis_merged</t>
  </si>
  <si>
    <t xml:space="preserve">n/a</t>
  </si>
  <si>
    <t xml:space="preserve">Oryza Sativa</t>
  </si>
  <si>
    <t xml:space="preserve">Japonica nipponbare</t>
  </si>
  <si>
    <t xml:space="preserve">NPB_1</t>
  </si>
  <si>
    <t xml:space="preserve">SRX205347</t>
  </si>
  <si>
    <t xml:space="preserve">Plants regenerated from tissue culture contain stable epigenome changes in rice</t>
  </si>
  <si>
    <t xml:space="preserve">NPB_2</t>
  </si>
  <si>
    <t xml:space="preserve">SRX205348</t>
  </si>
  <si>
    <t xml:space="preserve">NPB_3</t>
  </si>
  <si>
    <t xml:space="preserve">SRX205349</t>
  </si>
  <si>
    <t xml:space="preserve">Rice_merged</t>
  </si>
  <si>
    <t xml:space="preserve">Zea mays</t>
  </si>
  <si>
    <t xml:space="preserve">B73</t>
  </si>
  <si>
    <t xml:space="preserve">B73_rep_1</t>
  </si>
  <si>
    <t xml:space="preserve">SRX159573</t>
  </si>
  <si>
    <t xml:space="preserve">Regulski et al. 2013</t>
  </si>
  <si>
    <t xml:space="preserve">The maize methylome influences mRNA splice sites and reveals widespread paramutation-like switches guided by small RNA</t>
  </si>
  <si>
    <t xml:space="preserve">B73_rep_2</t>
  </si>
  <si>
    <t xml:space="preserve">SRX159574</t>
  </si>
  <si>
    <t xml:space="preserve">B73_rep_3</t>
  </si>
  <si>
    <t xml:space="preserve">SRX159575</t>
  </si>
  <si>
    <t xml:space="preserve">Maize_merged</t>
  </si>
  <si>
    <r>
      <rPr>
        <b val="true"/>
        <sz val="10"/>
        <rFont val="Arial"/>
        <family val="2"/>
        <charset val="1"/>
      </rPr>
      <t xml:space="preserve">Table SI-2:</t>
    </r>
    <r>
      <rPr>
        <sz val="10"/>
        <rFont val="Arial"/>
        <family val="2"/>
        <charset val="1"/>
      </rPr>
      <t xml:space="preserve"> 
Reference genomes characteristics, respective publications 
 and annotation files used in the study.</t>
    </r>
  </si>
  <si>
    <t xml:space="preserve">Arabidopsis thaliana, col-0</t>
  </si>
  <si>
    <t xml:space="preserve">Oryza saitva, japonica nipponbare</t>
  </si>
  <si>
    <t xml:space="preserve">Zea mays B73</t>
  </si>
  <si>
    <t xml:space="preserve">Genome used</t>
  </si>
  <si>
    <t xml:space="preserve">TAIR10</t>
  </si>
  <si>
    <t xml:space="preserve">IRGSP-1.0</t>
  </si>
  <si>
    <t xml:space="preserve">AGPv4</t>
  </si>
  <si>
    <t xml:space="preserve">Sequenced genome length</t>
  </si>
  <si>
    <t xml:space="preserve">120 mb</t>
  </si>
  <si>
    <t xml:space="preserve">374 mb</t>
  </si>
  <si>
    <t xml:space="preserve">2.135 gb</t>
  </si>
  <si>
    <t xml:space="preserve">Approx. repeat content</t>
  </si>
  <si>
    <t xml:space="preserve">28 – 35%</t>
  </si>
  <si>
    <t xml:space="preserve">Reference DOI</t>
  </si>
  <si>
    <t xml:space="preserve">10.1038/35048692</t>
  </si>
  <si>
    <t xml:space="preserve">10.1038/nature03895</t>
  </si>
  <si>
    <t xml:space="preserve">10.1126/science.1178534</t>
  </si>
  <si>
    <t xml:space="preserve">Annotation files links</t>
  </si>
  <si>
    <r>
      <rPr>
        <b val="true"/>
        <sz val="10"/>
        <color rgb="FF000000"/>
        <rFont val="Arial"/>
        <family val="2"/>
        <charset val="1"/>
      </rPr>
      <t xml:space="preserve">Genes and Repeats:</t>
    </r>
    <r>
      <rPr>
        <sz val="10"/>
        <color rgb="FF000000"/>
        <rFont val="Arial"/>
        <family val="2"/>
        <charset val="1"/>
      </rPr>
      <t xml:space="preserve"> https://www.arabidopsis.org/download_files/Genes/TAIR10_genome_release/TAIR10_gff3/TAIR10_GFF3_genes_transposons.gff</t>
    </r>
  </si>
  <si>
    <r>
      <rPr>
        <b val="true"/>
        <sz val="10"/>
        <rFont val="Arial"/>
        <family val="2"/>
        <charset val="1"/>
      </rPr>
      <t xml:space="preserve">Genes:</t>
    </r>
    <r>
      <rPr>
        <sz val="10"/>
        <rFont val="Arial"/>
        <family val="2"/>
        <charset val="1"/>
      </rPr>
      <t xml:space="preserve"> http://rice.plantbiology.msu.edu/pub/data/Eukaryotic_Projects/o_sativa/annotation_dbs/pseudomolecules/version_7.0/all.dir/all.gff3 
</t>
    </r>
    <r>
      <rPr>
        <b val="true"/>
        <sz val="10"/>
        <rFont val="Arial"/>
        <family val="2"/>
        <charset val="1"/>
      </rPr>
      <t xml:space="preserve">Repeats:</t>
    </r>
    <r>
      <rPr>
        <sz val="10"/>
        <rFont val="Arial"/>
        <family val="2"/>
        <charset val="1"/>
      </rPr>
      <t xml:space="preserve"> from the website: http://genome.jgi.doe.gov/pages/dynamicOrganismDownload.jsf?organism=Osativa file: Osativa_323_v7.0.repeatmasked_assembly_v7.0.gff3.gz</t>
    </r>
  </si>
  <si>
    <r>
      <rPr>
        <b val="true"/>
        <sz val="10"/>
        <color rgb="FF000000"/>
        <rFont val="Arial"/>
        <family val="2"/>
        <charset val="1"/>
      </rPr>
      <t xml:space="preserve">Genes:</t>
    </r>
    <r>
      <rPr>
        <sz val="10"/>
        <color rgb="FF000000"/>
        <rFont val="Arial"/>
        <family val="2"/>
        <charset val="1"/>
      </rPr>
      <t xml:space="preserve"> ftp://ftp.ensemblgenomes.org/pub/plants/release-34/gff3/zea_mays/Zea_mays.AGPv4.34.gff3.gz 
</t>
    </r>
    <r>
      <rPr>
        <b val="true"/>
        <sz val="10"/>
        <color rgb="FF000000"/>
        <rFont val="Arial"/>
        <family val="2"/>
        <charset val="1"/>
      </rPr>
      <t xml:space="preserve">Repeats:</t>
    </r>
    <r>
      <rPr>
        <sz val="10"/>
        <color rgb="FF000000"/>
        <rFont val="Arial"/>
        <family val="2"/>
        <charset val="1"/>
      </rPr>
      <t xml:space="preserve"> http://ftp.gramene.org/CURRENT_RELEASE/data/gff3/zea_mays/repeat_annotation/B73v4.TE.filtered.gff3</t>
    </r>
  </si>
  <si>
    <r>
      <rPr>
        <b val="true"/>
        <sz val="10"/>
        <rFont val="Arial"/>
        <family val="2"/>
        <charset val="1"/>
      </rPr>
      <t xml:space="preserve">Table SI-3:
</t>
    </r>
    <r>
      <rPr>
        <sz val="10"/>
        <rFont val="Arial"/>
        <family val="2"/>
        <charset val="1"/>
      </rPr>
      <t xml:space="preserve">Coverage of the merged Arabidopsis, Rice and Maize datasets
 that were used in the saturation analysis.</t>
    </r>
  </si>
  <si>
    <t xml:space="preserve">downsample</t>
  </si>
  <si>
    <t xml:space="preserve">coverage (strand specific)</t>
  </si>
  <si>
    <t xml:space="preserve">coverage total</t>
  </si>
  <si>
    <t xml:space="preserve">Arabidopsis merged 60X</t>
  </si>
  <si>
    <t xml:space="preserve">Rice merged 40X</t>
  </si>
  <si>
    <t xml:space="preserve">Maize merged 14X</t>
  </si>
  <si>
    <r>
      <rPr>
        <b val="true"/>
        <sz val="10"/>
        <rFont val="Arial"/>
        <family val="2"/>
        <charset val="1"/>
      </rPr>
      <t xml:space="preserve">Table SI-4:
</t>
    </r>
    <r>
      <rPr>
        <sz val="10"/>
        <rFont val="Arial"/>
        <family val="2"/>
        <charset val="1"/>
      </rPr>
      <t xml:space="preserve">Runtime and memory usage for METHimpute on the different datasets.</t>
    </r>
  </si>
  <si>
    <t xml:space="preserve">Chromosomes 
used for fitting</t>
  </si>
  <si>
    <t xml:space="preserve">Runtime in [min]</t>
  </si>
  <si>
    <t xml:space="preserve">Memory in [Gb]</t>
  </si>
  <si>
    <t xml:space="preserve">chr1</t>
  </si>
  <si>
    <r>
      <rPr>
        <b val="true"/>
        <sz val="10"/>
        <rFont val="Arial"/>
        <family val="2"/>
        <charset val="1"/>
      </rPr>
      <t xml:space="preserve">Table SI-5:
</t>
    </r>
    <r>
      <rPr>
        <sz val="10"/>
        <rFont val="Arial"/>
        <family val="2"/>
        <charset val="1"/>
      </rPr>
      <t xml:space="preserve">Estimated emission parameters and conversion rates.</t>
    </r>
  </si>
  <si>
    <t xml:space="preserve">sample</t>
  </si>
  <si>
    <t xml:space="preserve">context</t>
  </si>
  <si>
    <t xml:space="preserve">p_Unmethylated</t>
  </si>
  <si>
    <t xml:space="preserve">p_Methylated</t>
  </si>
  <si>
    <t xml:space="preserve">conversion rate 
(chloroplast)</t>
  </si>
  <si>
    <t xml:space="preserve">conversion rate 
(fitted)</t>
  </si>
  <si>
    <t xml:space="preserve">M conversion rate 
(fitted)</t>
  </si>
  <si>
    <t xml:space="preserve">CAA</t>
  </si>
  <si>
    <t xml:space="preserve">CCA|CHY</t>
  </si>
  <si>
    <t xml:space="preserve">CCG</t>
  </si>
  <si>
    <t xml:space="preserve">CG</t>
  </si>
  <si>
    <t xml:space="preserve">CTA</t>
  </si>
  <si>
    <t xml:space="preserve">CWG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</si>
</sst>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0.00"/>
    <numFmt numFmtId="167" formatCode="#,##0.00"/>
    <numFmt numFmtId="168" formatCode="0%"/>
    <numFmt numFmtId="169" formatCode="0.00%"/>
    <numFmt numFmtId="170" formatCode="0"/>
    <numFmt numFmtId="171" formatCode="0.000"/>
    <numFmt numFmtId="172" formatCode="0.00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6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BE5D6"/>
        <bgColor rgb="FFFFF2CC"/>
      </patternFill>
    </fill>
    <fill>
      <patternFill patternType="solid">
        <fgColor rgb="FFF8CBAD"/>
        <bgColor rgb="FFFBE5D6"/>
      </patternFill>
    </fill>
    <fill>
      <patternFill patternType="solid">
        <fgColor rgb="FFDAE3F3"/>
        <bgColor rgb="FFE2F0D9"/>
      </patternFill>
    </fill>
    <fill>
      <patternFill patternType="solid">
        <fgColor rgb="FFE2F0D9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BDD7EE"/>
        <bgColor rgb="FFDAE3F3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0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AE3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L6" activeCellId="1" sqref="E66:E68 L6"/>
    </sheetView>
  </sheetViews>
  <sheetFormatPr defaultRowHeight="12.8"/>
  <cols>
    <col collapsed="false" hidden="false" max="1" min="1" style="0" width="18.765306122449"/>
    <col collapsed="false" hidden="false" max="3" min="2" style="0" width="18.0867346938776"/>
    <col collapsed="false" hidden="false" max="4" min="4" style="0" width="10.9336734693878"/>
    <col collapsed="false" hidden="false" max="5" min="5" style="0" width="17.4132653061224"/>
    <col collapsed="false" hidden="false" max="6" min="6" style="0" width="13.3622448979592"/>
    <col collapsed="false" hidden="false" max="7" min="7" style="0" width="11.6071428571429"/>
    <col collapsed="false" hidden="false" max="8" min="8" style="0" width="13.9030612244898"/>
    <col collapsed="false" hidden="false" max="9" min="9" style="0" width="24.9744897959184"/>
    <col collapsed="false" hidden="false" max="10" min="10" style="0" width="14.4438775510204"/>
    <col collapsed="false" hidden="false" max="12" min="11" style="0" width="25.3775510204082"/>
  </cols>
  <sheetData>
    <row r="1" customFormat="false" ht="12.8" hidden="false" customHeight="false" outlineLevel="0" collapsed="false">
      <c r="A1" s="1" t="s">
        <v>0</v>
      </c>
      <c r="G1" s="2"/>
      <c r="J1" s="2"/>
      <c r="K1" s="3"/>
      <c r="L1" s="3"/>
      <c r="M1" s="3"/>
      <c r="N1" s="3"/>
      <c r="O1" s="3"/>
      <c r="P1" s="3"/>
      <c r="Q1" s="3"/>
      <c r="R1" s="3"/>
      <c r="S1" s="3"/>
      <c r="T1" s="3"/>
    </row>
    <row r="2" customFormat="false" ht="12.8" hidden="false" customHeight="false" outlineLevel="0" collapsed="false">
      <c r="G2" s="2"/>
      <c r="J2" s="2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false" ht="36.1" hidden="false" customHeight="false" outlineLevel="0" collapsed="false">
      <c r="A3" s="4" t="s">
        <v>1</v>
      </c>
      <c r="B3" s="5"/>
      <c r="G3" s="2"/>
      <c r="J3" s="2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12.8" hidden="false" customHeight="false" outlineLevel="0" collapsed="false">
      <c r="G4" s="2"/>
      <c r="J4" s="2"/>
      <c r="K4" s="3"/>
      <c r="L4" s="3"/>
      <c r="M4" s="3"/>
      <c r="N4" s="3"/>
      <c r="O4" s="3"/>
      <c r="P4" s="3"/>
      <c r="Q4" s="3"/>
      <c r="R4" s="3"/>
      <c r="S4" s="3"/>
      <c r="T4" s="3"/>
    </row>
    <row r="5" customFormat="false" ht="24.5" hidden="false" customHeight="false" outlineLevel="0" collapsed="false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7" t="s">
        <v>7</v>
      </c>
      <c r="G5" s="6" t="s">
        <v>8</v>
      </c>
      <c r="H5" s="6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U5" s="8"/>
    </row>
    <row r="6" customFormat="false" ht="12.8" hidden="false" customHeight="false" outlineLevel="0" collapsed="false">
      <c r="A6" s="9" t="s">
        <v>14</v>
      </c>
      <c r="B6" s="10" t="s">
        <v>15</v>
      </c>
      <c r="C6" s="10" t="s">
        <v>16</v>
      </c>
      <c r="D6" s="10" t="s">
        <v>17</v>
      </c>
      <c r="E6" s="11" t="s">
        <v>18</v>
      </c>
      <c r="F6" s="11" t="s">
        <v>19</v>
      </c>
      <c r="G6" s="12" t="n">
        <v>50</v>
      </c>
      <c r="H6" s="13" t="n">
        <v>104238199</v>
      </c>
      <c r="I6" s="13" t="n">
        <v>100508394</v>
      </c>
      <c r="J6" s="14" t="n">
        <v>4869559427</v>
      </c>
      <c r="K6" s="15" t="n">
        <f aca="false">4869559427/119667750</f>
        <v>40.6923287769679</v>
      </c>
      <c r="L6" s="16" t="n">
        <v>15.7414360714216</v>
      </c>
    </row>
    <row r="7" customFormat="false" ht="12.8" hidden="false" customHeight="false" outlineLevel="0" collapsed="false">
      <c r="A7" s="9" t="s">
        <v>14</v>
      </c>
      <c r="B7" s="10" t="s">
        <v>15</v>
      </c>
      <c r="C7" s="10" t="s">
        <v>20</v>
      </c>
      <c r="D7" s="10" t="s">
        <v>21</v>
      </c>
      <c r="E7" s="11" t="s">
        <v>18</v>
      </c>
      <c r="F7" s="11" t="s">
        <v>19</v>
      </c>
      <c r="G7" s="12" t="n">
        <v>50</v>
      </c>
      <c r="H7" s="13" t="n">
        <v>55119488</v>
      </c>
      <c r="I7" s="13" t="n">
        <v>53052808</v>
      </c>
      <c r="J7" s="14" t="n">
        <v>2507906150</v>
      </c>
      <c r="K7" s="15" t="n">
        <f aca="false">2507906150/119667750</f>
        <v>20.9572432840093</v>
      </c>
      <c r="L7" s="16" t="n">
        <v>8.58898003565409</v>
      </c>
    </row>
    <row r="8" customFormat="false" ht="12.8" hidden="false" customHeight="false" outlineLevel="0" collapsed="false">
      <c r="A8" s="17" t="s">
        <v>14</v>
      </c>
      <c r="B8" s="18" t="s">
        <v>15</v>
      </c>
      <c r="C8" s="18" t="s">
        <v>22</v>
      </c>
      <c r="D8" s="18" t="s">
        <v>23</v>
      </c>
      <c r="E8" s="19"/>
      <c r="F8" s="19"/>
      <c r="G8" s="18" t="n">
        <v>50</v>
      </c>
      <c r="H8" s="20" t="n">
        <v>154578049</v>
      </c>
      <c r="I8" s="20" t="n">
        <v>149041017</v>
      </c>
      <c r="J8" s="20" t="n">
        <v>7160275269</v>
      </c>
      <c r="K8" s="21" t="n">
        <f aca="false">7160275269/119667750</f>
        <v>59.8346277004456</v>
      </c>
      <c r="L8" s="21" t="n">
        <v>23.2395119119383</v>
      </c>
    </row>
    <row r="9" customFormat="false" ht="12.8" hidden="false" customHeight="false" outlineLevel="0" collapsed="false">
      <c r="A9" s="9" t="s">
        <v>24</v>
      </c>
      <c r="B9" s="10" t="s">
        <v>25</v>
      </c>
      <c r="C9" s="10" t="s">
        <v>26</v>
      </c>
      <c r="D9" s="10" t="s">
        <v>27</v>
      </c>
      <c r="E9" s="11" t="s">
        <v>18</v>
      </c>
      <c r="F9" s="11" t="s">
        <v>28</v>
      </c>
      <c r="G9" s="12" t="n">
        <v>50</v>
      </c>
      <c r="H9" s="22" t="n">
        <v>138377644</v>
      </c>
      <c r="I9" s="13" t="n">
        <v>137995828</v>
      </c>
      <c r="J9" s="14" t="n">
        <v>6646814343</v>
      </c>
      <c r="K9" s="15" t="n">
        <f aca="false">J9/374424240</f>
        <v>17.7520941032023</v>
      </c>
      <c r="L9" s="16" t="n">
        <v>7.35387866631969</v>
      </c>
    </row>
    <row r="10" customFormat="false" ht="12.8" hidden="false" customHeight="false" outlineLevel="0" collapsed="false">
      <c r="A10" s="9" t="s">
        <v>24</v>
      </c>
      <c r="B10" s="10" t="s">
        <v>25</v>
      </c>
      <c r="C10" s="10" t="s">
        <v>29</v>
      </c>
      <c r="D10" s="10" t="s">
        <v>30</v>
      </c>
      <c r="E10" s="11" t="s">
        <v>18</v>
      </c>
      <c r="F10" s="11" t="s">
        <v>28</v>
      </c>
      <c r="G10" s="12" t="n">
        <v>50</v>
      </c>
      <c r="H10" s="13" t="n">
        <v>126118530</v>
      </c>
      <c r="I10" s="13" t="n">
        <v>125694632</v>
      </c>
      <c r="J10" s="14" t="n">
        <f aca="false">6095925530</f>
        <v>6095925530</v>
      </c>
      <c r="K10" s="15" t="n">
        <f aca="false">6095925530/374424240</f>
        <v>16.2807982998109</v>
      </c>
      <c r="L10" s="16" t="n">
        <v>6.88265215879761</v>
      </c>
    </row>
    <row r="11" customFormat="false" ht="12.8" hidden="false" customHeight="false" outlineLevel="0" collapsed="false">
      <c r="A11" s="9" t="s">
        <v>24</v>
      </c>
      <c r="B11" s="10" t="s">
        <v>25</v>
      </c>
      <c r="C11" s="10" t="s">
        <v>31</v>
      </c>
      <c r="D11" s="10" t="s">
        <v>32</v>
      </c>
      <c r="E11" s="11" t="s">
        <v>18</v>
      </c>
      <c r="F11" s="11" t="s">
        <v>28</v>
      </c>
      <c r="G11" s="12" t="n">
        <v>50</v>
      </c>
      <c r="H11" s="13" t="n">
        <v>110455226</v>
      </c>
      <c r="I11" s="13" t="n">
        <v>80289839</v>
      </c>
      <c r="J11" s="14" t="n">
        <v>3874229039</v>
      </c>
      <c r="K11" s="15" t="n">
        <f aca="false">3874229039/374424240</f>
        <v>10.3471640591432</v>
      </c>
      <c r="L11" s="16" t="n">
        <v>4.64056318919934</v>
      </c>
    </row>
    <row r="12" customFormat="false" ht="12.8" hidden="false" customHeight="false" outlineLevel="0" collapsed="false">
      <c r="A12" s="17" t="s">
        <v>24</v>
      </c>
      <c r="B12" s="18" t="s">
        <v>25</v>
      </c>
      <c r="C12" s="18" t="s">
        <v>33</v>
      </c>
      <c r="D12" s="18" t="s">
        <v>23</v>
      </c>
      <c r="E12" s="19"/>
      <c r="F12" s="19"/>
      <c r="G12" s="18" t="n">
        <v>50</v>
      </c>
      <c r="H12" s="20" t="n">
        <v>340038341</v>
      </c>
      <c r="I12" s="20" t="n">
        <v>341209027</v>
      </c>
      <c r="J12" s="20" t="n">
        <v>16406236144</v>
      </c>
      <c r="K12" s="21" t="n">
        <f aca="false">16406236144/374424240</f>
        <v>43.8172382856409</v>
      </c>
      <c r="L12" s="21" t="n">
        <v>18.6124554181933</v>
      </c>
    </row>
    <row r="13" customFormat="false" ht="12.8" hidden="false" customHeight="false" outlineLevel="0" collapsed="false">
      <c r="A13" s="9" t="s">
        <v>34</v>
      </c>
      <c r="B13" s="10" t="s">
        <v>35</v>
      </c>
      <c r="C13" s="10" t="s">
        <v>36</v>
      </c>
      <c r="D13" s="10" t="s">
        <v>37</v>
      </c>
      <c r="E13" s="11" t="s">
        <v>38</v>
      </c>
      <c r="F13" s="11" t="s">
        <v>39</v>
      </c>
      <c r="G13" s="12" t="n">
        <v>50</v>
      </c>
      <c r="H13" s="13" t="n">
        <v>138380358</v>
      </c>
      <c r="I13" s="13" t="n">
        <v>137415061</v>
      </c>
      <c r="J13" s="14" t="n">
        <v>6796164831</v>
      </c>
      <c r="K13" s="15" t="n">
        <f aca="false">J13/2135083061</f>
        <v>3.18309154109298</v>
      </c>
      <c r="L13" s="16" t="n">
        <v>1.60102488162188</v>
      </c>
    </row>
    <row r="14" customFormat="false" ht="12.8" hidden="false" customHeight="false" outlineLevel="0" collapsed="false">
      <c r="A14" s="9" t="s">
        <v>34</v>
      </c>
      <c r="B14" s="10" t="s">
        <v>35</v>
      </c>
      <c r="C14" s="10" t="s">
        <v>40</v>
      </c>
      <c r="D14" s="10" t="s">
        <v>41</v>
      </c>
      <c r="E14" s="11" t="s">
        <v>38</v>
      </c>
      <c r="F14" s="11" t="s">
        <v>39</v>
      </c>
      <c r="G14" s="12" t="n">
        <v>100</v>
      </c>
      <c r="H14" s="13" t="n">
        <v>287193822</v>
      </c>
      <c r="I14" s="13" t="n">
        <v>284135484</v>
      </c>
      <c r="J14" s="14" t="n">
        <v>13833132853</v>
      </c>
      <c r="K14" s="15" t="n">
        <f aca="false">13833132853/2135083061</f>
        <v>6.4789670742463</v>
      </c>
      <c r="L14" s="16" t="n">
        <v>3.25101424117074</v>
      </c>
    </row>
    <row r="15" customFormat="false" ht="12.8" hidden="false" customHeight="false" outlineLevel="0" collapsed="false">
      <c r="A15" s="9" t="s">
        <v>34</v>
      </c>
      <c r="B15" s="10" t="s">
        <v>35</v>
      </c>
      <c r="C15" s="10" t="s">
        <v>42</v>
      </c>
      <c r="D15" s="10" t="s">
        <v>43</v>
      </c>
      <c r="E15" s="11" t="s">
        <v>38</v>
      </c>
      <c r="F15" s="11" t="s">
        <v>39</v>
      </c>
      <c r="G15" s="12" t="n">
        <v>100</v>
      </c>
      <c r="H15" s="13" t="n">
        <v>205228450</v>
      </c>
      <c r="I15" s="13" t="n">
        <v>202511741</v>
      </c>
      <c r="J15" s="14" t="n">
        <v>9998600226</v>
      </c>
      <c r="K15" s="23" t="n">
        <f aca="false">J15/2135083061</f>
        <v>4.68300292791279</v>
      </c>
      <c r="L15" s="16" t="n">
        <v>2.40178674058876</v>
      </c>
    </row>
    <row r="16" customFormat="false" ht="12.8" hidden="false" customHeight="false" outlineLevel="0" collapsed="false">
      <c r="A16" s="17" t="s">
        <v>34</v>
      </c>
      <c r="B16" s="18" t="s">
        <v>35</v>
      </c>
      <c r="C16" s="18" t="s">
        <v>44</v>
      </c>
      <c r="D16" s="18" t="s">
        <v>23</v>
      </c>
      <c r="E16" s="19"/>
      <c r="F16" s="19"/>
      <c r="G16" s="18" t="n">
        <v>100</v>
      </c>
      <c r="H16" s="20" t="n">
        <v>630802630</v>
      </c>
      <c r="I16" s="20" t="n">
        <v>623684584</v>
      </c>
      <c r="J16" s="20" t="n">
        <v>30609554404</v>
      </c>
      <c r="K16" s="21" t="n">
        <f aca="false">30609554404/2135083061</f>
        <v>14.3364700714096</v>
      </c>
      <c r="L16" s="21" t="n">
        <v>7.22166997711117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18" activeCellId="1" sqref="E66:E68 C18"/>
    </sheetView>
  </sheetViews>
  <sheetFormatPr defaultRowHeight="13"/>
  <cols>
    <col collapsed="false" hidden="false" max="1" min="1" style="0" width="24.1632653061224"/>
    <col collapsed="false" hidden="false" max="2" min="2" style="0" width="24.7040816326531"/>
    <col collapsed="false" hidden="false" max="3" min="3" style="0" width="31.1836734693878"/>
    <col collapsed="false" hidden="false" max="4" min="4" style="0" width="22.2755102040816"/>
  </cols>
  <sheetData>
    <row r="1" customFormat="false" ht="13" hidden="false" customHeight="false" outlineLevel="0" collapsed="false">
      <c r="A1" s="2" t="s">
        <v>0</v>
      </c>
      <c r="B1" s="24"/>
      <c r="C1" s="24"/>
      <c r="D1" s="24"/>
    </row>
    <row r="2" customFormat="false" ht="12.8" hidden="false" customHeight="false" outlineLevel="0" collapsed="false">
      <c r="A2" s="2"/>
      <c r="B2" s="24"/>
      <c r="C2" s="24"/>
      <c r="D2" s="24"/>
    </row>
    <row r="3" customFormat="false" ht="36.1" hidden="false" customHeight="false" outlineLevel="0" collapsed="false">
      <c r="A3" s="4" t="s">
        <v>45</v>
      </c>
      <c r="B3" s="25"/>
      <c r="C3" s="24"/>
      <c r="D3" s="24"/>
    </row>
    <row r="4" customFormat="false" ht="13" hidden="false" customHeight="false" outlineLevel="0" collapsed="false">
      <c r="A4" s="2"/>
      <c r="B4" s="24"/>
      <c r="C4" s="24"/>
      <c r="D4" s="24"/>
    </row>
    <row r="5" customFormat="false" ht="12.8" hidden="false" customHeight="false" outlineLevel="0" collapsed="false">
      <c r="A5" s="26"/>
      <c r="B5" s="27" t="s">
        <v>46</v>
      </c>
      <c r="C5" s="27" t="s">
        <v>47</v>
      </c>
      <c r="D5" s="27" t="s">
        <v>48</v>
      </c>
    </row>
    <row r="6" customFormat="false" ht="12.8" hidden="false" customHeight="false" outlineLevel="0" collapsed="false">
      <c r="A6" s="28" t="s">
        <v>49</v>
      </c>
      <c r="B6" s="29" t="s">
        <v>50</v>
      </c>
      <c r="C6" s="29" t="s">
        <v>51</v>
      </c>
      <c r="D6" s="29" t="s">
        <v>52</v>
      </c>
    </row>
    <row r="7" customFormat="false" ht="12.8" hidden="false" customHeight="false" outlineLevel="0" collapsed="false">
      <c r="A7" s="28" t="s">
        <v>53</v>
      </c>
      <c r="B7" s="29" t="s">
        <v>54</v>
      </c>
      <c r="C7" s="29" t="s">
        <v>55</v>
      </c>
      <c r="D7" s="29" t="s">
        <v>56</v>
      </c>
    </row>
    <row r="8" customFormat="false" ht="12.8" hidden="false" customHeight="false" outlineLevel="0" collapsed="false">
      <c r="A8" s="28" t="s">
        <v>57</v>
      </c>
      <c r="B8" s="30" t="n">
        <v>0.1</v>
      </c>
      <c r="C8" s="30" t="s">
        <v>58</v>
      </c>
      <c r="D8" s="30" t="n">
        <v>0.85</v>
      </c>
    </row>
    <row r="9" customFormat="false" ht="12.8" hidden="false" customHeight="false" outlineLevel="0" collapsed="false">
      <c r="A9" s="28" t="s">
        <v>59</v>
      </c>
      <c r="B9" s="29" t="s">
        <v>60</v>
      </c>
      <c r="C9" s="29" t="s">
        <v>61</v>
      </c>
      <c r="D9" s="29" t="s">
        <v>62</v>
      </c>
    </row>
    <row r="10" customFormat="false" ht="128.85" hidden="false" customHeight="false" outlineLevel="0" collapsed="false">
      <c r="A10" s="31" t="s">
        <v>63</v>
      </c>
      <c r="B10" s="32" t="s">
        <v>64</v>
      </c>
      <c r="C10" s="33" t="s">
        <v>65</v>
      </c>
      <c r="D10" s="32" t="s">
        <v>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1" sqref="E66:E68 A1"/>
    </sheetView>
  </sheetViews>
  <sheetFormatPr defaultRowHeight="13"/>
  <cols>
    <col collapsed="false" hidden="false" max="1" min="1" style="34" width="21.734693877551"/>
    <col collapsed="false" hidden="false" max="2" min="2" style="34" width="11.3418367346939"/>
    <col collapsed="false" hidden="false" max="3" min="3" style="34" width="22.4081632653061"/>
    <col collapsed="false" hidden="false" max="4" min="4" style="34" width="12.8265306122449"/>
  </cols>
  <sheetData>
    <row r="1" customFormat="false" ht="12.8" hidden="false" customHeight="false" outlineLevel="0" collapsed="false">
      <c r="A1" s="2" t="s">
        <v>0</v>
      </c>
      <c r="B1" s="1"/>
      <c r="C1" s="1"/>
      <c r="D1" s="1"/>
    </row>
    <row r="2" customFormat="false" ht="12.8" hidden="false" customHeight="false" outlineLevel="0" collapsed="false">
      <c r="A2" s="0"/>
      <c r="B2" s="1"/>
      <c r="C2" s="1"/>
      <c r="D2" s="1"/>
    </row>
    <row r="3" customFormat="false" ht="36.1" hidden="false" customHeight="false" outlineLevel="0" collapsed="false">
      <c r="A3" s="35" t="s">
        <v>67</v>
      </c>
      <c r="B3" s="1"/>
      <c r="C3" s="1"/>
      <c r="D3" s="1"/>
    </row>
    <row r="4" customFormat="false" ht="13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36"/>
      <c r="B5" s="37" t="s">
        <v>68</v>
      </c>
      <c r="C5" s="37" t="s">
        <v>69</v>
      </c>
      <c r="D5" s="37" t="s">
        <v>70</v>
      </c>
    </row>
    <row r="6" customFormat="false" ht="13" hidden="false" customHeight="false" outlineLevel="0" collapsed="false">
      <c r="A6" s="38" t="s">
        <v>71</v>
      </c>
      <c r="B6" s="39" t="n">
        <v>0.103092783505155</v>
      </c>
      <c r="C6" s="39" t="n">
        <v>2.55641257701386</v>
      </c>
      <c r="D6" s="39" t="n">
        <v>6.34316796296412</v>
      </c>
      <c r="I6" s="12"/>
    </row>
    <row r="7" customFormat="false" ht="13" hidden="false" customHeight="false" outlineLevel="0" collapsed="false">
      <c r="A7" s="38"/>
      <c r="B7" s="16" t="n">
        <v>0.206185567010309</v>
      </c>
      <c r="C7" s="16" t="n">
        <v>5.03067401239678</v>
      </c>
      <c r="D7" s="40" t="n">
        <v>12.617942520019</v>
      </c>
    </row>
    <row r="8" customFormat="false" ht="13" hidden="false" customHeight="false" outlineLevel="0" collapsed="false">
      <c r="A8" s="38"/>
      <c r="B8" s="16" t="n">
        <v>0.309278350515464</v>
      </c>
      <c r="C8" s="16" t="n">
        <v>7.45197104193123</v>
      </c>
      <c r="D8" s="40" t="n">
        <v>18.843129865816</v>
      </c>
    </row>
    <row r="9" customFormat="false" ht="13" hidden="false" customHeight="false" outlineLevel="0" collapsed="false">
      <c r="A9" s="38"/>
      <c r="B9" s="16" t="n">
        <v>0.412371134020619</v>
      </c>
      <c r="C9" s="16" t="n">
        <v>9.84344528769836</v>
      </c>
      <c r="D9" s="40" t="n">
        <v>25.0350259029688</v>
      </c>
    </row>
    <row r="10" customFormat="false" ht="13" hidden="false" customHeight="false" outlineLevel="0" collapsed="false">
      <c r="A10" s="38"/>
      <c r="B10" s="16" t="n">
        <v>0.515463917525773</v>
      </c>
      <c r="C10" s="16" t="n">
        <v>12.2169058262959</v>
      </c>
      <c r="D10" s="40" t="n">
        <v>31.1969951804057</v>
      </c>
    </row>
    <row r="11" customFormat="false" ht="13" hidden="false" customHeight="false" outlineLevel="0" collapsed="false">
      <c r="A11" s="38"/>
      <c r="B11" s="16" t="n">
        <v>0.618556701030928</v>
      </c>
      <c r="C11" s="16" t="n">
        <v>14.5780860960735</v>
      </c>
      <c r="D11" s="40" t="n">
        <v>37.3315895468913</v>
      </c>
    </row>
    <row r="12" customFormat="false" ht="13" hidden="false" customHeight="false" outlineLevel="0" collapsed="false">
      <c r="A12" s="38"/>
      <c r="B12" s="16" t="n">
        <v>0.701030927835052</v>
      </c>
      <c r="C12" s="16" t="n">
        <v>16.4591702620441</v>
      </c>
      <c r="D12" s="40" t="n">
        <v>42.2197780939309</v>
      </c>
    </row>
    <row r="13" customFormat="false" ht="13" hidden="false" customHeight="false" outlineLevel="0" collapsed="false">
      <c r="A13" s="38"/>
      <c r="B13" s="16" t="n">
        <v>0.731958762886598</v>
      </c>
      <c r="C13" s="16" t="n">
        <v>17.16384285982</v>
      </c>
      <c r="D13" s="40" t="n">
        <v>44.0506153662954</v>
      </c>
    </row>
    <row r="14" customFormat="false" ht="13" hidden="false" customHeight="false" outlineLevel="0" collapsed="false">
      <c r="A14" s="38"/>
      <c r="B14" s="16" t="n">
        <v>0.77319587628866</v>
      </c>
      <c r="C14" s="16" t="n">
        <v>18.1019223895181</v>
      </c>
      <c r="D14" s="40" t="n">
        <v>46.4881623662181</v>
      </c>
    </row>
    <row r="15" customFormat="false" ht="13" hidden="false" customHeight="false" outlineLevel="0" collapsed="false">
      <c r="A15" s="38"/>
      <c r="B15" s="16" t="n">
        <v>0.804123711340206</v>
      </c>
      <c r="C15" s="16" t="n">
        <v>18.8039523275757</v>
      </c>
      <c r="D15" s="40" t="n">
        <v>48.313374087839</v>
      </c>
    </row>
    <row r="16" customFormat="false" ht="13" hidden="false" customHeight="false" outlineLevel="0" collapsed="false">
      <c r="A16" s="38"/>
      <c r="B16" s="16" t="n">
        <v>0.835051546391753</v>
      </c>
      <c r="C16" s="16" t="n">
        <v>19.5059688255473</v>
      </c>
      <c r="D16" s="40" t="n">
        <v>50.137398856417</v>
      </c>
    </row>
    <row r="17" customFormat="false" ht="13" hidden="false" customHeight="false" outlineLevel="0" collapsed="false">
      <c r="A17" s="38"/>
      <c r="B17" s="16" t="n">
        <v>0.865979381443299</v>
      </c>
      <c r="C17" s="16" t="n">
        <v>20.207376852083</v>
      </c>
      <c r="D17" s="40" t="n">
        <v>51.9590970332441</v>
      </c>
    </row>
    <row r="18" customFormat="false" ht="13" hidden="false" customHeight="false" outlineLevel="0" collapsed="false">
      <c r="A18" s="38"/>
      <c r="B18" s="16" t="n">
        <v>0.907216494845361</v>
      </c>
      <c r="C18" s="16" t="n">
        <v>21.1407069944594</v>
      </c>
      <c r="D18" s="40" t="n">
        <v>54.3846261168945</v>
      </c>
    </row>
    <row r="19" customFormat="false" ht="13" hidden="false" customHeight="false" outlineLevel="0" collapsed="false">
      <c r="A19" s="38"/>
      <c r="B19" s="16" t="n">
        <v>0.938144329896907</v>
      </c>
      <c r="C19" s="16" t="n">
        <v>21.8410312719218</v>
      </c>
      <c r="D19" s="40" t="n">
        <v>56.2029752293329</v>
      </c>
    </row>
    <row r="20" customFormat="false" ht="13" hidden="false" customHeight="false" outlineLevel="0" collapsed="false">
      <c r="A20" s="38"/>
      <c r="B20" s="16" t="n">
        <v>0.969072164948454</v>
      </c>
      <c r="C20" s="16" t="n">
        <v>22.5400225668087</v>
      </c>
      <c r="D20" s="40" t="n">
        <v>58.0186759089228</v>
      </c>
    </row>
    <row r="21" customFormat="false" ht="13" hidden="false" customHeight="false" outlineLevel="0" collapsed="false">
      <c r="A21" s="38"/>
      <c r="B21" s="41" t="n">
        <v>1</v>
      </c>
      <c r="C21" s="41" t="n">
        <v>23.2394138144998</v>
      </c>
      <c r="D21" s="41" t="n">
        <v>59.8346277004456</v>
      </c>
    </row>
    <row r="22" customFormat="false" ht="13" hidden="false" customHeight="false" outlineLevel="0" collapsed="false">
      <c r="A22" s="38" t="s">
        <v>72</v>
      </c>
      <c r="B22" s="39" t="n">
        <v>0.0879120879120879</v>
      </c>
      <c r="C22" s="39" t="n">
        <v>1.64295699560731</v>
      </c>
      <c r="D22" s="39" t="n">
        <v>3.86222669771594</v>
      </c>
    </row>
    <row r="23" customFormat="false" ht="13" hidden="false" customHeight="false" outlineLevel="0" collapsed="false">
      <c r="A23" s="38"/>
      <c r="B23" s="16" t="n">
        <v>0.0989010989010989</v>
      </c>
      <c r="C23" s="16" t="n">
        <v>1.8482102397631</v>
      </c>
      <c r="D23" s="40" t="n">
        <v>4.34487059918984</v>
      </c>
    </row>
    <row r="24" customFormat="false" ht="13" hidden="false" customHeight="false" outlineLevel="0" collapsed="false">
      <c r="A24" s="38"/>
      <c r="B24" s="16" t="n">
        <v>0.120879120879121</v>
      </c>
      <c r="C24" s="16" t="n">
        <v>2.25866262782086</v>
      </c>
      <c r="D24" s="40" t="n">
        <v>5.3101802650384</v>
      </c>
    </row>
    <row r="25" customFormat="false" ht="13" hidden="false" customHeight="false" outlineLevel="0" collapsed="false">
      <c r="A25" s="38"/>
      <c r="B25" s="16" t="n">
        <v>0.153846153846154</v>
      </c>
      <c r="C25" s="16" t="n">
        <v>2.87413622691234</v>
      </c>
      <c r="D25" s="40" t="n">
        <v>6.75740750118101</v>
      </c>
    </row>
    <row r="26" customFormat="false" ht="13" hidden="false" customHeight="false" outlineLevel="0" collapsed="false">
      <c r="A26" s="38"/>
      <c r="B26" s="16" t="n">
        <v>0.197802197802198</v>
      </c>
      <c r="C26" s="16" t="n">
        <v>3.69455622931786</v>
      </c>
      <c r="D26" s="40" t="n">
        <v>8.68709286289798</v>
      </c>
    </row>
    <row r="27" customFormat="false" ht="13" hidden="false" customHeight="false" outlineLevel="0" collapsed="false">
      <c r="A27" s="38"/>
      <c r="B27" s="16" t="n">
        <v>0.296703296703297</v>
      </c>
      <c r="C27" s="16" t="n">
        <v>5.53924300702698</v>
      </c>
      <c r="D27" s="40" t="n">
        <v>13.0262594376903</v>
      </c>
    </row>
    <row r="28" customFormat="false" ht="13" hidden="false" customHeight="false" outlineLevel="0" collapsed="false">
      <c r="A28" s="38"/>
      <c r="B28" s="16" t="n">
        <v>0.395604395604396</v>
      </c>
      <c r="C28" s="16" t="n">
        <v>7.38245349499051</v>
      </c>
      <c r="D28" s="40" t="n">
        <v>17.3629535710615</v>
      </c>
    </row>
    <row r="29" customFormat="false" ht="13" hidden="false" customHeight="false" outlineLevel="0" collapsed="false">
      <c r="A29" s="38"/>
      <c r="B29" s="16" t="n">
        <v>0.5</v>
      </c>
      <c r="C29" s="16" t="n">
        <v>9.22408826538245</v>
      </c>
      <c r="D29" s="40" t="n">
        <v>21.6969684201001</v>
      </c>
    </row>
    <row r="30" customFormat="false" ht="13" hidden="false" customHeight="false" outlineLevel="0" collapsed="false">
      <c r="A30" s="38"/>
      <c r="B30" s="16" t="n">
        <v>0.604395604395605</v>
      </c>
      <c r="C30" s="16" t="n">
        <v>11.2691915313797</v>
      </c>
      <c r="D30" s="40" t="n">
        <v>26.511805685978</v>
      </c>
    </row>
    <row r="31" customFormat="false" ht="13" hidden="false" customHeight="false" outlineLevel="0" collapsed="false">
      <c r="A31" s="38"/>
      <c r="B31" s="16" t="n">
        <v>0.703296703296703</v>
      </c>
      <c r="C31" s="16" t="n">
        <v>13.1073176105512</v>
      </c>
      <c r="D31" s="40" t="n">
        <v>30.8411703499752</v>
      </c>
    </row>
    <row r="32" customFormat="false" ht="13" hidden="false" customHeight="false" outlineLevel="0" collapsed="false">
      <c r="A32" s="38"/>
      <c r="B32" s="16" t="n">
        <v>0.802197802197802</v>
      </c>
      <c r="C32" s="16" t="n">
        <v>14.9442083165156</v>
      </c>
      <c r="D32" s="40" t="n">
        <v>35.1695210144514</v>
      </c>
    </row>
    <row r="33" customFormat="false" ht="13" hidden="false" customHeight="false" outlineLevel="0" collapsed="false">
      <c r="A33" s="38"/>
      <c r="B33" s="16" t="n">
        <v>0.901098901098901</v>
      </c>
      <c r="C33" s="16" t="n">
        <v>16.779145162959</v>
      </c>
      <c r="D33" s="40" t="n">
        <v>39.494498780314</v>
      </c>
    </row>
    <row r="34" customFormat="false" ht="13" hidden="false" customHeight="false" outlineLevel="0" collapsed="false">
      <c r="A34" s="38"/>
      <c r="B34" s="41" t="n">
        <v>1</v>
      </c>
      <c r="C34" s="41" t="n">
        <v>18.6123724315368</v>
      </c>
      <c r="D34" s="41" t="n">
        <v>43.8172382856409</v>
      </c>
    </row>
    <row r="35" customFormat="false" ht="12.8" hidden="false" customHeight="false" outlineLevel="0" collapsed="false">
      <c r="A35" s="38" t="s">
        <v>73</v>
      </c>
      <c r="B35" s="42" t="n">
        <v>0.1</v>
      </c>
      <c r="C35" s="39" t="n">
        <v>0.72897139118019</v>
      </c>
      <c r="D35" s="15" t="n">
        <v>1.44491102353418</v>
      </c>
    </row>
    <row r="36" customFormat="false" ht="12.8" hidden="false" customHeight="false" outlineLevel="0" collapsed="false">
      <c r="A36" s="38"/>
      <c r="B36" s="34" t="n">
        <v>0.2</v>
      </c>
      <c r="C36" s="16" t="n">
        <v>1.45457156139082</v>
      </c>
      <c r="D36" s="16" t="n">
        <v>2.88632760081646</v>
      </c>
    </row>
    <row r="37" customFormat="false" ht="12.8" hidden="false" customHeight="false" outlineLevel="0" collapsed="false">
      <c r="A37" s="38"/>
      <c r="B37" s="34" t="n">
        <v>0.3</v>
      </c>
      <c r="C37" s="16" t="n">
        <v>2.1784373431085</v>
      </c>
      <c r="D37" s="16" t="n">
        <v>4.32489950469426</v>
      </c>
    </row>
    <row r="38" customFormat="false" ht="12.8" hidden="false" customHeight="false" outlineLevel="0" collapsed="false">
      <c r="A38" s="38"/>
      <c r="B38" s="34" t="n">
        <v>0.4</v>
      </c>
      <c r="C38" s="16" t="n">
        <v>2.89976976597522</v>
      </c>
      <c r="D38" s="16" t="n">
        <v>5.76097341723044</v>
      </c>
    </row>
    <row r="39" customFormat="false" ht="12.8" hidden="false" customHeight="false" outlineLevel="0" collapsed="false">
      <c r="A39" s="38"/>
      <c r="B39" s="34" t="n">
        <v>0.5</v>
      </c>
      <c r="C39" s="16" t="n">
        <v>3.61914386893872</v>
      </c>
      <c r="D39" s="16" t="n">
        <v>7.19455666835062</v>
      </c>
    </row>
    <row r="40" customFormat="false" ht="12.8" hidden="false" customHeight="false" outlineLevel="0" collapsed="false">
      <c r="A40" s="38"/>
      <c r="B40" s="34" t="n">
        <v>0.6</v>
      </c>
      <c r="C40" s="16" t="n">
        <v>4.33725915581894</v>
      </c>
      <c r="D40" s="16" t="n">
        <v>8.6264459315103</v>
      </c>
    </row>
    <row r="41" customFormat="false" ht="12.8" hidden="false" customHeight="false" outlineLevel="0" collapsed="false">
      <c r="A41" s="38"/>
      <c r="B41" s="34" t="n">
        <v>0.7</v>
      </c>
      <c r="C41" s="16" t="n">
        <v>5.05356564219408</v>
      </c>
      <c r="D41" s="16" t="n">
        <v>10.0562460005391</v>
      </c>
    </row>
    <row r="42" customFormat="false" ht="12.8" hidden="false" customHeight="false" outlineLevel="0" collapsed="false">
      <c r="A42" s="38"/>
      <c r="B42" s="34" t="n">
        <v>0.8</v>
      </c>
      <c r="C42" s="16" t="n">
        <v>5.76737675538577</v>
      </c>
      <c r="D42" s="16" t="n">
        <v>11.4845101855267</v>
      </c>
    </row>
    <row r="43" customFormat="false" ht="12.8" hidden="false" customHeight="false" outlineLevel="0" collapsed="false">
      <c r="A43" s="38"/>
      <c r="B43" s="34" t="n">
        <v>0.9</v>
      </c>
      <c r="C43" s="16" t="n">
        <v>6.48120722665808</v>
      </c>
      <c r="D43" s="16" t="n">
        <v>12.9114866140564</v>
      </c>
    </row>
    <row r="44" customFormat="false" ht="12.8" hidden="false" customHeight="false" outlineLevel="0" collapsed="false">
      <c r="A44" s="38"/>
      <c r="B44" s="18" t="n">
        <v>1</v>
      </c>
      <c r="C44" s="41" t="n">
        <v>7.19270322298767</v>
      </c>
      <c r="D44" s="21" t="n">
        <v>14.3364700714096</v>
      </c>
    </row>
  </sheetData>
  <mergeCells count="3">
    <mergeCell ref="A6:A21"/>
    <mergeCell ref="A22:A34"/>
    <mergeCell ref="A35:A4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33" activeCellId="1" sqref="E66:E68 E33"/>
    </sheetView>
  </sheetViews>
  <sheetFormatPr defaultRowHeight="12.8"/>
  <cols>
    <col collapsed="false" hidden="false" max="1" min="1" style="0" width="20.6530612244898"/>
    <col collapsed="false" hidden="false" max="3" min="2" style="0" width="18.0867346938776"/>
    <col collapsed="false" hidden="false" max="5" min="4" style="0" width="25.3775510204082"/>
    <col collapsed="false" hidden="false" max="6" min="6" style="0" width="14.7142857142857"/>
    <col collapsed="false" hidden="false" max="7" min="7" style="34" width="15.9285714285714"/>
    <col collapsed="false" hidden="false" max="8" min="8" style="34" width="15.1173469387755"/>
  </cols>
  <sheetData>
    <row r="1" customFormat="false" ht="12.8" hidden="false" customHeight="false" outlineLevel="0" collapsed="false">
      <c r="A1" s="1" t="s">
        <v>0</v>
      </c>
      <c r="G1" s="0"/>
      <c r="H1" s="0"/>
    </row>
    <row r="2" customFormat="false" ht="12.8" hidden="false" customHeight="false" outlineLevel="0" collapsed="false">
      <c r="G2" s="0"/>
      <c r="H2" s="0"/>
    </row>
    <row r="3" customFormat="false" ht="24.5" hidden="false" customHeight="false" outlineLevel="0" collapsed="false">
      <c r="A3" s="4" t="s">
        <v>74</v>
      </c>
      <c r="G3" s="0"/>
      <c r="H3" s="0"/>
    </row>
    <row r="4" customFormat="false" ht="12.8" hidden="false" customHeight="false" outlineLevel="0" collapsed="false">
      <c r="G4" s="0"/>
      <c r="H4" s="0"/>
    </row>
    <row r="5" customFormat="false" ht="23.85" hidden="false" customHeight="false" outlineLevel="0" collapsed="false">
      <c r="A5" s="6" t="s">
        <v>2</v>
      </c>
      <c r="B5" s="6" t="s">
        <v>3</v>
      </c>
      <c r="C5" s="6" t="s">
        <v>4</v>
      </c>
      <c r="D5" s="7" t="str">
        <f aca="false">'Table SI1-Mapping_stats'!K5</f>
        <v>Coverage (in total X)
 (after removing duplicates)</v>
      </c>
      <c r="E5" s="7" t="str">
        <f aca="false">'Table SI1-Mapping_stats'!L5</f>
        <v>Coverage (per cytosine)
(after removing duplicates)</v>
      </c>
      <c r="F5" s="7" t="s">
        <v>75</v>
      </c>
      <c r="G5" s="6" t="s">
        <v>76</v>
      </c>
      <c r="H5" s="6" t="s">
        <v>77</v>
      </c>
      <c r="I5" s="43"/>
    </row>
    <row r="6" customFormat="false" ht="12.8" hidden="false" customHeight="false" outlineLevel="0" collapsed="false">
      <c r="A6" s="42" t="str">
        <f aca="false">'Table SI1-Mapping_stats'!A6</f>
        <v>Arabidopsis thaliana</v>
      </c>
      <c r="B6" s="42" t="str">
        <f aca="false">'Table SI1-Mapping_stats'!B6</f>
        <v>Col-0</v>
      </c>
      <c r="C6" s="42" t="str">
        <f aca="false">'Table SI1-Mapping_stats'!C6</f>
        <v>WT_replicate_2</v>
      </c>
      <c r="D6" s="39" t="n">
        <f aca="false">'Table SI1-Mapping_stats'!K6</f>
        <v>40.6923287769679</v>
      </c>
      <c r="E6" s="39" t="n">
        <f aca="false">'Table SI1-Mapping_stats'!L6</f>
        <v>15.7414360714216</v>
      </c>
      <c r="F6" s="10" t="s">
        <v>78</v>
      </c>
      <c r="G6" s="44" t="n">
        <v>12.89</v>
      </c>
      <c r="H6" s="44" t="n">
        <v>14.0889053344727</v>
      </c>
      <c r="I6" s="15"/>
    </row>
    <row r="7" customFormat="false" ht="12.8" hidden="false" customHeight="false" outlineLevel="0" collapsed="false">
      <c r="A7" s="12" t="str">
        <f aca="false">'Table SI1-Mapping_stats'!A7</f>
        <v>Arabidopsis thaliana</v>
      </c>
      <c r="B7" s="12" t="str">
        <f aca="false">'Table SI1-Mapping_stats'!B7</f>
        <v>Col-0</v>
      </c>
      <c r="C7" s="12" t="str">
        <f aca="false">'Table SI1-Mapping_stats'!C7</f>
        <v>WT_replicate_3</v>
      </c>
      <c r="D7" s="45" t="n">
        <f aca="false">'Table SI1-Mapping_stats'!K7</f>
        <v>20.9572432840093</v>
      </c>
      <c r="E7" s="45" t="n">
        <f aca="false">'Table SI1-Mapping_stats'!L7</f>
        <v>8.58898003565409</v>
      </c>
      <c r="F7" s="10" t="s">
        <v>78</v>
      </c>
      <c r="G7" s="44" t="n">
        <v>14.3818333333333</v>
      </c>
      <c r="H7" s="44" t="n">
        <v>13.666130065918</v>
      </c>
      <c r="I7" s="15"/>
    </row>
    <row r="8" customFormat="false" ht="12.8" hidden="false" customHeight="false" outlineLevel="0" collapsed="false">
      <c r="A8" s="18" t="str">
        <f aca="false">'Table SI1-Mapping_stats'!A8</f>
        <v>Arabidopsis thaliana</v>
      </c>
      <c r="B8" s="18" t="str">
        <f aca="false">'Table SI1-Mapping_stats'!B8</f>
        <v>Col-0</v>
      </c>
      <c r="C8" s="18" t="str">
        <f aca="false">'Table SI1-Mapping_stats'!C8</f>
        <v>Arabidopsis_merged</v>
      </c>
      <c r="D8" s="41" t="n">
        <f aca="false">'Table SI1-Mapping_stats'!K8</f>
        <v>59.8346277004456</v>
      </c>
      <c r="E8" s="41" t="n">
        <f aca="false">'Table SI1-Mapping_stats'!L8</f>
        <v>23.2395119119383</v>
      </c>
      <c r="F8" s="18" t="s">
        <v>78</v>
      </c>
      <c r="G8" s="46" t="n">
        <v>13.1195</v>
      </c>
      <c r="H8" s="46" t="n">
        <v>13.6211776733398</v>
      </c>
      <c r="I8" s="15"/>
    </row>
    <row r="9" customFormat="false" ht="12.8" hidden="false" customHeight="false" outlineLevel="0" collapsed="false">
      <c r="A9" s="42" t="str">
        <f aca="false">'Table SI1-Mapping_stats'!A9</f>
        <v>Oryza Sativa</v>
      </c>
      <c r="B9" s="42" t="str">
        <f aca="false">'Table SI1-Mapping_stats'!B9</f>
        <v>Japonica nipponbare</v>
      </c>
      <c r="C9" s="42" t="str">
        <f aca="false">'Table SI1-Mapping_stats'!C9</f>
        <v>NPB_1</v>
      </c>
      <c r="D9" s="39" t="n">
        <f aca="false">'Table SI1-Mapping_stats'!K9</f>
        <v>17.7520941032023</v>
      </c>
      <c r="E9" s="39" t="n">
        <f aca="false">'Table SI1-Mapping_stats'!L9</f>
        <v>7.35387866631969</v>
      </c>
      <c r="F9" s="10" t="s">
        <v>78</v>
      </c>
      <c r="G9" s="44" t="n">
        <v>42.8318333333333</v>
      </c>
      <c r="H9" s="44" t="n">
        <v>44.4045906066895</v>
      </c>
      <c r="I9" s="15"/>
    </row>
    <row r="10" customFormat="false" ht="12.8" hidden="false" customHeight="false" outlineLevel="0" collapsed="false">
      <c r="A10" s="12" t="str">
        <f aca="false">'Table SI1-Mapping_stats'!A10</f>
        <v>Oryza Sativa</v>
      </c>
      <c r="B10" s="12" t="str">
        <f aca="false">'Table SI1-Mapping_stats'!B10</f>
        <v>Japonica nipponbare</v>
      </c>
      <c r="C10" s="12" t="str">
        <f aca="false">'Table SI1-Mapping_stats'!C10</f>
        <v>NPB_2</v>
      </c>
      <c r="D10" s="45" t="n">
        <f aca="false">'Table SI1-Mapping_stats'!K10</f>
        <v>16.2807982998109</v>
      </c>
      <c r="E10" s="45" t="n">
        <f aca="false">'Table SI1-Mapping_stats'!L10</f>
        <v>6.88265215879761</v>
      </c>
      <c r="F10" s="10" t="s">
        <v>78</v>
      </c>
      <c r="G10" s="44" t="n">
        <v>42.3958333333333</v>
      </c>
      <c r="H10" s="44" t="n">
        <v>44.4038925170898</v>
      </c>
      <c r="I10" s="15"/>
    </row>
    <row r="11" customFormat="false" ht="12.8" hidden="false" customHeight="false" outlineLevel="0" collapsed="false">
      <c r="A11" s="12" t="str">
        <f aca="false">'Table SI1-Mapping_stats'!A11</f>
        <v>Oryza Sativa</v>
      </c>
      <c r="B11" s="12" t="str">
        <f aca="false">'Table SI1-Mapping_stats'!B11</f>
        <v>Japonica nipponbare</v>
      </c>
      <c r="C11" s="12" t="str">
        <f aca="false">'Table SI1-Mapping_stats'!C11</f>
        <v>NPB_3</v>
      </c>
      <c r="D11" s="45" t="n">
        <f aca="false">'Table SI1-Mapping_stats'!K11</f>
        <v>10.3471640591432</v>
      </c>
      <c r="E11" s="45" t="n">
        <f aca="false">'Table SI1-Mapping_stats'!L11</f>
        <v>4.64056318919934</v>
      </c>
      <c r="F11" s="10" t="s">
        <v>78</v>
      </c>
      <c r="G11" s="44" t="n">
        <v>42.5726666666667</v>
      </c>
      <c r="H11" s="44" t="n">
        <v>44.404483795166</v>
      </c>
      <c r="I11" s="15"/>
    </row>
    <row r="12" customFormat="false" ht="12.8" hidden="false" customHeight="false" outlineLevel="0" collapsed="false">
      <c r="A12" s="18" t="str">
        <f aca="false">'Table SI1-Mapping_stats'!A12</f>
        <v>Oryza Sativa</v>
      </c>
      <c r="B12" s="18" t="str">
        <f aca="false">'Table SI1-Mapping_stats'!B12</f>
        <v>Japonica nipponbare</v>
      </c>
      <c r="C12" s="18" t="str">
        <f aca="false">'Table SI1-Mapping_stats'!C12</f>
        <v>Rice_merged</v>
      </c>
      <c r="D12" s="41" t="n">
        <f aca="false">'Table SI1-Mapping_stats'!K12</f>
        <v>43.8172382856409</v>
      </c>
      <c r="E12" s="41" t="n">
        <f aca="false">'Table SI1-Mapping_stats'!L12</f>
        <v>18.6124554181933</v>
      </c>
      <c r="F12" s="18" t="s">
        <v>78</v>
      </c>
      <c r="G12" s="46" t="n">
        <v>41.9388333333333</v>
      </c>
      <c r="H12" s="46" t="n">
        <v>44.4045181274414</v>
      </c>
      <c r="I12" s="15"/>
    </row>
    <row r="13" customFormat="false" ht="12.8" hidden="false" customHeight="false" outlineLevel="0" collapsed="false">
      <c r="A13" s="42" t="str">
        <f aca="false">'Table SI1-Mapping_stats'!A13</f>
        <v>Zea mays</v>
      </c>
      <c r="B13" s="42" t="str">
        <f aca="false">'Table SI1-Mapping_stats'!B13</f>
        <v>B73</v>
      </c>
      <c r="C13" s="42" t="str">
        <f aca="false">'Table SI1-Mapping_stats'!C13</f>
        <v>B73_rep_1</v>
      </c>
      <c r="D13" s="39" t="n">
        <f aca="false">'Table SI1-Mapping_stats'!K13</f>
        <v>3.18309154109298</v>
      </c>
      <c r="E13" s="39" t="n">
        <f aca="false">'Table SI1-Mapping_stats'!L13</f>
        <v>1.60102488162188</v>
      </c>
      <c r="F13" s="10" t="s">
        <v>78</v>
      </c>
      <c r="G13" s="44" t="n">
        <v>688.016666666667</v>
      </c>
      <c r="H13" s="44" t="n">
        <v>64.5854988098145</v>
      </c>
      <c r="I13" s="15"/>
    </row>
    <row r="14" customFormat="false" ht="12.8" hidden="false" customHeight="false" outlineLevel="0" collapsed="false">
      <c r="A14" s="12" t="str">
        <f aca="false">'Table SI1-Mapping_stats'!A14</f>
        <v>Zea mays</v>
      </c>
      <c r="B14" s="12" t="str">
        <f aca="false">'Table SI1-Mapping_stats'!B14</f>
        <v>B73</v>
      </c>
      <c r="C14" s="12" t="str">
        <f aca="false">'Table SI1-Mapping_stats'!C14</f>
        <v>B73_rep_2</v>
      </c>
      <c r="D14" s="45" t="n">
        <f aca="false">'Table SI1-Mapping_stats'!K14</f>
        <v>6.4789670742463</v>
      </c>
      <c r="E14" s="45" t="n">
        <f aca="false">'Table SI1-Mapping_stats'!L14</f>
        <v>3.25101424117074</v>
      </c>
      <c r="F14" s="10" t="s">
        <v>78</v>
      </c>
      <c r="G14" s="44" t="n">
        <v>136.483333333333</v>
      </c>
      <c r="H14" s="44" t="n">
        <v>108.043388366699</v>
      </c>
      <c r="I14" s="15"/>
    </row>
    <row r="15" customFormat="false" ht="12.8" hidden="false" customHeight="false" outlineLevel="0" collapsed="false">
      <c r="A15" s="12" t="str">
        <f aca="false">'Table SI1-Mapping_stats'!A15</f>
        <v>Zea mays</v>
      </c>
      <c r="B15" s="12" t="str">
        <f aca="false">'Table SI1-Mapping_stats'!B15</f>
        <v>B73</v>
      </c>
      <c r="C15" s="12" t="str">
        <f aca="false">'Table SI1-Mapping_stats'!C15</f>
        <v>B73_rep_3</v>
      </c>
      <c r="D15" s="45" t="n">
        <f aca="false">'Table SI1-Mapping_stats'!K15</f>
        <v>4.68300292791279</v>
      </c>
      <c r="E15" s="45" t="n">
        <f aca="false">'Table SI1-Mapping_stats'!L15</f>
        <v>2.40178674058876</v>
      </c>
      <c r="F15" s="10" t="s">
        <v>78</v>
      </c>
      <c r="G15" s="44" t="n">
        <v>150.483333333333</v>
      </c>
      <c r="H15" s="44" t="n">
        <v>108.551181793213</v>
      </c>
      <c r="I15" s="23"/>
    </row>
    <row r="16" customFormat="false" ht="12.8" hidden="false" customHeight="false" outlineLevel="0" collapsed="false">
      <c r="A16" s="18" t="str">
        <f aca="false">'Table SI1-Mapping_stats'!A16</f>
        <v>Zea mays</v>
      </c>
      <c r="B16" s="18" t="str">
        <f aca="false">'Table SI1-Mapping_stats'!B16</f>
        <v>B73</v>
      </c>
      <c r="C16" s="18" t="str">
        <f aca="false">'Table SI1-Mapping_stats'!C16</f>
        <v>Maize_merged</v>
      </c>
      <c r="D16" s="41" t="n">
        <f aca="false">'Table SI1-Mapping_stats'!K16</f>
        <v>14.3364700714096</v>
      </c>
      <c r="E16" s="41" t="n">
        <f aca="false">'Table SI1-Mapping_stats'!L16</f>
        <v>7.22166997711117</v>
      </c>
      <c r="F16" s="18" t="s">
        <v>78</v>
      </c>
      <c r="G16" s="46" t="n">
        <v>125.85</v>
      </c>
      <c r="H16" s="46" t="n">
        <v>107.914688110352</v>
      </c>
      <c r="I16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0"/>
  <sheetViews>
    <sheetView windowProtection="false" showFormulas="false" showGridLines="true" showRowColHeaders="true" showZeros="true" rightToLeft="false" tabSelected="true" showOutlineSymbols="true" defaultGridColor="true" view="normal" topLeftCell="A25" colorId="64" zoomScale="110" zoomScaleNormal="110" zoomScalePageLayoutView="100" workbookViewId="0">
      <selection pane="topLeft" activeCell="E66" activeCellId="0" sqref="E66:E68"/>
    </sheetView>
  </sheetViews>
  <sheetFormatPr defaultRowHeight="12.8"/>
  <cols>
    <col collapsed="false" hidden="false" max="1" min="1" style="34" width="21.5969387755102"/>
    <col collapsed="false" hidden="false" max="2" min="2" style="34" width="9.98979591836735"/>
    <col collapsed="false" hidden="false" max="3" min="3" style="1" width="15.6581632653061"/>
    <col collapsed="false" hidden="false" max="4" min="4" style="1" width="12.4183673469388"/>
    <col collapsed="false" hidden="false" max="6" min="5" style="47" width="15.6581632653061"/>
    <col collapsed="false" hidden="false" max="7" min="7" style="47" width="17.6836734693878"/>
  </cols>
  <sheetData>
    <row r="1" customFormat="false" ht="12.8" hidden="false" customHeight="false" outlineLevel="0" collapsed="false">
      <c r="A1" s="1" t="s">
        <v>0</v>
      </c>
      <c r="B1" s="48"/>
      <c r="C1" s="48"/>
      <c r="D1" s="48"/>
      <c r="E1" s="49"/>
      <c r="F1" s="49"/>
      <c r="G1" s="49"/>
    </row>
    <row r="2" customFormat="false" ht="24.5" hidden="false" customHeight="false" outlineLevel="0" collapsed="false">
      <c r="A2" s="4" t="s">
        <v>79</v>
      </c>
      <c r="B2" s="48"/>
      <c r="C2" s="48"/>
      <c r="D2" s="48"/>
      <c r="E2" s="49"/>
      <c r="F2" s="49"/>
      <c r="G2" s="49"/>
    </row>
    <row r="3" customFormat="false" ht="12.8" hidden="false" customHeight="false" outlineLevel="0" collapsed="false">
      <c r="A3" s="4"/>
      <c r="B3" s="48"/>
      <c r="C3" s="48"/>
      <c r="D3" s="48"/>
      <c r="E3" s="49"/>
      <c r="F3" s="49"/>
      <c r="G3" s="49"/>
    </row>
    <row r="4" s="51" customFormat="true" ht="24.5" hidden="false" customHeight="false" outlineLevel="0" collapsed="false">
      <c r="A4" s="6" t="s">
        <v>80</v>
      </c>
      <c r="B4" s="6" t="s">
        <v>81</v>
      </c>
      <c r="C4" s="6" t="s">
        <v>82</v>
      </c>
      <c r="D4" s="6" t="s">
        <v>83</v>
      </c>
      <c r="E4" s="50" t="s">
        <v>84</v>
      </c>
      <c r="F4" s="50" t="s">
        <v>85</v>
      </c>
      <c r="G4" s="50" t="s">
        <v>86</v>
      </c>
    </row>
    <row r="5" s="1" customFormat="true" ht="12.8" hidden="false" customHeight="false" outlineLevel="0" collapsed="false">
      <c r="A5" s="52" t="str">
        <f aca="false">'Table SI1-Mapping_stats'!$C$8</f>
        <v>Arabidopsis_merged</v>
      </c>
      <c r="B5" s="52" t="s">
        <v>87</v>
      </c>
      <c r="C5" s="53" t="n">
        <v>0.0107455618750547</v>
      </c>
      <c r="D5" s="53" t="n">
        <v>0.415162837601753</v>
      </c>
      <c r="E5" s="54" t="n">
        <v>0.990256233628246</v>
      </c>
      <c r="F5" s="54" t="n">
        <v>0.989254438124945</v>
      </c>
      <c r="G5" s="54" t="n">
        <v>0.584837162398247</v>
      </c>
    </row>
    <row r="6" s="1" customFormat="true" ht="12.8" hidden="false" customHeight="false" outlineLevel="0" collapsed="false">
      <c r="A6" s="52" t="str">
        <f aca="false">'Table SI1-Mapping_stats'!$C$13</f>
        <v>B73_rep_1</v>
      </c>
      <c r="B6" s="52" t="s">
        <v>87</v>
      </c>
      <c r="C6" s="53" t="n">
        <v>0.0361363787140811</v>
      </c>
      <c r="D6" s="53" t="n">
        <v>0.242708085354968</v>
      </c>
      <c r="E6" s="54" t="n">
        <v>0.955546965597217</v>
      </c>
      <c r="F6" s="54" t="n">
        <v>0.963863621285919</v>
      </c>
      <c r="G6" s="54" t="n">
        <v>0.757291914645032</v>
      </c>
    </row>
    <row r="7" s="1" customFormat="true" ht="12.8" hidden="false" customHeight="false" outlineLevel="0" collapsed="false">
      <c r="A7" s="52" t="str">
        <f aca="false">'Table SI1-Mapping_stats'!$C$14</f>
        <v>B73_rep_2</v>
      </c>
      <c r="B7" s="52" t="s">
        <v>87</v>
      </c>
      <c r="C7" s="53" t="n">
        <v>0.065342906287461</v>
      </c>
      <c r="D7" s="53" t="n">
        <v>0.682254433830977</v>
      </c>
      <c r="E7" s="54" t="n">
        <v>0.969105103672737</v>
      </c>
      <c r="F7" s="54" t="n">
        <v>0.934657093712539</v>
      </c>
      <c r="G7" s="54" t="n">
        <v>0.317745566169023</v>
      </c>
    </row>
    <row r="8" s="1" customFormat="true" ht="12.8" hidden="false" customHeight="false" outlineLevel="0" collapsed="false">
      <c r="A8" s="52" t="str">
        <f aca="false">'Table SI1-Mapping_stats'!$C$15</f>
        <v>B73_rep_3</v>
      </c>
      <c r="B8" s="52" t="s">
        <v>87</v>
      </c>
      <c r="C8" s="53" t="n">
        <v>0.0627719795035395</v>
      </c>
      <c r="D8" s="53" t="n">
        <v>0.705522608257401</v>
      </c>
      <c r="E8" s="54" t="n">
        <v>0.969804087765599</v>
      </c>
      <c r="F8" s="54" t="n">
        <v>0.93722802049646</v>
      </c>
      <c r="G8" s="54" t="n">
        <v>0.294477391742599</v>
      </c>
    </row>
    <row r="9" s="1" customFormat="true" ht="12.8" hidden="false" customHeight="false" outlineLevel="0" collapsed="false">
      <c r="A9" s="52" t="str">
        <f aca="false">'Table SI1-Mapping_stats'!$C$16</f>
        <v>Maize_merged</v>
      </c>
      <c r="B9" s="52" t="s">
        <v>87</v>
      </c>
      <c r="C9" s="53" t="n">
        <v>0.0666860432500446</v>
      </c>
      <c r="D9" s="53" t="n">
        <v>0.622379954565389</v>
      </c>
      <c r="E9" s="54" t="n">
        <v>0.968086136101969</v>
      </c>
      <c r="F9" s="54" t="n">
        <v>0.933313956749955</v>
      </c>
      <c r="G9" s="54" t="n">
        <v>0.377620045434611</v>
      </c>
    </row>
    <row r="10" s="1" customFormat="true" ht="12.8" hidden="false" customHeight="false" outlineLevel="0" collapsed="false">
      <c r="A10" s="52" t="str">
        <f aca="false">'Table SI1-Mapping_stats'!$C$9</f>
        <v>NPB_1</v>
      </c>
      <c r="B10" s="52" t="s">
        <v>87</v>
      </c>
      <c r="C10" s="53" t="n">
        <v>0.0200868589203272</v>
      </c>
      <c r="D10" s="53" t="n">
        <v>0.467462979032078</v>
      </c>
      <c r="E10" s="54" t="e">
        <f aca="false">NA()</f>
        <v>#N/A</v>
      </c>
      <c r="F10" s="54" t="n">
        <v>0.979913141079673</v>
      </c>
      <c r="G10" s="54" t="n">
        <v>0.532537020967922</v>
      </c>
    </row>
    <row r="11" s="1" customFormat="true" ht="12.8" hidden="false" customHeight="false" outlineLevel="0" collapsed="false">
      <c r="A11" s="52" t="str">
        <f aca="false">'Table SI1-Mapping_stats'!$C$10</f>
        <v>NPB_2</v>
      </c>
      <c r="B11" s="52" t="s">
        <v>87</v>
      </c>
      <c r="C11" s="53" t="n">
        <v>0.0186377111232073</v>
      </c>
      <c r="D11" s="53" t="n">
        <v>0.46133925066405</v>
      </c>
      <c r="E11" s="54" t="e">
        <f aca="false">NA()</f>
        <v>#N/A</v>
      </c>
      <c r="F11" s="54" t="n">
        <v>0.981362288876793</v>
      </c>
      <c r="G11" s="54" t="n">
        <v>0.53866074933595</v>
      </c>
    </row>
    <row r="12" s="1" customFormat="true" ht="12.8" hidden="false" customHeight="false" outlineLevel="0" collapsed="false">
      <c r="A12" s="52" t="str">
        <f aca="false">'Table SI1-Mapping_stats'!$C$11</f>
        <v>NPB_3</v>
      </c>
      <c r="B12" s="52" t="s">
        <v>87</v>
      </c>
      <c r="C12" s="53" t="n">
        <v>0.0206619651692885</v>
      </c>
      <c r="D12" s="53" t="n">
        <v>0.494710286161419</v>
      </c>
      <c r="E12" s="54" t="e">
        <f aca="false">NA()</f>
        <v>#N/A</v>
      </c>
      <c r="F12" s="54" t="n">
        <v>0.979338034830711</v>
      </c>
      <c r="G12" s="54" t="n">
        <v>0.505289713838581</v>
      </c>
    </row>
    <row r="13" s="1" customFormat="true" ht="12.8" hidden="false" customHeight="false" outlineLevel="0" collapsed="false">
      <c r="A13" s="55" t="str">
        <f aca="false">'Table SI1-Mapping_stats'!$C$12</f>
        <v>Rice_merged</v>
      </c>
      <c r="B13" s="55" t="s">
        <v>87</v>
      </c>
      <c r="C13" s="56" t="n">
        <v>0.0215543716213361</v>
      </c>
      <c r="D13" s="56" t="n">
        <v>0.467896293838398</v>
      </c>
      <c r="E13" s="54" t="e">
        <f aca="false">NA()</f>
        <v>#N/A</v>
      </c>
      <c r="F13" s="54" t="n">
        <v>0.978445628378664</v>
      </c>
      <c r="G13" s="54" t="n">
        <v>0.532103706161602</v>
      </c>
    </row>
    <row r="14" s="1" customFormat="true" ht="12.8" hidden="false" customHeight="false" outlineLevel="0" collapsed="false">
      <c r="A14" s="52" t="str">
        <f aca="false">'Table SI1-Mapping_stats'!$C$6</f>
        <v>WT_replicate_2</v>
      </c>
      <c r="B14" s="52" t="s">
        <v>87</v>
      </c>
      <c r="C14" s="53" t="n">
        <v>0.0110565806390538</v>
      </c>
      <c r="D14" s="53" t="n">
        <v>0.441130811554217</v>
      </c>
      <c r="E14" s="54" t="n">
        <v>0.988002153459635</v>
      </c>
      <c r="F14" s="57" t="n">
        <v>0.988943419360946</v>
      </c>
      <c r="G14" s="57" t="n">
        <v>0.558869188445783</v>
      </c>
    </row>
    <row r="15" s="1" customFormat="true" ht="12.8" hidden="false" customHeight="false" outlineLevel="0" collapsed="false">
      <c r="A15" s="52" t="str">
        <f aca="false">'Table SI1-Mapping_stats'!$C$7</f>
        <v>WT_replicate_3</v>
      </c>
      <c r="B15" s="52" t="s">
        <v>87</v>
      </c>
      <c r="C15" s="53" t="n">
        <v>0.00671719394098988</v>
      </c>
      <c r="D15" s="53" t="n">
        <v>0.321241673027817</v>
      </c>
      <c r="E15" s="54" t="n">
        <v>0.992237245728409</v>
      </c>
      <c r="F15" s="57" t="n">
        <v>0.99328280605901</v>
      </c>
      <c r="G15" s="57" t="n">
        <v>0.678758326972183</v>
      </c>
    </row>
    <row r="16" s="1" customFormat="true" ht="12.8" hidden="false" customHeight="false" outlineLevel="0" collapsed="false">
      <c r="A16" s="58" t="str">
        <f aca="false">'Table SI1-Mapping_stats'!$C$8</f>
        <v>Arabidopsis_merged</v>
      </c>
      <c r="B16" s="58" t="s">
        <v>88</v>
      </c>
      <c r="C16" s="59" t="n">
        <v>0.0111707947975973</v>
      </c>
      <c r="D16" s="59" t="n">
        <v>0.262027083744344</v>
      </c>
      <c r="E16" s="60" t="n">
        <v>0.988779537349733</v>
      </c>
      <c r="F16" s="61" t="n">
        <v>0.988829205202403</v>
      </c>
      <c r="G16" s="61" t="n">
        <v>0.737972916255656</v>
      </c>
    </row>
    <row r="17" s="1" customFormat="true" ht="12.8" hidden="false" customHeight="false" outlineLevel="0" collapsed="false">
      <c r="A17" s="58" t="str">
        <f aca="false">'Table SI1-Mapping_stats'!$C$13</f>
        <v>B73_rep_1</v>
      </c>
      <c r="B17" s="58" t="s">
        <v>88</v>
      </c>
      <c r="C17" s="59" t="n">
        <v>0.0128475892795876</v>
      </c>
      <c r="D17" s="59" t="n">
        <v>0.208371462012431</v>
      </c>
      <c r="E17" s="60" t="n">
        <v>0.975585725648998</v>
      </c>
      <c r="F17" s="60" t="n">
        <v>0.987152410720412</v>
      </c>
      <c r="G17" s="60" t="n">
        <v>0.791628537987569</v>
      </c>
    </row>
    <row r="18" s="1" customFormat="true" ht="12.8" hidden="false" customHeight="false" outlineLevel="0" collapsed="false">
      <c r="A18" s="58" t="str">
        <f aca="false">'Table SI1-Mapping_stats'!$C$14</f>
        <v>B73_rep_2</v>
      </c>
      <c r="B18" s="58" t="s">
        <v>88</v>
      </c>
      <c r="C18" s="59" t="n">
        <v>0.0323845425774166</v>
      </c>
      <c r="D18" s="59" t="n">
        <v>0.713156907080776</v>
      </c>
      <c r="E18" s="60" t="n">
        <v>0.978278972136556</v>
      </c>
      <c r="F18" s="61" t="n">
        <v>0.967615457422583</v>
      </c>
      <c r="G18" s="60" t="n">
        <v>0.286843092919224</v>
      </c>
    </row>
    <row r="19" s="1" customFormat="true" ht="12.8" hidden="false" customHeight="false" outlineLevel="0" collapsed="false">
      <c r="A19" s="58" t="str">
        <f aca="false">'Table SI1-Mapping_stats'!$C$15</f>
        <v>B73_rep_3</v>
      </c>
      <c r="B19" s="58" t="s">
        <v>88</v>
      </c>
      <c r="C19" s="59" t="n">
        <v>0.02952251978594</v>
      </c>
      <c r="D19" s="59" t="n">
        <v>0.738891097442091</v>
      </c>
      <c r="E19" s="60" t="n">
        <v>0.978125338780202</v>
      </c>
      <c r="F19" s="61" t="n">
        <v>0.97047748021406</v>
      </c>
      <c r="G19" s="61" t="n">
        <v>0.261108902557909</v>
      </c>
    </row>
    <row r="20" s="1" customFormat="true" ht="12.8" hidden="false" customHeight="false" outlineLevel="0" collapsed="false">
      <c r="A20" s="58" t="str">
        <f aca="false">'Table SI1-Mapping_stats'!$C$16</f>
        <v>Maize_merged</v>
      </c>
      <c r="B20" s="58" t="s">
        <v>88</v>
      </c>
      <c r="C20" s="59" t="n">
        <v>0.0325233307788771</v>
      </c>
      <c r="D20" s="59" t="n">
        <v>0.650784443445346</v>
      </c>
      <c r="E20" s="60" t="n">
        <v>0.9779418640752</v>
      </c>
      <c r="F20" s="61" t="n">
        <v>0.967476669221123</v>
      </c>
      <c r="G20" s="61" t="n">
        <v>0.349215556554654</v>
      </c>
    </row>
    <row r="21" s="1" customFormat="true" ht="12.8" hidden="false" customHeight="false" outlineLevel="0" collapsed="false">
      <c r="A21" s="62" t="str">
        <f aca="false">'Table SI1-Mapping_stats'!$C$9</f>
        <v>NPB_1</v>
      </c>
      <c r="B21" s="62" t="s">
        <v>88</v>
      </c>
      <c r="C21" s="63" t="n">
        <v>0.0146472116732466</v>
      </c>
      <c r="D21" s="63" t="n">
        <v>0.435072435411607</v>
      </c>
      <c r="E21" s="61" t="e">
        <f aca="false">NA()</f>
        <v>#N/A</v>
      </c>
      <c r="F21" s="60" t="n">
        <v>0.985352788326753</v>
      </c>
      <c r="G21" s="61" t="n">
        <v>0.564927564588393</v>
      </c>
    </row>
    <row r="22" s="1" customFormat="true" ht="12.8" hidden="false" customHeight="false" outlineLevel="0" collapsed="false">
      <c r="A22" s="58" t="str">
        <f aca="false">'Table SI1-Mapping_stats'!$C$10</f>
        <v>NPB_2</v>
      </c>
      <c r="B22" s="58" t="s">
        <v>88</v>
      </c>
      <c r="C22" s="59" t="n">
        <v>0.013125380918889</v>
      </c>
      <c r="D22" s="59" t="n">
        <v>0.426645241443872</v>
      </c>
      <c r="E22" s="61" t="e">
        <f aca="false">NA()</f>
        <v>#N/A</v>
      </c>
      <c r="F22" s="60" t="n">
        <v>0.986874619081111</v>
      </c>
      <c r="G22" s="61" t="n">
        <v>0.573354758556128</v>
      </c>
    </row>
    <row r="23" s="1" customFormat="true" ht="12.8" hidden="false" customHeight="false" outlineLevel="0" collapsed="false">
      <c r="A23" s="58" t="str">
        <f aca="false">'Table SI1-Mapping_stats'!$C$11</f>
        <v>NPB_3</v>
      </c>
      <c r="B23" s="58" t="s">
        <v>88</v>
      </c>
      <c r="C23" s="59" t="n">
        <v>0.0144052381263541</v>
      </c>
      <c r="D23" s="59" t="n">
        <v>0.455776590264474</v>
      </c>
      <c r="E23" s="61" t="e">
        <f aca="false">NA()</f>
        <v>#N/A</v>
      </c>
      <c r="F23" s="60" t="n">
        <v>0.985594761873646</v>
      </c>
      <c r="G23" s="61" t="n">
        <v>0.544223409735526</v>
      </c>
    </row>
    <row r="24" s="1" customFormat="true" ht="12.8" hidden="false" customHeight="false" outlineLevel="0" collapsed="false">
      <c r="A24" s="58" t="str">
        <f aca="false">'Table SI1-Mapping_stats'!$C$12</f>
        <v>Rice_merged</v>
      </c>
      <c r="B24" s="58" t="s">
        <v>88</v>
      </c>
      <c r="C24" s="59" t="n">
        <v>0.0164520665788319</v>
      </c>
      <c r="D24" s="59" t="n">
        <v>0.444178331676036</v>
      </c>
      <c r="E24" s="61" t="e">
        <f aca="false">NA()</f>
        <v>#N/A</v>
      </c>
      <c r="F24" s="60" t="n">
        <v>0.983547933421168</v>
      </c>
      <c r="G24" s="61" t="n">
        <v>0.555821668323964</v>
      </c>
    </row>
    <row r="25" s="1" customFormat="true" ht="12.8" hidden="false" customHeight="false" outlineLevel="0" collapsed="false">
      <c r="A25" s="58" t="str">
        <f aca="false">'Table SI1-Mapping_stats'!$C$6</f>
        <v>WT_replicate_2</v>
      </c>
      <c r="B25" s="58" t="s">
        <v>88</v>
      </c>
      <c r="C25" s="59" t="n">
        <v>0.012206893391147</v>
      </c>
      <c r="D25" s="59" t="n">
        <v>0.2965875391802</v>
      </c>
      <c r="E25" s="60" t="n">
        <v>0.984985057824922</v>
      </c>
      <c r="F25" s="60" t="n">
        <v>0.987793106608853</v>
      </c>
      <c r="G25" s="61" t="n">
        <v>0.7034124608198</v>
      </c>
    </row>
    <row r="26" s="1" customFormat="true" ht="12.8" hidden="false" customHeight="false" outlineLevel="0" collapsed="false">
      <c r="A26" s="58" t="str">
        <f aca="false">'Table SI1-Mapping_stats'!$C$7</f>
        <v>WT_replicate_3</v>
      </c>
      <c r="B26" s="58" t="s">
        <v>88</v>
      </c>
      <c r="C26" s="59" t="n">
        <v>0.0044850385908962</v>
      </c>
      <c r="D26" s="59" t="n">
        <v>0.11524082389433</v>
      </c>
      <c r="E26" s="60" t="n">
        <v>0.992040595019644</v>
      </c>
      <c r="F26" s="61" t="n">
        <v>0.995514961409104</v>
      </c>
      <c r="G26" s="61" t="n">
        <v>0.88475917610567</v>
      </c>
    </row>
    <row r="27" s="1" customFormat="true" ht="12.8" hidden="false" customHeight="false" outlineLevel="0" collapsed="false">
      <c r="A27" s="64" t="str">
        <f aca="false">'Table SI1-Mapping_stats'!$C$8</f>
        <v>Arabidopsis_merged</v>
      </c>
      <c r="B27" s="64" t="s">
        <v>89</v>
      </c>
      <c r="C27" s="65" t="n">
        <v>0.0109018975421999</v>
      </c>
      <c r="D27" s="65" t="n">
        <v>0.401194503061749</v>
      </c>
      <c r="E27" s="66" t="n">
        <v>0.989705495891659</v>
      </c>
      <c r="F27" s="66" t="n">
        <v>0.9890981024578</v>
      </c>
      <c r="G27" s="66" t="n">
        <v>0.598805496938251</v>
      </c>
    </row>
    <row r="28" s="1" customFormat="true" ht="12.8" hidden="false" customHeight="false" outlineLevel="0" collapsed="false">
      <c r="A28" s="67" t="str">
        <f aca="false">'Table SI1-Mapping_stats'!$C$13</f>
        <v>B73_rep_1</v>
      </c>
      <c r="B28" s="67" t="s">
        <v>89</v>
      </c>
      <c r="C28" s="68" t="n">
        <v>0.0170016024898009</v>
      </c>
      <c r="D28" s="68" t="n">
        <v>0.57221224432761</v>
      </c>
      <c r="E28" s="69" t="n">
        <v>0.971219144119866</v>
      </c>
      <c r="F28" s="66" t="n">
        <v>0.982998397510199</v>
      </c>
      <c r="G28" s="66" t="n">
        <v>0.42778775567239</v>
      </c>
    </row>
    <row r="29" s="1" customFormat="true" ht="12.8" hidden="false" customHeight="false" outlineLevel="0" collapsed="false">
      <c r="A29" s="67" t="str">
        <f aca="false">'Table SI1-Mapping_stats'!$C$14</f>
        <v>B73_rep_2</v>
      </c>
      <c r="B29" s="67" t="s">
        <v>89</v>
      </c>
      <c r="C29" s="68" t="n">
        <v>0.0399208882782893</v>
      </c>
      <c r="D29" s="68" t="n">
        <v>0.591761237673046</v>
      </c>
      <c r="E29" s="69" t="n">
        <v>0.977285983679433</v>
      </c>
      <c r="F29" s="69" t="n">
        <v>0.960079111721711</v>
      </c>
      <c r="G29" s="66" t="n">
        <v>0.408238762326954</v>
      </c>
    </row>
    <row r="30" s="1" customFormat="true" ht="12.8" hidden="false" customHeight="false" outlineLevel="0" collapsed="false">
      <c r="A30" s="64" t="str">
        <f aca="false">'Table SI1-Mapping_stats'!$C$15</f>
        <v>B73_rep_3</v>
      </c>
      <c r="B30" s="64" t="s">
        <v>89</v>
      </c>
      <c r="C30" s="65" t="n">
        <v>0.0412204316688387</v>
      </c>
      <c r="D30" s="65" t="n">
        <v>0.6151011510484</v>
      </c>
      <c r="E30" s="66" t="n">
        <v>0.973754075133774</v>
      </c>
      <c r="F30" s="69" t="n">
        <v>0.958779568331161</v>
      </c>
      <c r="G30" s="69" t="n">
        <v>0.3848988489516</v>
      </c>
    </row>
    <row r="31" s="1" customFormat="true" ht="12.8" hidden="false" customHeight="false" outlineLevel="0" collapsed="false">
      <c r="A31" s="64" t="str">
        <f aca="false">'Table SI1-Mapping_stats'!$C$16</f>
        <v>Maize_merged</v>
      </c>
      <c r="B31" s="64" t="s">
        <v>89</v>
      </c>
      <c r="C31" s="65" t="n">
        <v>0.0430674257318055</v>
      </c>
      <c r="D31" s="65" t="n">
        <v>0.586689388873449</v>
      </c>
      <c r="E31" s="66" t="n">
        <v>0.975786277777082</v>
      </c>
      <c r="F31" s="66" t="n">
        <v>0.956932574268194</v>
      </c>
      <c r="G31" s="66" t="n">
        <v>0.413310611126551</v>
      </c>
    </row>
    <row r="32" s="1" customFormat="true" ht="12.8" hidden="false" customHeight="false" outlineLevel="0" collapsed="false">
      <c r="A32" s="64" t="str">
        <f aca="false">'Table SI1-Mapping_stats'!$C$9</f>
        <v>NPB_1</v>
      </c>
      <c r="B32" s="64" t="s">
        <v>89</v>
      </c>
      <c r="C32" s="65" t="n">
        <v>0.0213217364764395</v>
      </c>
      <c r="D32" s="65" t="n">
        <v>0.49000389046138</v>
      </c>
      <c r="E32" s="66" t="e">
        <f aca="false">NA()</f>
        <v>#N/A</v>
      </c>
      <c r="F32" s="69" t="n">
        <v>0.97867826352356</v>
      </c>
      <c r="G32" s="66" t="n">
        <v>0.50999610953862</v>
      </c>
    </row>
    <row r="33" s="1" customFormat="true" ht="12.8" hidden="false" customHeight="false" outlineLevel="0" collapsed="false">
      <c r="A33" s="64" t="str">
        <f aca="false">'Table SI1-Mapping_stats'!$C$10</f>
        <v>NPB_2</v>
      </c>
      <c r="B33" s="64" t="s">
        <v>89</v>
      </c>
      <c r="C33" s="65" t="n">
        <v>0.0169918995273255</v>
      </c>
      <c r="D33" s="65" t="n">
        <v>0.491013308415315</v>
      </c>
      <c r="E33" s="66" t="e">
        <f aca="false">NA()</f>
        <v>#N/A</v>
      </c>
      <c r="F33" s="69" t="n">
        <v>0.983008100472675</v>
      </c>
      <c r="G33" s="66" t="n">
        <v>0.508986691584685</v>
      </c>
    </row>
    <row r="34" s="1" customFormat="true" ht="12.8" hidden="false" customHeight="false" outlineLevel="0" collapsed="false">
      <c r="A34" s="64" t="str">
        <f aca="false">'Table SI1-Mapping_stats'!$C$11</f>
        <v>NPB_3</v>
      </c>
      <c r="B34" s="64" t="s">
        <v>89</v>
      </c>
      <c r="C34" s="65" t="n">
        <v>0.0148504080765132</v>
      </c>
      <c r="D34" s="65" t="n">
        <v>0.487508517680073</v>
      </c>
      <c r="E34" s="66" t="e">
        <f aca="false">NA()</f>
        <v>#N/A</v>
      </c>
      <c r="F34" s="69" t="n">
        <v>0.985149591923487</v>
      </c>
      <c r="G34" s="69" t="n">
        <v>0.512491482319926</v>
      </c>
    </row>
    <row r="35" s="1" customFormat="true" ht="12.8" hidden="false" customHeight="false" outlineLevel="0" collapsed="false">
      <c r="A35" s="64" t="str">
        <f aca="false">'Table SI1-Mapping_stats'!$C$12</f>
        <v>Rice_merged</v>
      </c>
      <c r="B35" s="64" t="s">
        <v>89</v>
      </c>
      <c r="C35" s="65" t="n">
        <v>0.0240472784166648</v>
      </c>
      <c r="D35" s="65" t="n">
        <v>0.497625805728115</v>
      </c>
      <c r="E35" s="66" t="e">
        <f aca="false">NA()</f>
        <v>#N/A</v>
      </c>
      <c r="F35" s="69" t="n">
        <v>0.975952721583335</v>
      </c>
      <c r="G35" s="66" t="n">
        <v>0.502374194271885</v>
      </c>
    </row>
    <row r="36" s="1" customFormat="true" ht="12.8" hidden="false" customHeight="false" outlineLevel="0" collapsed="false">
      <c r="A36" s="64" t="str">
        <f aca="false">'Table SI1-Mapping_stats'!$C$6</f>
        <v>WT_replicate_2</v>
      </c>
      <c r="B36" s="64" t="s">
        <v>89</v>
      </c>
      <c r="C36" s="65" t="n">
        <v>0.0119467249436521</v>
      </c>
      <c r="D36" s="65" t="n">
        <v>0.421352977297732</v>
      </c>
      <c r="E36" s="66" t="n">
        <v>0.986265767909966</v>
      </c>
      <c r="F36" s="66" t="n">
        <v>0.988053275056348</v>
      </c>
      <c r="G36" s="66" t="n">
        <v>0.578647022702268</v>
      </c>
    </row>
    <row r="37" s="1" customFormat="true" ht="12.8" hidden="false" customHeight="false" outlineLevel="0" collapsed="false">
      <c r="A37" s="64" t="str">
        <f aca="false">'Table SI1-Mapping_stats'!$C$7</f>
        <v>WT_replicate_3</v>
      </c>
      <c r="B37" s="64" t="s">
        <v>89</v>
      </c>
      <c r="C37" s="65" t="n">
        <v>0.00662243991438414</v>
      </c>
      <c r="D37" s="65" t="n">
        <v>0.342002625840075</v>
      </c>
      <c r="E37" s="66" t="n">
        <v>0.992958748221906</v>
      </c>
      <c r="F37" s="66" t="n">
        <v>0.993377560085616</v>
      </c>
      <c r="G37" s="66" t="n">
        <v>0.657997374159925</v>
      </c>
    </row>
    <row r="38" s="1" customFormat="true" ht="12.8" hidden="false" customHeight="false" outlineLevel="0" collapsed="false">
      <c r="A38" s="70" t="str">
        <f aca="false">'Table SI1-Mapping_stats'!$C$8</f>
        <v>Arabidopsis_merged</v>
      </c>
      <c r="B38" s="70" t="s">
        <v>90</v>
      </c>
      <c r="C38" s="71" t="n">
        <v>0.0121717912054705</v>
      </c>
      <c r="D38" s="71" t="n">
        <v>0.856585234310949</v>
      </c>
      <c r="E38" s="72" t="n">
        <v>0.99045438591712</v>
      </c>
      <c r="F38" s="73" t="n">
        <v>0.987828208794529</v>
      </c>
      <c r="G38" s="73" t="n">
        <v>0.143414765689051</v>
      </c>
    </row>
    <row r="39" s="1" customFormat="true" ht="12.8" hidden="false" customHeight="false" outlineLevel="0" collapsed="false">
      <c r="A39" s="70" t="str">
        <f aca="false">'Table SI1-Mapping_stats'!$C$13</f>
        <v>B73_rep_1</v>
      </c>
      <c r="B39" s="70" t="s">
        <v>90</v>
      </c>
      <c r="C39" s="71" t="n">
        <v>0.0253216114835088</v>
      </c>
      <c r="D39" s="71" t="n">
        <v>0.910081036857909</v>
      </c>
      <c r="E39" s="72" t="n">
        <v>0.95300419424933</v>
      </c>
      <c r="F39" s="72" t="n">
        <v>0.974678388516491</v>
      </c>
      <c r="G39" s="72" t="n">
        <v>0.0899189631420912</v>
      </c>
    </row>
    <row r="40" s="1" customFormat="true" ht="12.8" hidden="false" customHeight="false" outlineLevel="0" collapsed="false">
      <c r="A40" s="70" t="str">
        <f aca="false">'Table SI1-Mapping_stats'!$C$14</f>
        <v>B73_rep_2</v>
      </c>
      <c r="B40" s="70" t="s">
        <v>90</v>
      </c>
      <c r="C40" s="71" t="n">
        <v>0.0387885580283032</v>
      </c>
      <c r="D40" s="71" t="n">
        <v>0.884601558056977</v>
      </c>
      <c r="E40" s="72" t="n">
        <v>0.970152476521592</v>
      </c>
      <c r="F40" s="72" t="n">
        <v>0.961211441971697</v>
      </c>
      <c r="G40" s="72" t="n">
        <v>0.115398441943023</v>
      </c>
    </row>
    <row r="41" s="1" customFormat="true" ht="12.8" hidden="false" customHeight="false" outlineLevel="0" collapsed="false">
      <c r="A41" s="74" t="str">
        <f aca="false">'Table SI1-Mapping_stats'!$C$15</f>
        <v>B73_rep_3</v>
      </c>
      <c r="B41" s="74" t="s">
        <v>90</v>
      </c>
      <c r="C41" s="75" t="n">
        <v>0.0348373968053603</v>
      </c>
      <c r="D41" s="75" t="n">
        <v>0.894458363016096</v>
      </c>
      <c r="E41" s="73" t="n">
        <v>0.963398154792041</v>
      </c>
      <c r="F41" s="72" t="n">
        <v>0.96516260319464</v>
      </c>
      <c r="G41" s="72" t="n">
        <v>0.105541636983904</v>
      </c>
    </row>
    <row r="42" s="1" customFormat="true" ht="12.8" hidden="false" customHeight="false" outlineLevel="0" collapsed="false">
      <c r="A42" s="70" t="str">
        <f aca="false">'Table SI1-Mapping_stats'!$C$16</f>
        <v>Maize_merged</v>
      </c>
      <c r="B42" s="70" t="s">
        <v>90</v>
      </c>
      <c r="C42" s="71" t="n">
        <v>0.0337395218922628</v>
      </c>
      <c r="D42" s="71" t="n">
        <v>0.889442596430948</v>
      </c>
      <c r="E42" s="72" t="n">
        <v>0.967331869502625</v>
      </c>
      <c r="F42" s="72" t="n">
        <v>0.966260478107737</v>
      </c>
      <c r="G42" s="72" t="n">
        <v>0.110557403569052</v>
      </c>
    </row>
    <row r="43" s="1" customFormat="true" ht="12.8" hidden="false" customHeight="false" outlineLevel="0" collapsed="false">
      <c r="A43" s="70" t="str">
        <f aca="false">'Table SI1-Mapping_stats'!$C$9</f>
        <v>NPB_1</v>
      </c>
      <c r="B43" s="70" t="s">
        <v>90</v>
      </c>
      <c r="C43" s="71" t="n">
        <v>0.0248319316382529</v>
      </c>
      <c r="D43" s="71" t="n">
        <v>0.923694689764875</v>
      </c>
      <c r="E43" s="72" t="e">
        <f aca="false">NA()</f>
        <v>#N/A</v>
      </c>
      <c r="F43" s="72" t="n">
        <v>0.975168068361747</v>
      </c>
      <c r="G43" s="72" t="n">
        <v>0.0763053102351247</v>
      </c>
    </row>
    <row r="44" s="1" customFormat="true" ht="12.8" hidden="false" customHeight="false" outlineLevel="0" collapsed="false">
      <c r="A44" s="70" t="str">
        <f aca="false">'Table SI1-Mapping_stats'!$C$10</f>
        <v>NPB_2</v>
      </c>
      <c r="B44" s="70" t="s">
        <v>90</v>
      </c>
      <c r="C44" s="71" t="n">
        <v>0.0186424293693518</v>
      </c>
      <c r="D44" s="71" t="n">
        <v>0.93814973268894</v>
      </c>
      <c r="E44" s="72" t="e">
        <f aca="false">NA()</f>
        <v>#N/A</v>
      </c>
      <c r="F44" s="72" t="n">
        <v>0.981357570630648</v>
      </c>
      <c r="G44" s="73" t="n">
        <v>0.0618502673110596</v>
      </c>
    </row>
    <row r="45" s="1" customFormat="true" ht="12.8" hidden="false" customHeight="false" outlineLevel="0" collapsed="false">
      <c r="A45" s="74" t="str">
        <f aca="false">'Table SI1-Mapping_stats'!$C$11</f>
        <v>NPB_3</v>
      </c>
      <c r="B45" s="74" t="s">
        <v>90</v>
      </c>
      <c r="C45" s="75" t="n">
        <v>0.0162094201496677</v>
      </c>
      <c r="D45" s="75" t="n">
        <v>0.936731192536675</v>
      </c>
      <c r="E45" s="72" t="e">
        <f aca="false">NA()</f>
        <v>#N/A</v>
      </c>
      <c r="F45" s="72" t="n">
        <v>0.983790579850332</v>
      </c>
      <c r="G45" s="72" t="n">
        <v>0.0632688074633246</v>
      </c>
    </row>
    <row r="46" s="1" customFormat="true" ht="12.8" hidden="false" customHeight="false" outlineLevel="0" collapsed="false">
      <c r="A46" s="70" t="str">
        <f aca="false">'Table SI1-Mapping_stats'!$C$12</f>
        <v>Rice_merged</v>
      </c>
      <c r="B46" s="70" t="s">
        <v>90</v>
      </c>
      <c r="C46" s="71" t="n">
        <v>0.0210037881417486</v>
      </c>
      <c r="D46" s="71" t="n">
        <v>0.931859107107236</v>
      </c>
      <c r="E46" s="72" t="e">
        <f aca="false">NA()</f>
        <v>#N/A</v>
      </c>
      <c r="F46" s="72" t="n">
        <v>0.978996211858251</v>
      </c>
      <c r="G46" s="72" t="n">
        <v>0.0681408928927636</v>
      </c>
    </row>
    <row r="47" s="1" customFormat="true" ht="12.8" hidden="false" customHeight="false" outlineLevel="0" collapsed="false">
      <c r="A47" s="70" t="str">
        <f aca="false">'Table SI1-Mapping_stats'!$C$6</f>
        <v>WT_replicate_2</v>
      </c>
      <c r="B47" s="70" t="s">
        <v>90</v>
      </c>
      <c r="C47" s="71" t="n">
        <v>0.0115747605415097</v>
      </c>
      <c r="D47" s="71" t="n">
        <v>0.863920496968806</v>
      </c>
      <c r="E47" s="72" t="n">
        <v>0.987509477724866</v>
      </c>
      <c r="F47" s="72" t="n">
        <v>0.98842523945849</v>
      </c>
      <c r="G47" s="72" t="n">
        <v>0.136079503031194</v>
      </c>
    </row>
    <row r="48" s="1" customFormat="true" ht="12.8" hidden="false" customHeight="false" outlineLevel="0" collapsed="false">
      <c r="A48" s="70" t="str">
        <f aca="false">'Table SI1-Mapping_stats'!$C$7</f>
        <v>WT_replicate_3</v>
      </c>
      <c r="B48" s="70" t="s">
        <v>90</v>
      </c>
      <c r="C48" s="71" t="n">
        <v>0.0106580013899093</v>
      </c>
      <c r="D48" s="71" t="n">
        <v>0.83993161663708</v>
      </c>
      <c r="E48" s="72" t="n">
        <v>0.993101665524351</v>
      </c>
      <c r="F48" s="72" t="n">
        <v>0.989341998610091</v>
      </c>
      <c r="G48" s="72" t="n">
        <v>0.16006838336292</v>
      </c>
    </row>
    <row r="49" s="1" customFormat="true" ht="12.8" hidden="false" customHeight="false" outlineLevel="0" collapsed="false">
      <c r="A49" s="76" t="str">
        <f aca="false">'Table SI1-Mapping_stats'!$C$8</f>
        <v>Arabidopsis_merged</v>
      </c>
      <c r="B49" s="76" t="s">
        <v>91</v>
      </c>
      <c r="C49" s="77" t="n">
        <v>0.0105303825285688</v>
      </c>
      <c r="D49" s="77" t="n">
        <v>0.399525037149261</v>
      </c>
      <c r="E49" s="78" t="n">
        <v>0.991127586962317</v>
      </c>
      <c r="F49" s="79" t="n">
        <v>0.989469617471431</v>
      </c>
      <c r="G49" s="79" t="n">
        <v>0.600474962850739</v>
      </c>
    </row>
    <row r="50" s="1" customFormat="true" ht="12.8" hidden="false" customHeight="false" outlineLevel="0" collapsed="false">
      <c r="A50" s="80" t="str">
        <f aca="false">'Table SI1-Mapping_stats'!$C$13</f>
        <v>B73_rep_1</v>
      </c>
      <c r="B50" s="80" t="s">
        <v>91</v>
      </c>
      <c r="C50" s="81" t="n">
        <v>0.031367402857953</v>
      </c>
      <c r="D50" s="81" t="n">
        <v>0.264625043614054</v>
      </c>
      <c r="E50" s="79" t="n">
        <v>0.968509931483148</v>
      </c>
      <c r="F50" s="79" t="n">
        <v>0.968632597142047</v>
      </c>
      <c r="G50" s="79" t="n">
        <v>0.735374956385946</v>
      </c>
    </row>
    <row r="51" s="1" customFormat="true" ht="12.8" hidden="false" customHeight="false" outlineLevel="0" collapsed="false">
      <c r="A51" s="80" t="str">
        <f aca="false">'Table SI1-Mapping_stats'!$C$14</f>
        <v>B73_rep_2</v>
      </c>
      <c r="B51" s="80" t="s">
        <v>91</v>
      </c>
      <c r="C51" s="81" t="n">
        <v>0.0570788485129739</v>
      </c>
      <c r="D51" s="81" t="n">
        <v>0.700523449321037</v>
      </c>
      <c r="E51" s="79" t="n">
        <v>0.976224262659989</v>
      </c>
      <c r="F51" s="79" t="n">
        <v>0.942921151487026</v>
      </c>
      <c r="G51" s="79" t="n">
        <v>0.299476550678963</v>
      </c>
    </row>
    <row r="52" s="1" customFormat="true" ht="12.8" hidden="false" customHeight="false" outlineLevel="0" collapsed="false">
      <c r="A52" s="80" t="str">
        <f aca="false">'Table SI1-Mapping_stats'!$C$15</f>
        <v>B73_rep_3</v>
      </c>
      <c r="B52" s="80" t="s">
        <v>91</v>
      </c>
      <c r="C52" s="81" t="n">
        <v>0.0554753567648706</v>
      </c>
      <c r="D52" s="81" t="n">
        <v>0.738883759346755</v>
      </c>
      <c r="E52" s="79" t="n">
        <v>0.976822343261096</v>
      </c>
      <c r="F52" s="79" t="n">
        <v>0.944524643235129</v>
      </c>
      <c r="G52" s="79" t="n">
        <v>0.261116240653245</v>
      </c>
    </row>
    <row r="53" customFormat="false" ht="12.8" hidden="false" customHeight="false" outlineLevel="0" collapsed="false">
      <c r="A53" s="80" t="str">
        <f aca="false">'Table SI1-Mapping_stats'!$C$16</f>
        <v>Maize_merged</v>
      </c>
      <c r="B53" s="80" t="s">
        <v>91</v>
      </c>
      <c r="C53" s="81" t="n">
        <v>0.0576182848447072</v>
      </c>
      <c r="D53" s="81" t="n">
        <v>0.63548203446564</v>
      </c>
      <c r="E53" s="79" t="n">
        <v>0.975774694969079</v>
      </c>
      <c r="F53" s="78" t="n">
        <v>0.942381715155293</v>
      </c>
      <c r="G53" s="78" t="n">
        <v>0.36451796553436</v>
      </c>
    </row>
    <row r="54" customFormat="false" ht="12.8" hidden="false" customHeight="false" outlineLevel="0" collapsed="false">
      <c r="A54" s="80" t="str">
        <f aca="false">'Table SI1-Mapping_stats'!$C$9</f>
        <v>NPB_1</v>
      </c>
      <c r="B54" s="80" t="s">
        <v>91</v>
      </c>
      <c r="C54" s="81" t="n">
        <v>0.0220976606630777</v>
      </c>
      <c r="D54" s="81" t="n">
        <v>0.499726505386222</v>
      </c>
      <c r="E54" s="79" t="e">
        <f aca="false">NA()</f>
        <v>#N/A</v>
      </c>
      <c r="F54" s="79" t="n">
        <v>0.977902339336922</v>
      </c>
      <c r="G54" s="78" t="n">
        <v>0.500273494613777</v>
      </c>
    </row>
    <row r="55" customFormat="false" ht="12.8" hidden="false" customHeight="false" outlineLevel="0" collapsed="false">
      <c r="A55" s="76" t="str">
        <f aca="false">'Table SI1-Mapping_stats'!$C$10</f>
        <v>NPB_2</v>
      </c>
      <c r="B55" s="76" t="s">
        <v>91</v>
      </c>
      <c r="C55" s="77" t="n">
        <v>0.0207255228693698</v>
      </c>
      <c r="D55" s="77" t="n">
        <v>0.493504070569502</v>
      </c>
      <c r="E55" s="79" t="e">
        <f aca="false">NA()</f>
        <v>#N/A</v>
      </c>
      <c r="F55" s="79" t="n">
        <v>0.97927447713063</v>
      </c>
      <c r="G55" s="79" t="n">
        <v>0.506495929430498</v>
      </c>
    </row>
    <row r="56" customFormat="false" ht="12.8" hidden="false" customHeight="false" outlineLevel="0" collapsed="false">
      <c r="A56" s="80" t="str">
        <f aca="false">'Table SI1-Mapping_stats'!$C$11</f>
        <v>NPB_3</v>
      </c>
      <c r="B56" s="80" t="s">
        <v>91</v>
      </c>
      <c r="C56" s="81" t="n">
        <v>0.0226634233570002</v>
      </c>
      <c r="D56" s="81" t="n">
        <v>0.532519691338139</v>
      </c>
      <c r="E56" s="79" t="e">
        <f aca="false">NA()</f>
        <v>#N/A</v>
      </c>
      <c r="F56" s="79" t="n">
        <v>0.977336576643</v>
      </c>
      <c r="G56" s="79" t="n">
        <v>0.467480308661861</v>
      </c>
    </row>
    <row r="57" customFormat="false" ht="12.8" hidden="false" customHeight="false" outlineLevel="0" collapsed="false">
      <c r="A57" s="80" t="str">
        <f aca="false">'Table SI1-Mapping_stats'!$C$12</f>
        <v>Rice_merged</v>
      </c>
      <c r="B57" s="80" t="s">
        <v>91</v>
      </c>
      <c r="C57" s="81" t="n">
        <v>0.0239747126369859</v>
      </c>
      <c r="D57" s="81" t="n">
        <v>0.502355850470954</v>
      </c>
      <c r="E57" s="79" t="e">
        <f aca="false">NA()</f>
        <v>#N/A</v>
      </c>
      <c r="F57" s="79" t="n">
        <v>0.976025287363014</v>
      </c>
      <c r="G57" s="79" t="n">
        <v>0.497644149529046</v>
      </c>
    </row>
    <row r="58" customFormat="false" ht="12.8" hidden="false" customHeight="false" outlineLevel="0" collapsed="false">
      <c r="A58" s="80" t="str">
        <f aca="false">'Table SI1-Mapping_stats'!$C$6</f>
        <v>WT_replicate_2</v>
      </c>
      <c r="B58" s="80" t="s">
        <v>91</v>
      </c>
      <c r="C58" s="81" t="n">
        <v>0.0115847021935986</v>
      </c>
      <c r="D58" s="81" t="n">
        <v>0.430571898778609</v>
      </c>
      <c r="E58" s="79" t="n">
        <v>0.988174339536278</v>
      </c>
      <c r="F58" s="79" t="n">
        <v>0.988415297806401</v>
      </c>
      <c r="G58" s="79" t="n">
        <v>0.569428101221391</v>
      </c>
    </row>
    <row r="59" customFormat="false" ht="12.8" hidden="false" customHeight="false" outlineLevel="0" collapsed="false">
      <c r="A59" s="80" t="str">
        <f aca="false">'Table SI1-Mapping_stats'!$C$7</f>
        <v>WT_replicate_3</v>
      </c>
      <c r="B59" s="80" t="s">
        <v>91</v>
      </c>
      <c r="C59" s="81" t="n">
        <v>0.0057281064516563</v>
      </c>
      <c r="D59" s="81" t="n">
        <v>0.311027162066813</v>
      </c>
      <c r="E59" s="79" t="n">
        <v>0.993511822579244</v>
      </c>
      <c r="F59" s="79" t="n">
        <v>0.994271893548344</v>
      </c>
      <c r="G59" s="79" t="n">
        <v>0.688972837933187</v>
      </c>
    </row>
    <row r="60" customFormat="false" ht="12.8" hidden="false" customHeight="false" outlineLevel="0" collapsed="false">
      <c r="A60" s="82" t="str">
        <f aca="false">'Table SI1-Mapping_stats'!$C$8</f>
        <v>Arabidopsis_merged</v>
      </c>
      <c r="B60" s="82" t="s">
        <v>92</v>
      </c>
      <c r="C60" s="83" t="n">
        <v>0.0107161775999238</v>
      </c>
      <c r="D60" s="83" t="n">
        <v>0.602218132480475</v>
      </c>
      <c r="E60" s="84" t="n">
        <v>0.990107034809999</v>
      </c>
      <c r="F60" s="84" t="n">
        <v>0.989283822400076</v>
      </c>
      <c r="G60" s="84" t="n">
        <v>0.397781867519525</v>
      </c>
    </row>
    <row r="61" customFormat="false" ht="12.8" hidden="false" customHeight="false" outlineLevel="0" collapsed="false">
      <c r="A61" s="82" t="str">
        <f aca="false">'Table SI1-Mapping_stats'!$C$13</f>
        <v>B73_rep_1</v>
      </c>
      <c r="B61" s="82" t="s">
        <v>92</v>
      </c>
      <c r="C61" s="83" t="n">
        <v>0.0323545947749924</v>
      </c>
      <c r="D61" s="83" t="n">
        <v>0.844176829564444</v>
      </c>
      <c r="E61" s="84" t="n">
        <v>0.954080176175523</v>
      </c>
      <c r="F61" s="84" t="n">
        <v>0.967645405225008</v>
      </c>
      <c r="G61" s="84" t="n">
        <v>0.155823170435556</v>
      </c>
    </row>
    <row r="62" customFormat="false" ht="12.8" hidden="false" customHeight="false" outlineLevel="0" collapsed="false">
      <c r="A62" s="82" t="str">
        <f aca="false">'Table SI1-Mapping_stats'!$C$14</f>
        <v>B73_rep_2</v>
      </c>
      <c r="B62" s="82" t="s">
        <v>92</v>
      </c>
      <c r="C62" s="83" t="n">
        <v>0.0433518423769245</v>
      </c>
      <c r="D62" s="83" t="n">
        <v>0.819212045182641</v>
      </c>
      <c r="E62" s="84" t="n">
        <v>0.970687951800725</v>
      </c>
      <c r="F62" s="84" t="n">
        <v>0.956648157623075</v>
      </c>
      <c r="G62" s="84" t="n">
        <v>0.180787954817359</v>
      </c>
    </row>
    <row r="63" customFormat="false" ht="12.8" hidden="false" customHeight="false" outlineLevel="0" collapsed="false">
      <c r="A63" s="82" t="str">
        <f aca="false">'Table SI1-Mapping_stats'!$C$15</f>
        <v>B73_rep_3</v>
      </c>
      <c r="B63" s="82" t="s">
        <v>92</v>
      </c>
      <c r="C63" s="83" t="n">
        <v>0.0417093164131114</v>
      </c>
      <c r="D63" s="83" t="n">
        <v>0.832254442470795</v>
      </c>
      <c r="E63" s="84" t="n">
        <v>0.964264254126861</v>
      </c>
      <c r="F63" s="84" t="n">
        <v>0.958290683586889</v>
      </c>
      <c r="G63" s="84" t="n">
        <v>0.167745557529205</v>
      </c>
    </row>
    <row r="64" customFormat="false" ht="12.8" hidden="false" customHeight="false" outlineLevel="0" collapsed="false">
      <c r="A64" s="85" t="str">
        <f aca="false">'Table SI1-Mapping_stats'!$C$16</f>
        <v>Maize_merged</v>
      </c>
      <c r="B64" s="85" t="s">
        <v>92</v>
      </c>
      <c r="C64" s="86" t="n">
        <v>0.0398753181273173</v>
      </c>
      <c r="D64" s="86" t="n">
        <v>0.821415116235636</v>
      </c>
      <c r="E64" s="87" t="n">
        <v>0.967606000070923</v>
      </c>
      <c r="F64" s="84" t="n">
        <v>0.960124681872683</v>
      </c>
      <c r="G64" s="84" t="n">
        <v>0.178584883764364</v>
      </c>
    </row>
    <row r="65" customFormat="false" ht="12.8" hidden="false" customHeight="false" outlineLevel="0" collapsed="false">
      <c r="A65" s="82" t="str">
        <f aca="false">'Table SI1-Mapping_stats'!$C$9</f>
        <v>NPB_1</v>
      </c>
      <c r="B65" s="82" t="s">
        <v>92</v>
      </c>
      <c r="C65" s="83" t="n">
        <v>0.0196700628952556</v>
      </c>
      <c r="D65" s="83" t="n">
        <v>0.811888926544707</v>
      </c>
      <c r="E65" s="84" t="e">
        <f aca="false">NA()</f>
        <v>#N/A</v>
      </c>
      <c r="F65" s="84" t="n">
        <v>0.980329937104744</v>
      </c>
      <c r="G65" s="84" t="n">
        <v>0.188111073455293</v>
      </c>
    </row>
    <row r="66" customFormat="false" ht="12.8" hidden="false" customHeight="false" outlineLevel="0" collapsed="false">
      <c r="A66" s="82" t="str">
        <f aca="false">'Table SI1-Mapping_stats'!$C$10</f>
        <v>NPB_2</v>
      </c>
      <c r="B66" s="82" t="s">
        <v>92</v>
      </c>
      <c r="C66" s="83" t="n">
        <v>0.0168882562962812</v>
      </c>
      <c r="D66" s="83" t="n">
        <v>0.827221665592848</v>
      </c>
      <c r="E66" s="84" t="e">
        <f aca="false">NA()</f>
        <v>#N/A</v>
      </c>
      <c r="F66" s="84" t="n">
        <v>0.983111743703719</v>
      </c>
      <c r="G66" s="84" t="n">
        <v>0.172778334407152</v>
      </c>
    </row>
    <row r="67" customFormat="false" ht="12.8" hidden="false" customHeight="false" outlineLevel="0" collapsed="false">
      <c r="A67" s="82" t="str">
        <f aca="false">'Table SI1-Mapping_stats'!$C$11</f>
        <v>NPB_3</v>
      </c>
      <c r="B67" s="82" t="s">
        <v>92</v>
      </c>
      <c r="C67" s="83" t="n">
        <v>0.0168264500811099</v>
      </c>
      <c r="D67" s="83" t="n">
        <v>0.838359280448693</v>
      </c>
      <c r="E67" s="84" t="e">
        <f aca="false">NA()</f>
        <v>#N/A</v>
      </c>
      <c r="F67" s="84" t="n">
        <v>0.98317354991889</v>
      </c>
      <c r="G67" s="84" t="n">
        <v>0.161640719551307</v>
      </c>
    </row>
    <row r="68" customFormat="false" ht="12.8" hidden="false" customHeight="false" outlineLevel="0" collapsed="false">
      <c r="A68" s="82" t="str">
        <f aca="false">'Table SI1-Mapping_stats'!$C$12</f>
        <v>Rice_merged</v>
      </c>
      <c r="B68" s="82" t="s">
        <v>92</v>
      </c>
      <c r="C68" s="83" t="n">
        <v>0.0186083351213015</v>
      </c>
      <c r="D68" s="83" t="n">
        <v>0.822686780962294</v>
      </c>
      <c r="E68" s="84" t="e">
        <f aca="false">NA()</f>
        <v>#N/A</v>
      </c>
      <c r="F68" s="84" t="n">
        <v>0.981391664878699</v>
      </c>
      <c r="G68" s="87" t="n">
        <v>0.177313219037706</v>
      </c>
    </row>
    <row r="69" customFormat="false" ht="12.8" hidden="false" customHeight="false" outlineLevel="0" collapsed="false">
      <c r="A69" s="82" t="str">
        <f aca="false">'Table SI1-Mapping_stats'!$C$6</f>
        <v>WT_replicate_2</v>
      </c>
      <c r="B69" s="82" t="s">
        <v>92</v>
      </c>
      <c r="C69" s="83" t="n">
        <v>0.011629243070682</v>
      </c>
      <c r="D69" s="83" t="n">
        <v>0.619759497042888</v>
      </c>
      <c r="E69" s="84" t="n">
        <v>0.986820867767656</v>
      </c>
      <c r="F69" s="84" t="n">
        <v>0.988370756929318</v>
      </c>
      <c r="G69" s="84" t="n">
        <v>0.380240502957112</v>
      </c>
    </row>
    <row r="70" customFormat="false" ht="12.8" hidden="false" customHeight="false" outlineLevel="0" collapsed="false">
      <c r="A70" s="82" t="str">
        <f aca="false">'Table SI1-Mapping_stats'!$C$7</f>
        <v>WT_replicate_3</v>
      </c>
      <c r="B70" s="82" t="s">
        <v>92</v>
      </c>
      <c r="C70" s="83" t="n">
        <v>0.00758169678260496</v>
      </c>
      <c r="D70" s="83" t="n">
        <v>0.549670101683412</v>
      </c>
      <c r="E70" s="84" t="n">
        <v>0.993011860199799</v>
      </c>
      <c r="F70" s="84" t="n">
        <v>0.992418303217395</v>
      </c>
      <c r="G70" s="84" t="n">
        <v>0.450329898316588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2017-02-23T16:00:23Z</dcterms:created>
  <dc:creator/>
  <dc:description/>
  <dc:language>de-DE</dc:language>
  <cp:lastModifiedBy>Aaron Taudt</cp:lastModifiedBy>
  <dcterms:modified xsi:type="dcterms:W3CDTF">2017-09-12T12:24:25Z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