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wang/Desktop/barcode paper to BMC genomics/"/>
    </mc:Choice>
  </mc:AlternateContent>
  <xr:revisionPtr revIDLastSave="0" documentId="13_ncr:1_{485C4B53-8166-9449-8093-95DD1116D934}" xr6:coauthVersionLast="37" xr6:coauthVersionMax="37" xr10:uidLastSave="{00000000-0000-0000-0000-000000000000}"/>
  <bookViews>
    <workbookView xWindow="0" yWindow="460" windowWidth="28800" windowHeight="17540" activeTab="3" xr2:uid="{00000000-000D-0000-FFFF-FFFF00000000}"/>
  </bookViews>
  <sheets>
    <sheet name="Table S1 primers of 8 genes_WGS" sheetId="8" r:id="rId1"/>
    <sheet name="S2 control mis-assignment Q30" sheetId="10" r:id="rId2"/>
    <sheet name="S3 values for fig 3a" sheetId="9" r:id="rId3"/>
    <sheet name="Table S4 1-8 all runs_WGS" sheetId="2" r:id="rId4"/>
    <sheet name="S5 DNB same barcode neighbour" sheetId="11" r:id="rId5"/>
    <sheet name="Table S6 1-8 Q30 filter PCR123" sheetId="3" r:id="rId6"/>
    <sheet name="Table S7 water control contam" sheetId="5" r:id="rId7"/>
    <sheet name="Table S8 HPV contam_3 lanes" sheetId="4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6" i="3" l="1"/>
  <c r="T86" i="3"/>
  <c r="S86" i="3"/>
  <c r="R86" i="3"/>
  <c r="Q86" i="3"/>
  <c r="P86" i="3"/>
  <c r="O86" i="3"/>
  <c r="N86" i="3"/>
  <c r="U85" i="3"/>
  <c r="T85" i="3"/>
  <c r="S85" i="3"/>
  <c r="R85" i="3"/>
  <c r="Q85" i="3"/>
  <c r="P85" i="3"/>
  <c r="O85" i="3"/>
  <c r="N85" i="3"/>
  <c r="U84" i="3"/>
  <c r="T84" i="3"/>
  <c r="S84" i="3"/>
  <c r="R84" i="3"/>
  <c r="Q84" i="3"/>
  <c r="P84" i="3"/>
  <c r="O84" i="3"/>
  <c r="N84" i="3"/>
  <c r="U83" i="3"/>
  <c r="T83" i="3"/>
  <c r="S83" i="3"/>
  <c r="R83" i="3"/>
  <c r="Q83" i="3"/>
  <c r="P83" i="3"/>
  <c r="O83" i="3"/>
  <c r="N83" i="3"/>
  <c r="U82" i="3"/>
  <c r="T82" i="3"/>
  <c r="S82" i="3"/>
  <c r="R82" i="3"/>
  <c r="Q82" i="3"/>
  <c r="P82" i="3"/>
  <c r="O82" i="3"/>
  <c r="N82" i="3"/>
  <c r="U81" i="3"/>
  <c r="T81" i="3"/>
  <c r="S81" i="3"/>
  <c r="R81" i="3"/>
  <c r="Q81" i="3"/>
  <c r="P81" i="3"/>
  <c r="O81" i="3"/>
  <c r="N81" i="3"/>
  <c r="U80" i="3"/>
  <c r="T80" i="3"/>
  <c r="S80" i="3"/>
  <c r="R80" i="3"/>
  <c r="Q80" i="3"/>
  <c r="P80" i="3"/>
  <c r="O80" i="3"/>
  <c r="N80" i="3"/>
  <c r="U79" i="3"/>
  <c r="T79" i="3"/>
  <c r="S79" i="3"/>
  <c r="R79" i="3"/>
  <c r="Q79" i="3"/>
  <c r="P79" i="3"/>
  <c r="O79" i="3"/>
  <c r="N79" i="3"/>
  <c r="U78" i="3"/>
  <c r="T78" i="3"/>
  <c r="S78" i="3"/>
  <c r="R78" i="3"/>
  <c r="Q78" i="3"/>
  <c r="P78" i="3"/>
  <c r="O78" i="3"/>
  <c r="N78" i="3"/>
  <c r="U77" i="3"/>
  <c r="T77" i="3"/>
  <c r="S77" i="3"/>
  <c r="R77" i="3"/>
  <c r="Q77" i="3"/>
  <c r="P77" i="3"/>
  <c r="O77" i="3"/>
  <c r="N77" i="3"/>
  <c r="U76" i="3"/>
  <c r="T76" i="3"/>
  <c r="S76" i="3"/>
  <c r="R76" i="3"/>
  <c r="Q76" i="3"/>
  <c r="P76" i="3"/>
  <c r="O76" i="3"/>
  <c r="N76" i="3"/>
  <c r="U75" i="3"/>
  <c r="T75" i="3"/>
  <c r="S75" i="3"/>
  <c r="R75" i="3"/>
  <c r="Q75" i="3"/>
  <c r="P75" i="3"/>
  <c r="O75" i="3"/>
  <c r="N75" i="3"/>
  <c r="U74" i="3"/>
  <c r="T74" i="3"/>
  <c r="S74" i="3"/>
  <c r="R74" i="3"/>
  <c r="Q74" i="3"/>
  <c r="P74" i="3"/>
  <c r="O74" i="3"/>
  <c r="N74" i="3"/>
  <c r="U73" i="3"/>
  <c r="T73" i="3"/>
  <c r="S73" i="3"/>
  <c r="R73" i="3"/>
  <c r="Q73" i="3"/>
  <c r="P73" i="3"/>
  <c r="O73" i="3"/>
  <c r="N73" i="3"/>
  <c r="U72" i="3"/>
  <c r="T72" i="3"/>
  <c r="S72" i="3"/>
  <c r="R72" i="3"/>
  <c r="Q72" i="3"/>
  <c r="P72" i="3"/>
  <c r="O72" i="3"/>
  <c r="N72" i="3"/>
  <c r="U71" i="3"/>
  <c r="T71" i="3"/>
  <c r="S71" i="3"/>
  <c r="R71" i="3"/>
  <c r="Q71" i="3"/>
  <c r="P71" i="3"/>
  <c r="O71" i="3"/>
  <c r="N71" i="3"/>
  <c r="U70" i="3"/>
  <c r="T70" i="3"/>
  <c r="S70" i="3"/>
  <c r="R70" i="3"/>
  <c r="Q70" i="3"/>
  <c r="P70" i="3"/>
  <c r="O70" i="3"/>
  <c r="N70" i="3"/>
  <c r="U69" i="3"/>
  <c r="T69" i="3"/>
  <c r="S69" i="3"/>
  <c r="R69" i="3"/>
  <c r="Q69" i="3"/>
  <c r="P69" i="3"/>
  <c r="O69" i="3"/>
  <c r="N69" i="3"/>
  <c r="U68" i="3"/>
  <c r="T68" i="3"/>
  <c r="S68" i="3"/>
  <c r="R68" i="3"/>
  <c r="Q68" i="3"/>
  <c r="P68" i="3"/>
  <c r="O68" i="3"/>
  <c r="N68" i="3"/>
  <c r="U67" i="3"/>
  <c r="T67" i="3"/>
  <c r="S67" i="3"/>
  <c r="R67" i="3"/>
  <c r="Q67" i="3"/>
  <c r="P67" i="3"/>
  <c r="O67" i="3"/>
  <c r="N67" i="3"/>
  <c r="U66" i="3"/>
  <c r="T66" i="3"/>
  <c r="S66" i="3"/>
  <c r="R66" i="3"/>
  <c r="Q66" i="3"/>
  <c r="P66" i="3"/>
  <c r="O66" i="3"/>
  <c r="N66" i="3"/>
  <c r="U65" i="3"/>
  <c r="T65" i="3"/>
  <c r="S65" i="3"/>
  <c r="R65" i="3"/>
  <c r="Q65" i="3"/>
  <c r="P65" i="3"/>
  <c r="O65" i="3"/>
  <c r="N65" i="3"/>
  <c r="U64" i="3"/>
  <c r="T64" i="3"/>
  <c r="S64" i="3"/>
  <c r="R64" i="3"/>
  <c r="Q64" i="3"/>
  <c r="P64" i="3"/>
  <c r="O64" i="3"/>
  <c r="N64" i="3"/>
  <c r="U63" i="3"/>
  <c r="T63" i="3"/>
  <c r="S63" i="3"/>
  <c r="R63" i="3"/>
  <c r="Q63" i="3"/>
  <c r="P63" i="3"/>
  <c r="O63" i="3"/>
  <c r="N63" i="3"/>
  <c r="U62" i="3"/>
  <c r="T62" i="3"/>
  <c r="S62" i="3"/>
  <c r="R62" i="3"/>
  <c r="Q62" i="3"/>
  <c r="P62" i="3"/>
  <c r="O62" i="3"/>
  <c r="N62" i="3"/>
  <c r="U61" i="3"/>
  <c r="T61" i="3"/>
  <c r="S61" i="3"/>
  <c r="R61" i="3"/>
  <c r="Q61" i="3"/>
  <c r="P61" i="3"/>
  <c r="O61" i="3"/>
  <c r="N61" i="3"/>
  <c r="U60" i="3"/>
  <c r="T60" i="3"/>
  <c r="S60" i="3"/>
  <c r="R60" i="3"/>
  <c r="Q60" i="3"/>
  <c r="P60" i="3"/>
  <c r="O60" i="3"/>
  <c r="N60" i="3"/>
  <c r="U59" i="3"/>
  <c r="T59" i="3"/>
  <c r="S59" i="3"/>
  <c r="R59" i="3"/>
  <c r="Q59" i="3"/>
  <c r="P59" i="3"/>
  <c r="O59" i="3"/>
  <c r="N59" i="3"/>
  <c r="U58" i="3"/>
  <c r="T58" i="3"/>
  <c r="S58" i="3"/>
  <c r="R58" i="3"/>
  <c r="Q58" i="3"/>
  <c r="P58" i="3"/>
  <c r="O58" i="3"/>
  <c r="N58" i="3"/>
  <c r="U57" i="3"/>
  <c r="T57" i="3"/>
  <c r="S57" i="3"/>
  <c r="R57" i="3"/>
  <c r="Q57" i="3"/>
  <c r="P57" i="3"/>
  <c r="O57" i="3"/>
  <c r="N57" i="3"/>
  <c r="U56" i="3"/>
  <c r="T56" i="3"/>
  <c r="S56" i="3"/>
  <c r="R56" i="3"/>
  <c r="Q56" i="3"/>
  <c r="P56" i="3"/>
  <c r="O56" i="3"/>
  <c r="N56" i="3"/>
  <c r="U55" i="3"/>
  <c r="T55" i="3"/>
  <c r="S55" i="3"/>
  <c r="R55" i="3"/>
  <c r="Q55" i="3"/>
  <c r="P55" i="3"/>
  <c r="O55" i="3"/>
  <c r="N55" i="3"/>
  <c r="U54" i="3"/>
  <c r="T54" i="3"/>
  <c r="S54" i="3"/>
  <c r="R54" i="3"/>
  <c r="Q54" i="3"/>
  <c r="P54" i="3"/>
  <c r="O54" i="3"/>
  <c r="N54" i="3"/>
  <c r="U53" i="3"/>
  <c r="T53" i="3"/>
  <c r="S53" i="3"/>
  <c r="R53" i="3"/>
  <c r="Q53" i="3"/>
  <c r="P53" i="3"/>
  <c r="O53" i="3"/>
  <c r="N53" i="3"/>
  <c r="U52" i="3"/>
  <c r="T52" i="3"/>
  <c r="S52" i="3"/>
  <c r="R52" i="3"/>
  <c r="Q52" i="3"/>
  <c r="P52" i="3"/>
  <c r="O52" i="3"/>
  <c r="N52" i="3"/>
  <c r="U51" i="3"/>
  <c r="T51" i="3"/>
  <c r="S51" i="3"/>
  <c r="R51" i="3"/>
  <c r="Q51" i="3"/>
  <c r="P51" i="3"/>
  <c r="O51" i="3"/>
  <c r="N51" i="3"/>
  <c r="U50" i="3"/>
  <c r="T50" i="3"/>
  <c r="S50" i="3"/>
  <c r="R50" i="3"/>
  <c r="Q50" i="3"/>
  <c r="P50" i="3"/>
  <c r="O50" i="3"/>
  <c r="N50" i="3"/>
  <c r="U49" i="3"/>
  <c r="T49" i="3"/>
  <c r="S49" i="3"/>
  <c r="R49" i="3"/>
  <c r="Q49" i="3"/>
  <c r="P49" i="3"/>
  <c r="O49" i="3"/>
  <c r="N49" i="3"/>
  <c r="U48" i="3"/>
  <c r="T48" i="3"/>
  <c r="S48" i="3"/>
  <c r="R48" i="3"/>
  <c r="Q48" i="3"/>
  <c r="P48" i="3"/>
  <c r="O48" i="3"/>
  <c r="N48" i="3"/>
  <c r="U47" i="3"/>
  <c r="T47" i="3"/>
  <c r="S47" i="3"/>
  <c r="R47" i="3"/>
  <c r="Q47" i="3"/>
  <c r="P47" i="3"/>
  <c r="O47" i="3"/>
  <c r="N47" i="3"/>
  <c r="U46" i="3"/>
  <c r="T46" i="3"/>
  <c r="S46" i="3"/>
  <c r="R46" i="3"/>
  <c r="Q46" i="3"/>
  <c r="P46" i="3"/>
  <c r="O46" i="3"/>
  <c r="N46" i="3"/>
  <c r="U45" i="3"/>
  <c r="T45" i="3"/>
  <c r="S45" i="3"/>
  <c r="R45" i="3"/>
  <c r="Q45" i="3"/>
  <c r="P45" i="3"/>
  <c r="O45" i="3"/>
  <c r="N45" i="3"/>
  <c r="U44" i="3"/>
  <c r="T44" i="3"/>
  <c r="S44" i="3"/>
  <c r="R44" i="3"/>
  <c r="Q44" i="3"/>
  <c r="P44" i="3"/>
  <c r="O44" i="3"/>
  <c r="N44" i="3"/>
  <c r="U43" i="3"/>
  <c r="T43" i="3"/>
  <c r="S43" i="3"/>
  <c r="R43" i="3"/>
  <c r="Q43" i="3"/>
  <c r="P43" i="3"/>
  <c r="O43" i="3"/>
  <c r="N43" i="3"/>
  <c r="U42" i="3"/>
  <c r="T42" i="3"/>
  <c r="S42" i="3"/>
  <c r="R42" i="3"/>
  <c r="Q42" i="3"/>
  <c r="P42" i="3"/>
  <c r="O42" i="3"/>
  <c r="N42" i="3"/>
  <c r="U41" i="3"/>
  <c r="T41" i="3"/>
  <c r="S41" i="3"/>
  <c r="R41" i="3"/>
  <c r="Q41" i="3"/>
  <c r="P41" i="3"/>
  <c r="O41" i="3"/>
  <c r="N41" i="3"/>
  <c r="U40" i="3"/>
  <c r="T40" i="3"/>
  <c r="S40" i="3"/>
  <c r="R40" i="3"/>
  <c r="Q40" i="3"/>
  <c r="P40" i="3"/>
  <c r="O40" i="3"/>
  <c r="N40" i="3"/>
  <c r="U39" i="3"/>
  <c r="T39" i="3"/>
  <c r="S39" i="3"/>
  <c r="R39" i="3"/>
  <c r="Q39" i="3"/>
  <c r="P39" i="3"/>
  <c r="O39" i="3"/>
  <c r="N39" i="3"/>
  <c r="U38" i="3"/>
  <c r="T38" i="3"/>
  <c r="S38" i="3"/>
  <c r="R38" i="3"/>
  <c r="Q38" i="3"/>
  <c r="P38" i="3"/>
  <c r="O38" i="3"/>
  <c r="N38" i="3"/>
  <c r="U37" i="3"/>
  <c r="T37" i="3"/>
  <c r="S37" i="3"/>
  <c r="R37" i="3"/>
  <c r="Q37" i="3"/>
  <c r="P37" i="3"/>
  <c r="O37" i="3"/>
  <c r="N37" i="3"/>
  <c r="U36" i="3"/>
  <c r="T36" i="3"/>
  <c r="S36" i="3"/>
  <c r="R36" i="3"/>
  <c r="Q36" i="3"/>
  <c r="P36" i="3"/>
  <c r="O36" i="3"/>
  <c r="N36" i="3"/>
  <c r="U35" i="3"/>
  <c r="T35" i="3"/>
  <c r="S35" i="3"/>
  <c r="R35" i="3"/>
  <c r="Q35" i="3"/>
  <c r="P35" i="3"/>
  <c r="O35" i="3"/>
  <c r="N35" i="3"/>
  <c r="U34" i="3"/>
  <c r="T34" i="3"/>
  <c r="S34" i="3"/>
  <c r="R34" i="3"/>
  <c r="Q34" i="3"/>
  <c r="P34" i="3"/>
  <c r="O34" i="3"/>
  <c r="N34" i="3"/>
  <c r="U33" i="3"/>
  <c r="T33" i="3"/>
  <c r="S33" i="3"/>
  <c r="R33" i="3"/>
  <c r="Q33" i="3"/>
  <c r="P33" i="3"/>
  <c r="O33" i="3"/>
  <c r="N33" i="3"/>
  <c r="U32" i="3"/>
  <c r="T32" i="3"/>
  <c r="S32" i="3"/>
  <c r="R32" i="3"/>
  <c r="Q32" i="3"/>
  <c r="P32" i="3"/>
  <c r="O32" i="3"/>
  <c r="N32" i="3"/>
  <c r="U31" i="3"/>
  <c r="T31" i="3"/>
  <c r="S31" i="3"/>
  <c r="R31" i="3"/>
  <c r="Q31" i="3"/>
  <c r="P31" i="3"/>
  <c r="O31" i="3"/>
  <c r="N31" i="3"/>
  <c r="U30" i="3"/>
  <c r="T30" i="3"/>
  <c r="S30" i="3"/>
  <c r="R30" i="3"/>
  <c r="Q30" i="3"/>
  <c r="P30" i="3"/>
  <c r="O30" i="3"/>
  <c r="N30" i="3"/>
  <c r="U29" i="3"/>
  <c r="T29" i="3"/>
  <c r="S29" i="3"/>
  <c r="R29" i="3"/>
  <c r="Q29" i="3"/>
  <c r="P29" i="3"/>
  <c r="O29" i="3"/>
  <c r="N29" i="3"/>
  <c r="U28" i="3"/>
  <c r="T28" i="3"/>
  <c r="S28" i="3"/>
  <c r="R28" i="3"/>
  <c r="Q28" i="3"/>
  <c r="P28" i="3"/>
  <c r="O28" i="3"/>
  <c r="N28" i="3"/>
  <c r="U27" i="3"/>
  <c r="T27" i="3"/>
  <c r="S27" i="3"/>
  <c r="R27" i="3"/>
  <c r="Q27" i="3"/>
  <c r="P27" i="3"/>
  <c r="O27" i="3"/>
  <c r="N27" i="3"/>
  <c r="U26" i="3"/>
  <c r="T26" i="3"/>
  <c r="S26" i="3"/>
  <c r="R26" i="3"/>
  <c r="Q26" i="3"/>
  <c r="P26" i="3"/>
  <c r="O26" i="3"/>
  <c r="N26" i="3"/>
  <c r="U25" i="3"/>
  <c r="T25" i="3"/>
  <c r="S25" i="3"/>
  <c r="R25" i="3"/>
  <c r="Q25" i="3"/>
  <c r="P25" i="3"/>
  <c r="O25" i="3"/>
  <c r="N25" i="3"/>
  <c r="U24" i="3"/>
  <c r="T24" i="3"/>
  <c r="S24" i="3"/>
  <c r="R24" i="3"/>
  <c r="Q24" i="3"/>
  <c r="P24" i="3"/>
  <c r="O24" i="3"/>
  <c r="N24" i="3"/>
  <c r="U23" i="3"/>
  <c r="T23" i="3"/>
  <c r="S23" i="3"/>
  <c r="R23" i="3"/>
  <c r="Q23" i="3"/>
  <c r="P23" i="3"/>
  <c r="O23" i="3"/>
  <c r="N23" i="3"/>
  <c r="U22" i="3"/>
  <c r="T22" i="3"/>
  <c r="S22" i="3"/>
  <c r="R22" i="3"/>
  <c r="Q22" i="3"/>
  <c r="P22" i="3"/>
  <c r="O22" i="3"/>
  <c r="N22" i="3"/>
  <c r="U21" i="3"/>
  <c r="T21" i="3"/>
  <c r="S21" i="3"/>
  <c r="R21" i="3"/>
  <c r="Q21" i="3"/>
  <c r="P21" i="3"/>
  <c r="O21" i="3"/>
  <c r="N21" i="3"/>
  <c r="U20" i="3"/>
  <c r="T20" i="3"/>
  <c r="S20" i="3"/>
  <c r="R20" i="3"/>
  <c r="Q20" i="3"/>
  <c r="P20" i="3"/>
  <c r="O20" i="3"/>
  <c r="N20" i="3"/>
  <c r="U19" i="3"/>
  <c r="T19" i="3"/>
  <c r="S19" i="3"/>
  <c r="R19" i="3"/>
  <c r="Q19" i="3"/>
  <c r="P19" i="3"/>
  <c r="O19" i="3"/>
  <c r="N19" i="3"/>
  <c r="U18" i="3"/>
  <c r="T18" i="3"/>
  <c r="S18" i="3"/>
  <c r="R18" i="3"/>
  <c r="Q18" i="3"/>
  <c r="P18" i="3"/>
  <c r="O18" i="3"/>
  <c r="N18" i="3"/>
  <c r="U17" i="3"/>
  <c r="T17" i="3"/>
  <c r="S17" i="3"/>
  <c r="R17" i="3"/>
  <c r="Q17" i="3"/>
  <c r="P17" i="3"/>
  <c r="O17" i="3"/>
  <c r="N17" i="3"/>
  <c r="U16" i="3"/>
  <c r="T16" i="3"/>
  <c r="S16" i="3"/>
  <c r="R16" i="3"/>
  <c r="Q16" i="3"/>
  <c r="P16" i="3"/>
  <c r="O16" i="3"/>
  <c r="N16" i="3"/>
  <c r="U15" i="3"/>
  <c r="T15" i="3"/>
  <c r="S15" i="3"/>
  <c r="R15" i="3"/>
  <c r="Q15" i="3"/>
  <c r="P15" i="3"/>
  <c r="O15" i="3"/>
  <c r="N15" i="3"/>
  <c r="U14" i="3"/>
  <c r="T14" i="3"/>
  <c r="S14" i="3"/>
  <c r="R14" i="3"/>
  <c r="Q14" i="3"/>
  <c r="P14" i="3"/>
  <c r="O14" i="3"/>
  <c r="N14" i="3"/>
  <c r="U13" i="3"/>
  <c r="T13" i="3"/>
  <c r="S13" i="3"/>
  <c r="R13" i="3"/>
  <c r="Q13" i="3"/>
  <c r="P13" i="3"/>
  <c r="O13" i="3"/>
  <c r="N13" i="3"/>
  <c r="U12" i="3"/>
  <c r="T12" i="3"/>
  <c r="S12" i="3"/>
  <c r="R12" i="3"/>
  <c r="Q12" i="3"/>
  <c r="P12" i="3"/>
  <c r="O12" i="3"/>
  <c r="N12" i="3"/>
  <c r="U11" i="3"/>
  <c r="T11" i="3"/>
  <c r="S11" i="3"/>
  <c r="R11" i="3"/>
  <c r="Q11" i="3"/>
  <c r="P11" i="3"/>
  <c r="O11" i="3"/>
  <c r="N11" i="3"/>
  <c r="U10" i="3"/>
  <c r="T10" i="3"/>
  <c r="S10" i="3"/>
  <c r="R10" i="3"/>
  <c r="Q10" i="3"/>
  <c r="P10" i="3"/>
  <c r="O10" i="3"/>
  <c r="N10" i="3"/>
  <c r="U9" i="3"/>
  <c r="T9" i="3"/>
  <c r="S9" i="3"/>
  <c r="R9" i="3"/>
  <c r="Q9" i="3"/>
  <c r="P9" i="3"/>
  <c r="O9" i="3"/>
  <c r="N9" i="3"/>
  <c r="U8" i="3"/>
  <c r="T8" i="3"/>
  <c r="S8" i="3"/>
  <c r="R8" i="3"/>
  <c r="Q8" i="3"/>
  <c r="P8" i="3"/>
  <c r="O8" i="3"/>
  <c r="N8" i="3"/>
  <c r="U7" i="3"/>
  <c r="T7" i="3"/>
  <c r="S7" i="3"/>
  <c r="R7" i="3"/>
  <c r="Q7" i="3"/>
  <c r="P7" i="3"/>
  <c r="O7" i="3"/>
  <c r="N7" i="3"/>
  <c r="U6" i="3"/>
  <c r="T6" i="3"/>
  <c r="S6" i="3"/>
  <c r="R6" i="3"/>
  <c r="Q6" i="3"/>
  <c r="P6" i="3"/>
  <c r="O6" i="3"/>
  <c r="N6" i="3"/>
  <c r="U5" i="3"/>
  <c r="T5" i="3"/>
  <c r="S5" i="3"/>
  <c r="R5" i="3"/>
  <c r="Q5" i="3"/>
  <c r="P5" i="3"/>
  <c r="O5" i="3"/>
  <c r="N5" i="3"/>
  <c r="U4" i="3"/>
  <c r="T4" i="3"/>
  <c r="S4" i="3"/>
  <c r="R4" i="3"/>
  <c r="Q4" i="3"/>
  <c r="P4" i="3"/>
  <c r="O4" i="3"/>
  <c r="N4" i="3"/>
  <c r="U3" i="3"/>
  <c r="T3" i="3"/>
  <c r="S3" i="3"/>
  <c r="R3" i="3"/>
  <c r="Q3" i="3"/>
  <c r="P3" i="3"/>
  <c r="O3" i="3"/>
  <c r="N3" i="3"/>
  <c r="T122" i="2"/>
  <c r="S122" i="2"/>
  <c r="R122" i="2"/>
  <c r="Q122" i="2"/>
  <c r="P122" i="2"/>
  <c r="O122" i="2"/>
  <c r="N122" i="2"/>
  <c r="M122" i="2"/>
  <c r="T121" i="2"/>
  <c r="S121" i="2"/>
  <c r="R121" i="2"/>
  <c r="Q121" i="2"/>
  <c r="P121" i="2"/>
  <c r="O121" i="2"/>
  <c r="N121" i="2"/>
  <c r="M121" i="2"/>
  <c r="T120" i="2"/>
  <c r="S120" i="2"/>
  <c r="R120" i="2"/>
  <c r="Q120" i="2"/>
  <c r="P120" i="2"/>
  <c r="O120" i="2"/>
  <c r="N120" i="2"/>
  <c r="M120" i="2"/>
  <c r="T119" i="2"/>
  <c r="S119" i="2"/>
  <c r="R119" i="2"/>
  <c r="Q119" i="2"/>
  <c r="P119" i="2"/>
  <c r="O119" i="2"/>
  <c r="N119" i="2"/>
  <c r="M119" i="2"/>
  <c r="T118" i="2"/>
  <c r="S118" i="2"/>
  <c r="R118" i="2"/>
  <c r="Q118" i="2"/>
  <c r="P118" i="2"/>
  <c r="O118" i="2"/>
  <c r="N118" i="2"/>
  <c r="M118" i="2"/>
  <c r="T117" i="2"/>
  <c r="S117" i="2"/>
  <c r="R117" i="2"/>
  <c r="Q117" i="2"/>
  <c r="P117" i="2"/>
  <c r="O117" i="2"/>
  <c r="N117" i="2"/>
  <c r="M117" i="2"/>
  <c r="T116" i="2"/>
  <c r="S116" i="2"/>
  <c r="R116" i="2"/>
  <c r="Q116" i="2"/>
  <c r="P116" i="2"/>
  <c r="O116" i="2"/>
  <c r="N116" i="2"/>
  <c r="M116" i="2"/>
  <c r="T115" i="2"/>
  <c r="S115" i="2"/>
  <c r="R115" i="2"/>
  <c r="Q115" i="2"/>
  <c r="P115" i="2"/>
  <c r="O115" i="2"/>
  <c r="N115" i="2"/>
  <c r="M115" i="2"/>
  <c r="T114" i="2"/>
  <c r="S114" i="2"/>
  <c r="R114" i="2"/>
  <c r="Q114" i="2"/>
  <c r="P114" i="2"/>
  <c r="O114" i="2"/>
  <c r="N114" i="2"/>
  <c r="M114" i="2"/>
  <c r="T113" i="2"/>
  <c r="S113" i="2"/>
  <c r="R113" i="2"/>
  <c r="Q113" i="2"/>
  <c r="P113" i="2"/>
  <c r="O113" i="2"/>
  <c r="N113" i="2"/>
  <c r="M113" i="2"/>
  <c r="T112" i="2"/>
  <c r="S112" i="2"/>
  <c r="R112" i="2"/>
  <c r="Q112" i="2"/>
  <c r="P112" i="2"/>
  <c r="O112" i="2"/>
  <c r="N112" i="2"/>
  <c r="M112" i="2"/>
  <c r="T111" i="2"/>
  <c r="S111" i="2"/>
  <c r="R111" i="2"/>
  <c r="Q111" i="2"/>
  <c r="P111" i="2"/>
  <c r="O111" i="2"/>
  <c r="N111" i="2"/>
  <c r="M111" i="2"/>
  <c r="T110" i="2"/>
  <c r="S110" i="2"/>
  <c r="R110" i="2"/>
  <c r="Q110" i="2"/>
  <c r="P110" i="2"/>
  <c r="O110" i="2"/>
  <c r="N110" i="2"/>
  <c r="M110" i="2"/>
  <c r="T109" i="2"/>
  <c r="S109" i="2"/>
  <c r="R109" i="2"/>
  <c r="Q109" i="2"/>
  <c r="P109" i="2"/>
  <c r="O109" i="2"/>
  <c r="N109" i="2"/>
  <c r="M109" i="2"/>
  <c r="T108" i="2"/>
  <c r="S108" i="2"/>
  <c r="R108" i="2"/>
  <c r="Q108" i="2"/>
  <c r="P108" i="2"/>
  <c r="O108" i="2"/>
  <c r="N108" i="2"/>
  <c r="M108" i="2"/>
  <c r="T107" i="2"/>
  <c r="S107" i="2"/>
  <c r="R107" i="2"/>
  <c r="Q107" i="2"/>
  <c r="P107" i="2"/>
  <c r="O107" i="2"/>
  <c r="N107" i="2"/>
  <c r="M107" i="2"/>
  <c r="T106" i="2"/>
  <c r="S106" i="2"/>
  <c r="R106" i="2"/>
  <c r="Q106" i="2"/>
  <c r="P106" i="2"/>
  <c r="O106" i="2"/>
  <c r="N106" i="2"/>
  <c r="M106" i="2"/>
  <c r="T105" i="2"/>
  <c r="S105" i="2"/>
  <c r="R105" i="2"/>
  <c r="Q105" i="2"/>
  <c r="P105" i="2"/>
  <c r="O105" i="2"/>
  <c r="N105" i="2"/>
  <c r="M105" i="2"/>
  <c r="T104" i="2"/>
  <c r="S104" i="2"/>
  <c r="R104" i="2"/>
  <c r="Q104" i="2"/>
  <c r="P104" i="2"/>
  <c r="O104" i="2"/>
  <c r="N104" i="2"/>
  <c r="M104" i="2"/>
  <c r="T103" i="2"/>
  <c r="S103" i="2"/>
  <c r="R103" i="2"/>
  <c r="Q103" i="2"/>
  <c r="P103" i="2"/>
  <c r="O103" i="2"/>
  <c r="N103" i="2"/>
  <c r="M103" i="2"/>
  <c r="T102" i="2"/>
  <c r="S102" i="2"/>
  <c r="R102" i="2"/>
  <c r="Q102" i="2"/>
  <c r="P102" i="2"/>
  <c r="O102" i="2"/>
  <c r="N102" i="2"/>
  <c r="M102" i="2"/>
  <c r="T101" i="2"/>
  <c r="S101" i="2"/>
  <c r="R101" i="2"/>
  <c r="Q101" i="2"/>
  <c r="P101" i="2"/>
  <c r="O101" i="2"/>
  <c r="N101" i="2"/>
  <c r="M101" i="2"/>
  <c r="T100" i="2"/>
  <c r="S100" i="2"/>
  <c r="R100" i="2"/>
  <c r="Q100" i="2"/>
  <c r="P100" i="2"/>
  <c r="O100" i="2"/>
  <c r="N100" i="2"/>
  <c r="M100" i="2"/>
  <c r="T99" i="2"/>
  <c r="S99" i="2"/>
  <c r="R99" i="2"/>
  <c r="Q99" i="2"/>
  <c r="P99" i="2"/>
  <c r="O99" i="2"/>
  <c r="N99" i="2"/>
  <c r="M99" i="2"/>
  <c r="T98" i="2"/>
  <c r="S98" i="2"/>
  <c r="R98" i="2"/>
  <c r="Q98" i="2"/>
  <c r="P98" i="2"/>
  <c r="O98" i="2"/>
  <c r="N98" i="2"/>
  <c r="M98" i="2"/>
  <c r="T97" i="2"/>
  <c r="S97" i="2"/>
  <c r="R97" i="2"/>
  <c r="Q97" i="2"/>
  <c r="P97" i="2"/>
  <c r="O97" i="2"/>
  <c r="N97" i="2"/>
  <c r="M97" i="2"/>
  <c r="T96" i="2"/>
  <c r="S96" i="2"/>
  <c r="R96" i="2"/>
  <c r="Q96" i="2"/>
  <c r="P96" i="2"/>
  <c r="O96" i="2"/>
  <c r="N96" i="2"/>
  <c r="M96" i="2"/>
  <c r="T95" i="2"/>
  <c r="S95" i="2"/>
  <c r="R95" i="2"/>
  <c r="Q95" i="2"/>
  <c r="P95" i="2"/>
  <c r="O95" i="2"/>
  <c r="N95" i="2"/>
  <c r="M95" i="2"/>
  <c r="T94" i="2"/>
  <c r="S94" i="2"/>
  <c r="R94" i="2"/>
  <c r="Q94" i="2"/>
  <c r="P94" i="2"/>
  <c r="O94" i="2"/>
  <c r="N94" i="2"/>
  <c r="M94" i="2"/>
  <c r="T93" i="2"/>
  <c r="S93" i="2"/>
  <c r="R93" i="2"/>
  <c r="Q93" i="2"/>
  <c r="P93" i="2"/>
  <c r="O93" i="2"/>
  <c r="N93" i="2"/>
  <c r="M93" i="2"/>
  <c r="T92" i="2"/>
  <c r="S92" i="2"/>
  <c r="R92" i="2"/>
  <c r="Q92" i="2"/>
  <c r="P92" i="2"/>
  <c r="O92" i="2"/>
  <c r="N92" i="2"/>
  <c r="M92" i="2"/>
  <c r="T91" i="2"/>
  <c r="S91" i="2"/>
  <c r="R91" i="2"/>
  <c r="Q91" i="2"/>
  <c r="P91" i="2"/>
  <c r="O91" i="2"/>
  <c r="N91" i="2"/>
  <c r="M91" i="2"/>
  <c r="T90" i="2"/>
  <c r="S90" i="2"/>
  <c r="R90" i="2"/>
  <c r="Q90" i="2"/>
  <c r="P90" i="2"/>
  <c r="O90" i="2"/>
  <c r="N90" i="2"/>
  <c r="M90" i="2"/>
  <c r="T89" i="2"/>
  <c r="S89" i="2"/>
  <c r="R89" i="2"/>
  <c r="Q89" i="2"/>
  <c r="P89" i="2"/>
  <c r="O89" i="2"/>
  <c r="N89" i="2"/>
  <c r="M89" i="2"/>
  <c r="T88" i="2"/>
  <c r="S88" i="2"/>
  <c r="R88" i="2"/>
  <c r="Q88" i="2"/>
  <c r="P88" i="2"/>
  <c r="O88" i="2"/>
  <c r="N88" i="2"/>
  <c r="M88" i="2"/>
  <c r="T87" i="2"/>
  <c r="S87" i="2"/>
  <c r="R87" i="2"/>
  <c r="Q87" i="2"/>
  <c r="P87" i="2"/>
  <c r="O87" i="2"/>
  <c r="N87" i="2"/>
  <c r="M87" i="2"/>
  <c r="T86" i="2"/>
  <c r="S86" i="2"/>
  <c r="R86" i="2"/>
  <c r="Q86" i="2"/>
  <c r="P86" i="2"/>
  <c r="O86" i="2"/>
  <c r="N86" i="2"/>
  <c r="M86" i="2"/>
  <c r="T85" i="2"/>
  <c r="S85" i="2"/>
  <c r="R85" i="2"/>
  <c r="Q85" i="2"/>
  <c r="P85" i="2"/>
  <c r="O85" i="2"/>
  <c r="N85" i="2"/>
  <c r="M85" i="2"/>
  <c r="T84" i="2"/>
  <c r="S84" i="2"/>
  <c r="R84" i="2"/>
  <c r="Q84" i="2"/>
  <c r="P84" i="2"/>
  <c r="O84" i="2"/>
  <c r="N84" i="2"/>
  <c r="M84" i="2"/>
  <c r="T83" i="2"/>
  <c r="S83" i="2"/>
  <c r="R83" i="2"/>
  <c r="Q83" i="2"/>
  <c r="P83" i="2"/>
  <c r="O83" i="2"/>
  <c r="N83" i="2"/>
  <c r="M83" i="2"/>
  <c r="T82" i="2"/>
  <c r="S82" i="2"/>
  <c r="R82" i="2"/>
  <c r="Q82" i="2"/>
  <c r="P82" i="2"/>
  <c r="O82" i="2"/>
  <c r="N82" i="2"/>
  <c r="M82" i="2"/>
  <c r="T81" i="2"/>
  <c r="S81" i="2"/>
  <c r="R81" i="2"/>
  <c r="Q81" i="2"/>
  <c r="P81" i="2"/>
  <c r="O81" i="2"/>
  <c r="N81" i="2"/>
  <c r="M81" i="2"/>
  <c r="T80" i="2"/>
  <c r="S80" i="2"/>
  <c r="R80" i="2"/>
  <c r="Q80" i="2"/>
  <c r="P80" i="2"/>
  <c r="O80" i="2"/>
  <c r="N80" i="2"/>
  <c r="M80" i="2"/>
  <c r="T79" i="2"/>
  <c r="S79" i="2"/>
  <c r="R79" i="2"/>
  <c r="Q79" i="2"/>
  <c r="P79" i="2"/>
  <c r="O79" i="2"/>
  <c r="N79" i="2"/>
  <c r="M79" i="2"/>
  <c r="T78" i="2"/>
  <c r="S78" i="2"/>
  <c r="R78" i="2"/>
  <c r="Q78" i="2"/>
  <c r="P78" i="2"/>
  <c r="O78" i="2"/>
  <c r="N78" i="2"/>
  <c r="M78" i="2"/>
  <c r="T77" i="2"/>
  <c r="S77" i="2"/>
  <c r="R77" i="2"/>
  <c r="Q77" i="2"/>
  <c r="P77" i="2"/>
  <c r="O77" i="2"/>
  <c r="N77" i="2"/>
  <c r="M77" i="2"/>
  <c r="T76" i="2"/>
  <c r="S76" i="2"/>
  <c r="R76" i="2"/>
  <c r="Q76" i="2"/>
  <c r="P76" i="2"/>
  <c r="O76" i="2"/>
  <c r="N76" i="2"/>
  <c r="M76" i="2"/>
  <c r="T75" i="2"/>
  <c r="S75" i="2"/>
  <c r="R75" i="2"/>
  <c r="Q75" i="2"/>
  <c r="P75" i="2"/>
  <c r="O75" i="2"/>
  <c r="N75" i="2"/>
  <c r="M75" i="2"/>
  <c r="T74" i="2"/>
  <c r="S74" i="2"/>
  <c r="R74" i="2"/>
  <c r="Q74" i="2"/>
  <c r="P74" i="2"/>
  <c r="O74" i="2"/>
  <c r="N74" i="2"/>
  <c r="M74" i="2"/>
  <c r="T73" i="2"/>
  <c r="S73" i="2"/>
  <c r="R73" i="2"/>
  <c r="Q73" i="2"/>
  <c r="P73" i="2"/>
  <c r="O73" i="2"/>
  <c r="N73" i="2"/>
  <c r="M73" i="2"/>
  <c r="T72" i="2"/>
  <c r="S72" i="2"/>
  <c r="R72" i="2"/>
  <c r="Q72" i="2"/>
  <c r="P72" i="2"/>
  <c r="O72" i="2"/>
  <c r="N72" i="2"/>
  <c r="M72" i="2"/>
  <c r="T71" i="2"/>
  <c r="S71" i="2"/>
  <c r="R71" i="2"/>
  <c r="Q71" i="2"/>
  <c r="P71" i="2"/>
  <c r="O71" i="2"/>
  <c r="N71" i="2"/>
  <c r="M71" i="2"/>
  <c r="T70" i="2"/>
  <c r="S70" i="2"/>
  <c r="R70" i="2"/>
  <c r="Q70" i="2"/>
  <c r="P70" i="2"/>
  <c r="O70" i="2"/>
  <c r="N70" i="2"/>
  <c r="M70" i="2"/>
  <c r="T69" i="2"/>
  <c r="S69" i="2"/>
  <c r="R69" i="2"/>
  <c r="Q69" i="2"/>
  <c r="P69" i="2"/>
  <c r="O69" i="2"/>
  <c r="N69" i="2"/>
  <c r="M69" i="2"/>
  <c r="T68" i="2"/>
  <c r="S68" i="2"/>
  <c r="R68" i="2"/>
  <c r="Q68" i="2"/>
  <c r="P68" i="2"/>
  <c r="O68" i="2"/>
  <c r="N68" i="2"/>
  <c r="M68" i="2"/>
  <c r="T67" i="2"/>
  <c r="S67" i="2"/>
  <c r="R67" i="2"/>
  <c r="Q67" i="2"/>
  <c r="P67" i="2"/>
  <c r="O67" i="2"/>
  <c r="N67" i="2"/>
  <c r="M67" i="2"/>
  <c r="T66" i="2"/>
  <c r="S66" i="2"/>
  <c r="R66" i="2"/>
  <c r="Q66" i="2"/>
  <c r="P66" i="2"/>
  <c r="O66" i="2"/>
  <c r="N66" i="2"/>
  <c r="M66" i="2"/>
  <c r="T65" i="2"/>
  <c r="S65" i="2"/>
  <c r="R65" i="2"/>
  <c r="Q65" i="2"/>
  <c r="P65" i="2"/>
  <c r="O65" i="2"/>
  <c r="N65" i="2"/>
  <c r="M65" i="2"/>
  <c r="T64" i="2"/>
  <c r="S64" i="2"/>
  <c r="R64" i="2"/>
  <c r="Q64" i="2"/>
  <c r="P64" i="2"/>
  <c r="O64" i="2"/>
  <c r="N64" i="2"/>
  <c r="M64" i="2"/>
  <c r="T63" i="2"/>
  <c r="S63" i="2"/>
  <c r="R63" i="2"/>
  <c r="Q63" i="2"/>
  <c r="P63" i="2"/>
  <c r="O63" i="2"/>
  <c r="N63" i="2"/>
  <c r="M63" i="2"/>
  <c r="T62" i="2"/>
  <c r="S62" i="2"/>
  <c r="R62" i="2"/>
  <c r="Q62" i="2"/>
  <c r="P62" i="2"/>
  <c r="O62" i="2"/>
  <c r="N62" i="2"/>
  <c r="M62" i="2"/>
  <c r="T61" i="2"/>
  <c r="S61" i="2"/>
  <c r="R61" i="2"/>
  <c r="Q61" i="2"/>
  <c r="P61" i="2"/>
  <c r="O61" i="2"/>
  <c r="N61" i="2"/>
  <c r="M61" i="2"/>
  <c r="T60" i="2"/>
  <c r="S60" i="2"/>
  <c r="R60" i="2"/>
  <c r="Q60" i="2"/>
  <c r="P60" i="2"/>
  <c r="O60" i="2"/>
  <c r="N60" i="2"/>
  <c r="M60" i="2"/>
  <c r="T59" i="2"/>
  <c r="S59" i="2"/>
  <c r="R59" i="2"/>
  <c r="Q59" i="2"/>
  <c r="P59" i="2"/>
  <c r="O59" i="2"/>
  <c r="N59" i="2"/>
  <c r="M59" i="2"/>
  <c r="T58" i="2"/>
  <c r="S58" i="2"/>
  <c r="R58" i="2"/>
  <c r="Q58" i="2"/>
  <c r="P58" i="2"/>
  <c r="O58" i="2"/>
  <c r="N58" i="2"/>
  <c r="M58" i="2"/>
  <c r="T57" i="2"/>
  <c r="S57" i="2"/>
  <c r="R57" i="2"/>
  <c r="Q57" i="2"/>
  <c r="P57" i="2"/>
  <c r="O57" i="2"/>
  <c r="N57" i="2"/>
  <c r="M57" i="2"/>
  <c r="T56" i="2"/>
  <c r="S56" i="2"/>
  <c r="R56" i="2"/>
  <c r="Q56" i="2"/>
  <c r="P56" i="2"/>
  <c r="O56" i="2"/>
  <c r="N56" i="2"/>
  <c r="M56" i="2"/>
  <c r="T55" i="2"/>
  <c r="S55" i="2"/>
  <c r="R55" i="2"/>
  <c r="Q55" i="2"/>
  <c r="P55" i="2"/>
  <c r="O55" i="2"/>
  <c r="N55" i="2"/>
  <c r="M55" i="2"/>
  <c r="T54" i="2"/>
  <c r="S54" i="2"/>
  <c r="R54" i="2"/>
  <c r="Q54" i="2"/>
  <c r="P54" i="2"/>
  <c r="O54" i="2"/>
  <c r="N54" i="2"/>
  <c r="M54" i="2"/>
  <c r="T53" i="2"/>
  <c r="S53" i="2"/>
  <c r="R53" i="2"/>
  <c r="Q53" i="2"/>
  <c r="P53" i="2"/>
  <c r="O53" i="2"/>
  <c r="N53" i="2"/>
  <c r="M53" i="2"/>
  <c r="T52" i="2"/>
  <c r="S52" i="2"/>
  <c r="R52" i="2"/>
  <c r="Q52" i="2"/>
  <c r="P52" i="2"/>
  <c r="O52" i="2"/>
  <c r="N52" i="2"/>
  <c r="M52" i="2"/>
  <c r="T51" i="2"/>
  <c r="S51" i="2"/>
  <c r="R51" i="2"/>
  <c r="Q51" i="2"/>
  <c r="P51" i="2"/>
  <c r="O51" i="2"/>
  <c r="N51" i="2"/>
  <c r="M51" i="2"/>
  <c r="T50" i="2"/>
  <c r="S50" i="2"/>
  <c r="R50" i="2"/>
  <c r="Q50" i="2"/>
  <c r="P50" i="2"/>
  <c r="O50" i="2"/>
  <c r="N50" i="2"/>
  <c r="M50" i="2"/>
  <c r="T49" i="2"/>
  <c r="S49" i="2"/>
  <c r="R49" i="2"/>
  <c r="Q49" i="2"/>
  <c r="P49" i="2"/>
  <c r="O49" i="2"/>
  <c r="N49" i="2"/>
  <c r="M49" i="2"/>
  <c r="T48" i="2"/>
  <c r="S48" i="2"/>
  <c r="R48" i="2"/>
  <c r="Q48" i="2"/>
  <c r="P48" i="2"/>
  <c r="O48" i="2"/>
  <c r="N48" i="2"/>
  <c r="M48" i="2"/>
  <c r="T47" i="2"/>
  <c r="S47" i="2"/>
  <c r="R47" i="2"/>
  <c r="Q47" i="2"/>
  <c r="P47" i="2"/>
  <c r="O47" i="2"/>
  <c r="N47" i="2"/>
  <c r="M47" i="2"/>
  <c r="T46" i="2"/>
  <c r="S46" i="2"/>
  <c r="R46" i="2"/>
  <c r="Q46" i="2"/>
  <c r="P46" i="2"/>
  <c r="O46" i="2"/>
  <c r="N46" i="2"/>
  <c r="M46" i="2"/>
  <c r="T45" i="2"/>
  <c r="S45" i="2"/>
  <c r="R45" i="2"/>
  <c r="Q45" i="2"/>
  <c r="P45" i="2"/>
  <c r="O45" i="2"/>
  <c r="N45" i="2"/>
  <c r="M45" i="2"/>
  <c r="T44" i="2"/>
  <c r="S44" i="2"/>
  <c r="R44" i="2"/>
  <c r="Q44" i="2"/>
  <c r="P44" i="2"/>
  <c r="O44" i="2"/>
  <c r="N44" i="2"/>
  <c r="M44" i="2"/>
  <c r="T43" i="2"/>
  <c r="S43" i="2"/>
  <c r="R43" i="2"/>
  <c r="Q43" i="2"/>
  <c r="P43" i="2"/>
  <c r="O43" i="2"/>
  <c r="N43" i="2"/>
  <c r="M43" i="2"/>
  <c r="T42" i="2"/>
  <c r="S42" i="2"/>
  <c r="R42" i="2"/>
  <c r="Q42" i="2"/>
  <c r="P42" i="2"/>
  <c r="O42" i="2"/>
  <c r="N42" i="2"/>
  <c r="M42" i="2"/>
  <c r="T41" i="2"/>
  <c r="S41" i="2"/>
  <c r="R41" i="2"/>
  <c r="Q41" i="2"/>
  <c r="P41" i="2"/>
  <c r="O41" i="2"/>
  <c r="N41" i="2"/>
  <c r="M41" i="2"/>
  <c r="T40" i="2"/>
  <c r="S40" i="2"/>
  <c r="R40" i="2"/>
  <c r="Q40" i="2"/>
  <c r="P40" i="2"/>
  <c r="O40" i="2"/>
  <c r="N40" i="2"/>
  <c r="M40" i="2"/>
  <c r="T39" i="2"/>
  <c r="S39" i="2"/>
  <c r="R39" i="2"/>
  <c r="Q39" i="2"/>
  <c r="P39" i="2"/>
  <c r="O39" i="2"/>
  <c r="N39" i="2"/>
  <c r="M39" i="2"/>
  <c r="T38" i="2"/>
  <c r="S38" i="2"/>
  <c r="R38" i="2"/>
  <c r="Q38" i="2"/>
  <c r="P38" i="2"/>
  <c r="O38" i="2"/>
  <c r="N38" i="2"/>
  <c r="M38" i="2"/>
  <c r="T37" i="2"/>
  <c r="S37" i="2"/>
  <c r="R37" i="2"/>
  <c r="Q37" i="2"/>
  <c r="P37" i="2"/>
  <c r="O37" i="2"/>
  <c r="N37" i="2"/>
  <c r="M37" i="2"/>
  <c r="T36" i="2"/>
  <c r="S36" i="2"/>
  <c r="R36" i="2"/>
  <c r="Q36" i="2"/>
  <c r="P36" i="2"/>
  <c r="O36" i="2"/>
  <c r="N36" i="2"/>
  <c r="M36" i="2"/>
  <c r="T35" i="2"/>
  <c r="S35" i="2"/>
  <c r="R35" i="2"/>
  <c r="Q35" i="2"/>
  <c r="P35" i="2"/>
  <c r="O35" i="2"/>
  <c r="N35" i="2"/>
  <c r="M35" i="2"/>
  <c r="T34" i="2"/>
  <c r="S34" i="2"/>
  <c r="R34" i="2"/>
  <c r="Q34" i="2"/>
  <c r="P34" i="2"/>
  <c r="O34" i="2"/>
  <c r="N34" i="2"/>
  <c r="M34" i="2"/>
  <c r="T33" i="2"/>
  <c r="S33" i="2"/>
  <c r="R33" i="2"/>
  <c r="Q33" i="2"/>
  <c r="P33" i="2"/>
  <c r="O33" i="2"/>
  <c r="N33" i="2"/>
  <c r="M33" i="2"/>
  <c r="T32" i="2"/>
  <c r="S32" i="2"/>
  <c r="R32" i="2"/>
  <c r="Q32" i="2"/>
  <c r="P32" i="2"/>
  <c r="O32" i="2"/>
  <c r="N32" i="2"/>
  <c r="M32" i="2"/>
  <c r="T31" i="2"/>
  <c r="S31" i="2"/>
  <c r="R31" i="2"/>
  <c r="Q31" i="2"/>
  <c r="P31" i="2"/>
  <c r="O31" i="2"/>
  <c r="N31" i="2"/>
  <c r="M31" i="2"/>
  <c r="T30" i="2"/>
  <c r="S30" i="2"/>
  <c r="R30" i="2"/>
  <c r="Q30" i="2"/>
  <c r="P30" i="2"/>
  <c r="O30" i="2"/>
  <c r="N30" i="2"/>
  <c r="M30" i="2"/>
  <c r="T29" i="2"/>
  <c r="S29" i="2"/>
  <c r="R29" i="2"/>
  <c r="Q29" i="2"/>
  <c r="P29" i="2"/>
  <c r="O29" i="2"/>
  <c r="N29" i="2"/>
  <c r="M29" i="2"/>
  <c r="T28" i="2"/>
  <c r="S28" i="2"/>
  <c r="R28" i="2"/>
  <c r="Q28" i="2"/>
  <c r="P28" i="2"/>
  <c r="O28" i="2"/>
  <c r="N28" i="2"/>
  <c r="M28" i="2"/>
  <c r="T27" i="2"/>
  <c r="S27" i="2"/>
  <c r="R27" i="2"/>
  <c r="Q27" i="2"/>
  <c r="P27" i="2"/>
  <c r="O27" i="2"/>
  <c r="N27" i="2"/>
  <c r="M27" i="2"/>
  <c r="T26" i="2"/>
  <c r="S26" i="2"/>
  <c r="R26" i="2"/>
  <c r="Q26" i="2"/>
  <c r="P26" i="2"/>
  <c r="O26" i="2"/>
  <c r="N26" i="2"/>
  <c r="M26" i="2"/>
  <c r="T25" i="2"/>
  <c r="S25" i="2"/>
  <c r="R25" i="2"/>
  <c r="Q25" i="2"/>
  <c r="P25" i="2"/>
  <c r="O25" i="2"/>
  <c r="N25" i="2"/>
  <c r="M25" i="2"/>
  <c r="T24" i="2"/>
  <c r="S24" i="2"/>
  <c r="R24" i="2"/>
  <c r="Q24" i="2"/>
  <c r="P24" i="2"/>
  <c r="O24" i="2"/>
  <c r="N24" i="2"/>
  <c r="M24" i="2"/>
  <c r="T23" i="2"/>
  <c r="S23" i="2"/>
  <c r="R23" i="2"/>
  <c r="Q23" i="2"/>
  <c r="P23" i="2"/>
  <c r="O23" i="2"/>
  <c r="N23" i="2"/>
  <c r="M23" i="2"/>
  <c r="T22" i="2"/>
  <c r="S22" i="2"/>
  <c r="R22" i="2"/>
  <c r="Q22" i="2"/>
  <c r="P22" i="2"/>
  <c r="O22" i="2"/>
  <c r="N22" i="2"/>
  <c r="M22" i="2"/>
  <c r="T21" i="2"/>
  <c r="S21" i="2"/>
  <c r="R21" i="2"/>
  <c r="Q21" i="2"/>
  <c r="P21" i="2"/>
  <c r="O21" i="2"/>
  <c r="N21" i="2"/>
  <c r="M21" i="2"/>
  <c r="T20" i="2"/>
  <c r="S20" i="2"/>
  <c r="R20" i="2"/>
  <c r="Q20" i="2"/>
  <c r="P20" i="2"/>
  <c r="O20" i="2"/>
  <c r="N20" i="2"/>
  <c r="M20" i="2"/>
  <c r="T19" i="2"/>
  <c r="S19" i="2"/>
  <c r="R19" i="2"/>
  <c r="Q19" i="2"/>
  <c r="P19" i="2"/>
  <c r="O19" i="2"/>
  <c r="N19" i="2"/>
  <c r="M19" i="2"/>
  <c r="T18" i="2"/>
  <c r="S18" i="2"/>
  <c r="R18" i="2"/>
  <c r="Q18" i="2"/>
  <c r="P18" i="2"/>
  <c r="O18" i="2"/>
  <c r="N18" i="2"/>
  <c r="M18" i="2"/>
  <c r="T17" i="2"/>
  <c r="S17" i="2"/>
  <c r="R17" i="2"/>
  <c r="Q17" i="2"/>
  <c r="P17" i="2"/>
  <c r="O17" i="2"/>
  <c r="N17" i="2"/>
  <c r="M17" i="2"/>
  <c r="T16" i="2"/>
  <c r="S16" i="2"/>
  <c r="R16" i="2"/>
  <c r="Q16" i="2"/>
  <c r="P16" i="2"/>
  <c r="O16" i="2"/>
  <c r="N16" i="2"/>
  <c r="M16" i="2"/>
  <c r="T15" i="2"/>
  <c r="S15" i="2"/>
  <c r="R15" i="2"/>
  <c r="Q15" i="2"/>
  <c r="P15" i="2"/>
  <c r="O15" i="2"/>
  <c r="N15" i="2"/>
  <c r="M15" i="2"/>
  <c r="T14" i="2"/>
  <c r="S14" i="2"/>
  <c r="R14" i="2"/>
  <c r="Q14" i="2"/>
  <c r="P14" i="2"/>
  <c r="O14" i="2"/>
  <c r="N14" i="2"/>
  <c r="M14" i="2"/>
  <c r="T13" i="2"/>
  <c r="S13" i="2"/>
  <c r="R13" i="2"/>
  <c r="Q13" i="2"/>
  <c r="P13" i="2"/>
  <c r="O13" i="2"/>
  <c r="N13" i="2"/>
  <c r="M13" i="2"/>
  <c r="T12" i="2"/>
  <c r="S12" i="2"/>
  <c r="R12" i="2"/>
  <c r="Q12" i="2"/>
  <c r="P12" i="2"/>
  <c r="O12" i="2"/>
  <c r="N12" i="2"/>
  <c r="M12" i="2"/>
  <c r="T11" i="2"/>
  <c r="S11" i="2"/>
  <c r="R11" i="2"/>
  <c r="Q11" i="2"/>
  <c r="P11" i="2"/>
  <c r="O11" i="2"/>
  <c r="N11" i="2"/>
  <c r="M11" i="2"/>
  <c r="T10" i="2"/>
  <c r="S10" i="2"/>
  <c r="R10" i="2"/>
  <c r="Q10" i="2"/>
  <c r="P10" i="2"/>
  <c r="O10" i="2"/>
  <c r="N10" i="2"/>
  <c r="M10" i="2"/>
  <c r="T9" i="2"/>
  <c r="S9" i="2"/>
  <c r="R9" i="2"/>
  <c r="Q9" i="2"/>
  <c r="P9" i="2"/>
  <c r="O9" i="2"/>
  <c r="N9" i="2"/>
  <c r="M9" i="2"/>
  <c r="T8" i="2"/>
  <c r="S8" i="2"/>
  <c r="R8" i="2"/>
  <c r="Q8" i="2"/>
  <c r="P8" i="2"/>
  <c r="O8" i="2"/>
  <c r="N8" i="2"/>
  <c r="M8" i="2"/>
  <c r="T7" i="2"/>
  <c r="S7" i="2"/>
  <c r="R7" i="2"/>
  <c r="Q7" i="2"/>
  <c r="P7" i="2"/>
  <c r="O7" i="2"/>
  <c r="N7" i="2"/>
  <c r="M7" i="2"/>
  <c r="T6" i="2"/>
  <c r="S6" i="2"/>
  <c r="R6" i="2"/>
  <c r="Q6" i="2"/>
  <c r="P6" i="2"/>
  <c r="O6" i="2"/>
  <c r="N6" i="2"/>
  <c r="M6" i="2"/>
  <c r="T5" i="2"/>
  <c r="S5" i="2"/>
  <c r="R5" i="2"/>
  <c r="Q5" i="2"/>
  <c r="P5" i="2"/>
  <c r="O5" i="2"/>
  <c r="N5" i="2"/>
  <c r="M5" i="2"/>
  <c r="T4" i="2"/>
  <c r="S4" i="2"/>
  <c r="R4" i="2"/>
  <c r="Q4" i="2"/>
  <c r="P4" i="2"/>
  <c r="O4" i="2"/>
  <c r="N4" i="2"/>
  <c r="M4" i="2"/>
  <c r="T3" i="2"/>
  <c r="S3" i="2"/>
  <c r="R3" i="2"/>
  <c r="Q3" i="2"/>
  <c r="P3" i="2"/>
  <c r="O3" i="2"/>
  <c r="N3" i="2"/>
  <c r="M3" i="2"/>
</calcChain>
</file>

<file path=xl/sharedStrings.xml><?xml version="1.0" encoding="utf-8"?>
<sst xmlns="http://schemas.openxmlformats.org/spreadsheetml/2006/main" count="5284" uniqueCount="200">
  <si>
    <t>Gene name</t>
  </si>
  <si>
    <t>PCR primer</t>
  </si>
  <si>
    <t>TCATCTCCGACTTCATCTACCA</t>
  </si>
  <si>
    <t>ACCAACACAGGAGCGGTT</t>
  </si>
  <si>
    <t>TGTAGTCCCGGCTTTGTGTC</t>
  </si>
  <si>
    <t>TAACACTTGTCTGCGCGAAG</t>
  </si>
  <si>
    <t>TGGAATCCAGTGCAAACCG</t>
  </si>
  <si>
    <t>AGGCTGAGGCAGTAGTATCA</t>
  </si>
  <si>
    <t>TGTTCTCTCCAATTAACGGT</t>
  </si>
  <si>
    <t>GAGTACCTTTGCTCACCAAG</t>
  </si>
  <si>
    <t>SZF3-6R</t>
  </si>
  <si>
    <t>AGGAACCAATCATCACTCAG</t>
  </si>
  <si>
    <t>AGGACTCTCTAAGGGTCTGG</t>
  </si>
  <si>
    <t>SZF3-7R</t>
  </si>
  <si>
    <t>GATGTATGAGTTGGGCTGAT</t>
  </si>
  <si>
    <t>ATACTGATCTGGGGTCTGTG</t>
  </si>
  <si>
    <t>SZF3-25R</t>
  </si>
  <si>
    <t>TCTTGCGAACAAACATGTAG</t>
  </si>
  <si>
    <t>Library</t>
  </si>
  <si>
    <t>Barcode</t>
  </si>
  <si>
    <t>Ad-1B-pooled-repeat 1</t>
  </si>
  <si>
    <t>barcode_1</t>
  </si>
  <si>
    <t>barcode_2</t>
  </si>
  <si>
    <t>barcode_3</t>
  </si>
  <si>
    <t>barcode_4</t>
  </si>
  <si>
    <t>barcode_5</t>
  </si>
  <si>
    <t>barcode_6</t>
  </si>
  <si>
    <t>barcode_7</t>
  </si>
  <si>
    <t>barcode_8</t>
  </si>
  <si>
    <t>Ad-1B-pooled-repeat 2</t>
  </si>
  <si>
    <t>Ad-1B-pooled-repeat 3</t>
  </si>
  <si>
    <t>Ad-2B-pooled-repeat 1</t>
  </si>
  <si>
    <t>Ad-2B-pooled-repeat 2</t>
  </si>
  <si>
    <t>Ad-2B-pooled-repeat 3</t>
  </si>
  <si>
    <t>PCR-pooled-repeat 1</t>
  </si>
  <si>
    <t>PCR-pooled-repeat 2</t>
  </si>
  <si>
    <t>PCR-pooled-repeat 3</t>
  </si>
  <si>
    <t>ssCir-pooled-repeat 1</t>
  </si>
  <si>
    <t>ssCir-pooled-repeat 2</t>
  </si>
  <si>
    <t>ssCir-pooled-repeat 3</t>
  </si>
  <si>
    <t>DNB-pooled-repeat 1</t>
  </si>
  <si>
    <t>DNB-pooled-repeat 2</t>
  </si>
  <si>
    <t>DNB-pooled-repeat 3</t>
  </si>
  <si>
    <t>Filter</t>
  </si>
  <si>
    <t>No filter</t>
  </si>
  <si>
    <t>Q30: &gt;40%</t>
  </si>
  <si>
    <t>Q30: &gt;50%</t>
  </si>
  <si>
    <t>Q30: &gt;60%</t>
  </si>
  <si>
    <t>Adapter</t>
  </si>
  <si>
    <t>TotalReads</t>
  </si>
  <si>
    <t>MappedReads</t>
  </si>
  <si>
    <t>MappedRate</t>
  </si>
  <si>
    <t>Type</t>
  </si>
  <si>
    <t>Reads</t>
  </si>
  <si>
    <t>TypeRate(%)</t>
  </si>
  <si>
    <t>HBB</t>
  </si>
  <si>
    <t>HPV20</t>
  </si>
  <si>
    <t>HPV11</t>
  </si>
  <si>
    <t>HPV2</t>
  </si>
  <si>
    <t>HPV26</t>
  </si>
  <si>
    <t>HPV18</t>
  </si>
  <si>
    <t>HPV3</t>
  </si>
  <si>
    <t>HPV27</t>
  </si>
  <si>
    <t>HPV31</t>
  </si>
  <si>
    <t>HPV5</t>
  </si>
  <si>
    <t>HPV28</t>
  </si>
  <si>
    <t>HPV33</t>
  </si>
  <si>
    <t>HPV6</t>
  </si>
  <si>
    <t>HPV29</t>
  </si>
  <si>
    <t>HPV45</t>
  </si>
  <si>
    <t>HPV7</t>
  </si>
  <si>
    <t>HPV30</t>
  </si>
  <si>
    <t>HPV52</t>
  </si>
  <si>
    <t>HPV10</t>
  </si>
  <si>
    <t>HPV71</t>
  </si>
  <si>
    <t>HPV32</t>
  </si>
  <si>
    <t>HPV13</t>
  </si>
  <si>
    <t>HPV16</t>
  </si>
  <si>
    <t>HPV34</t>
  </si>
  <si>
    <t>HPV35</t>
  </si>
  <si>
    <t>HPV38</t>
  </si>
  <si>
    <t>HPV39</t>
  </si>
  <si>
    <t>HPV40</t>
  </si>
  <si>
    <t>HPV42</t>
  </si>
  <si>
    <t>HPV43</t>
  </si>
  <si>
    <t>HPV44</t>
  </si>
  <si>
    <t>HPV51</t>
  </si>
  <si>
    <t>HPV53</t>
  </si>
  <si>
    <t>HPV54</t>
  </si>
  <si>
    <t>HPV55</t>
  </si>
  <si>
    <t>HPV56</t>
  </si>
  <si>
    <t>HPV57</t>
  </si>
  <si>
    <t>HPV58</t>
  </si>
  <si>
    <t>HPV59</t>
  </si>
  <si>
    <t>HPV61</t>
  </si>
  <si>
    <t>HPV62</t>
  </si>
  <si>
    <t>HPV64</t>
  </si>
  <si>
    <t>HPV65</t>
  </si>
  <si>
    <t>HPV66</t>
  </si>
  <si>
    <t>HPV67</t>
  </si>
  <si>
    <t>HPV68</t>
  </si>
  <si>
    <t>HPV69</t>
  </si>
  <si>
    <t>HPV70</t>
  </si>
  <si>
    <t>HPV72</t>
  </si>
  <si>
    <t>HPV73</t>
  </si>
  <si>
    <t>HPV74</t>
  </si>
  <si>
    <t>HPV81</t>
  </si>
  <si>
    <t>HPV82</t>
  </si>
  <si>
    <t>HPV83</t>
  </si>
  <si>
    <t>HPV84</t>
  </si>
  <si>
    <t>HPV86</t>
  </si>
  <si>
    <t>HPV87</t>
  </si>
  <si>
    <t>HPV89</t>
  </si>
  <si>
    <t>HPV90</t>
  </si>
  <si>
    <t>HPV91</t>
  </si>
  <si>
    <t>HPV94</t>
  </si>
  <si>
    <t>HPV97</t>
  </si>
  <si>
    <t>HPV102</t>
  </si>
  <si>
    <t>HPV106</t>
  </si>
  <si>
    <t>HPV107</t>
  </si>
  <si>
    <t>HPV1365</t>
  </si>
  <si>
    <t>Repeat 1</t>
  </si>
  <si>
    <t>Repeat 2</t>
  </si>
  <si>
    <t>Repeat 3</t>
  </si>
  <si>
    <t>Template</t>
  </si>
  <si>
    <t>YH-1</t>
  </si>
  <si>
    <t>HPV11 + YH</t>
  </si>
  <si>
    <t>H2O-1</t>
  </si>
  <si>
    <t>Barcode 1</t>
  </si>
  <si>
    <t>Total reads</t>
  </si>
  <si>
    <t>YH-2</t>
  </si>
  <si>
    <t>H2O-2</t>
  </si>
  <si>
    <t>HPV18 + YH</t>
  </si>
  <si>
    <t>Barcode 2</t>
  </si>
  <si>
    <t>YH-3</t>
  </si>
  <si>
    <t>HPV31 + YH</t>
  </si>
  <si>
    <t>Barcode 3</t>
  </si>
  <si>
    <t>YH-4</t>
  </si>
  <si>
    <t>HPV33 + YH</t>
  </si>
  <si>
    <t>Barcode 4</t>
  </si>
  <si>
    <t>HPV52 + YH</t>
  </si>
  <si>
    <t>YH-5</t>
  </si>
  <si>
    <t>H2O-5</t>
  </si>
  <si>
    <t>Barcode 5</t>
  </si>
  <si>
    <t>YH-6</t>
  </si>
  <si>
    <t>H2O-6</t>
  </si>
  <si>
    <t>HPV45/11 + YH</t>
  </si>
  <si>
    <t>Barcode 6</t>
  </si>
  <si>
    <t>Adapter 1</t>
  </si>
  <si>
    <t>Adapter 2</t>
  </si>
  <si>
    <t>Adapter 3</t>
  </si>
  <si>
    <t>Adapter 4</t>
  </si>
  <si>
    <t>Adapter 5</t>
  </si>
  <si>
    <t>Adapter 6</t>
  </si>
  <si>
    <t>Adapter 8</t>
  </si>
  <si>
    <t>Adapter 41</t>
  </si>
  <si>
    <t>Adapter 42</t>
  </si>
  <si>
    <t>Adapter 43</t>
  </si>
  <si>
    <t>Adapter 44</t>
  </si>
  <si>
    <t>Adapter 45</t>
  </si>
  <si>
    <t>Adapter 46</t>
  </si>
  <si>
    <t>Adapter 47</t>
  </si>
  <si>
    <t>Adapter 48</t>
  </si>
  <si>
    <t>Adapter 7</t>
  </si>
  <si>
    <t xml:space="preserve">NOTCH1 (Chr9) </t>
    <phoneticPr fontId="0" type="noConversion"/>
  </si>
  <si>
    <t xml:space="preserve">EFEMP2 (Chr11) </t>
    <phoneticPr fontId="0" type="noConversion"/>
  </si>
  <si>
    <t xml:space="preserve">LOX (Chr5) </t>
    <phoneticPr fontId="0" type="noConversion"/>
  </si>
  <si>
    <t xml:space="preserve">USP9Y (ChrY) </t>
    <phoneticPr fontId="0" type="noConversion"/>
  </si>
  <si>
    <t xml:space="preserve">HIST1H1D (Chr6) </t>
    <phoneticPr fontId="0" type="noConversion"/>
  </si>
  <si>
    <t xml:space="preserve">C7orf61 (Chr7) </t>
    <phoneticPr fontId="0" type="noConversion"/>
  </si>
  <si>
    <t>GXYLT2 (Chr3)</t>
    <phoneticPr fontId="0" type="noConversion"/>
  </si>
  <si>
    <t>TM9SF4 (Chr20)</t>
    <phoneticPr fontId="0" type="noConversion"/>
  </si>
  <si>
    <t>AACACAGATGGGCCCGAC</t>
    <phoneticPr fontId="0" type="noConversion"/>
  </si>
  <si>
    <t>ATTTCCTAGGGCCTAATCAC</t>
    <phoneticPr fontId="0" type="noConversion"/>
  </si>
  <si>
    <t>MR106-2R</t>
    <phoneticPr fontId="0" type="noConversion"/>
  </si>
  <si>
    <t>AGACCAATGATCCAAGACAG</t>
    <phoneticPr fontId="0" type="noConversion"/>
  </si>
  <si>
    <t>Total contamination rate</t>
  </si>
  <si>
    <t>Ad-1B pooled</t>
  </si>
  <si>
    <t>Ad-2B pooled</t>
  </si>
  <si>
    <t>PCR pooled</t>
  </si>
  <si>
    <t>ssCir pooled</t>
  </si>
  <si>
    <t>DNB pooled</t>
  </si>
  <si>
    <t>quality filter</t>
  </si>
  <si>
    <t>barcode 1-8</t>
  </si>
  <si>
    <t>contamination reads (index 41-48)</t>
  </si>
  <si>
    <t>total contamination rate / 8</t>
  </si>
  <si>
    <t>repeat 1</t>
  </si>
  <si>
    <t>no filter</t>
  </si>
  <si>
    <t>Q30 &gt;60%</t>
  </si>
  <si>
    <t>Q30 &gt;80%</t>
  </si>
  <si>
    <t>repeat 2</t>
  </si>
  <si>
    <t>repeat 3</t>
  </si>
  <si>
    <t>Index</t>
  </si>
  <si>
    <t>average</t>
  </si>
  <si>
    <t>mis-assigned index</t>
  </si>
  <si>
    <t>correctly assigned index</t>
  </si>
  <si>
    <t>same neighbor Num</t>
  </si>
  <si>
    <t>total Num</t>
  </si>
  <si>
    <t>same neighbor rate(%)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</si>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</sst>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_(* #,##0_);_(* \(#,##0\);_(* &quot;-&quot;??_);_(@_)"/>
  </numFmts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222222"/>
      <name val="Helvetica"/>
      <family val="2"/>
    </font>
    <font>
      <sz val="12"/>
      <color rgb="FF222222"/>
      <name val="Helvetica"/>
      <family val="2"/>
    </font>
    <font>
      <sz val="11"/>
      <color theme="1"/>
      <name val="Calibri"/>
      <family val="2"/>
    </font>
    <font>
      <sz val="11"/>
      <color theme="1"/>
      <name val="Inherit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Times Roman"/>
    </font>
    <font>
      <b/>
      <sz val="12"/>
      <color theme="1"/>
      <name val="Times Roman"/>
    </font>
    <font>
      <b/>
      <sz val="14"/>
      <color theme="1"/>
      <name val="Times Roman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Font="1" applyAlignment="1">
      <alignment vertical="center" textRotation="90"/>
    </xf>
    <xf numFmtId="0" fontId="5" fillId="0" borderId="0" xfId="0" applyFont="1"/>
    <xf numFmtId="0" fontId="5" fillId="0" borderId="9" xfId="0" applyFont="1" applyBorder="1"/>
    <xf numFmtId="10" fontId="5" fillId="0" borderId="0" xfId="0" applyNumberFormat="1" applyFont="1"/>
    <xf numFmtId="0" fontId="5" fillId="0" borderId="0" xfId="0" applyFont="1" applyBorder="1"/>
    <xf numFmtId="0" fontId="5" fillId="0" borderId="14" xfId="0" applyFont="1" applyBorder="1"/>
    <xf numFmtId="0" fontId="5" fillId="0" borderId="17" xfId="0" applyFont="1" applyBorder="1"/>
    <xf numFmtId="0" fontId="2" fillId="0" borderId="0" xfId="0" applyFont="1"/>
    <xf numFmtId="164" fontId="0" fillId="0" borderId="0" xfId="2" applyNumberFormat="1" applyFont="1"/>
    <xf numFmtId="0" fontId="0" fillId="0" borderId="0" xfId="0" applyBorder="1"/>
    <xf numFmtId="0" fontId="0" fillId="0" borderId="9" xfId="0" applyBorder="1"/>
    <xf numFmtId="164" fontId="0" fillId="0" borderId="9" xfId="2" applyNumberFormat="1" applyFont="1" applyBorder="1"/>
    <xf numFmtId="164" fontId="0" fillId="0" borderId="10" xfId="2" applyNumberFormat="1" applyFont="1" applyBorder="1"/>
    <xf numFmtId="164" fontId="0" fillId="0" borderId="0" xfId="2" applyNumberFormat="1" applyFont="1" applyBorder="1"/>
    <xf numFmtId="164" fontId="0" fillId="0" borderId="12" xfId="2" applyNumberFormat="1" applyFont="1" applyBorder="1"/>
    <xf numFmtId="0" fontId="0" fillId="0" borderId="14" xfId="0" applyBorder="1"/>
    <xf numFmtId="164" fontId="0" fillId="0" borderId="14" xfId="2" applyNumberFormat="1" applyFont="1" applyBorder="1"/>
    <xf numFmtId="164" fontId="0" fillId="0" borderId="15" xfId="2" applyNumberFormat="1" applyFont="1" applyBorder="1"/>
    <xf numFmtId="0" fontId="0" fillId="0" borderId="17" xfId="0" applyBorder="1"/>
    <xf numFmtId="164" fontId="0" fillId="0" borderId="17" xfId="2" applyNumberFormat="1" applyFont="1" applyBorder="1"/>
    <xf numFmtId="164" fontId="0" fillId="0" borderId="18" xfId="2" applyNumberFormat="1" applyFont="1" applyBorder="1"/>
    <xf numFmtId="0" fontId="0" fillId="0" borderId="29" xfId="0" applyBorder="1"/>
    <xf numFmtId="164" fontId="0" fillId="0" borderId="29" xfId="2" applyNumberFormat="1" applyFont="1" applyBorder="1"/>
    <xf numFmtId="164" fontId="0" fillId="0" borderId="30" xfId="2" applyNumberFormat="1" applyFont="1" applyBorder="1"/>
    <xf numFmtId="0" fontId="8" fillId="0" borderId="0" xfId="0" applyFont="1" applyBorder="1"/>
    <xf numFmtId="0" fontId="8" fillId="0" borderId="17" xfId="0" applyFont="1" applyBorder="1"/>
    <xf numFmtId="0" fontId="9" fillId="0" borderId="0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10" fontId="0" fillId="0" borderId="0" xfId="0" applyNumberFormat="1" applyFill="1" applyBorder="1"/>
    <xf numFmtId="10" fontId="0" fillId="0" borderId="34" xfId="0" applyNumberFormat="1" applyFill="1" applyBorder="1"/>
    <xf numFmtId="0" fontId="0" fillId="0" borderId="34" xfId="0" applyFill="1" applyBorder="1"/>
    <xf numFmtId="0" fontId="2" fillId="0" borderId="3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0" fillId="0" borderId="0" xfId="1" applyNumberFormat="1" applyFont="1"/>
    <xf numFmtId="165" fontId="2" fillId="0" borderId="13" xfId="1" applyNumberFormat="1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0" borderId="0" xfId="0" applyNumberFormat="1" applyFont="1" applyBorder="1"/>
    <xf numFmtId="164" fontId="5" fillId="0" borderId="12" xfId="0" applyNumberFormat="1" applyFont="1" applyBorder="1"/>
    <xf numFmtId="164" fontId="5" fillId="0" borderId="14" xfId="0" applyNumberFormat="1" applyFont="1" applyBorder="1"/>
    <xf numFmtId="164" fontId="5" fillId="0" borderId="15" xfId="0" applyNumberFormat="1" applyFon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0" fontId="0" fillId="0" borderId="37" xfId="0" applyFill="1" applyBorder="1" applyAlignment="1">
      <alignment horizontal="right"/>
    </xf>
    <xf numFmtId="0" fontId="0" fillId="0" borderId="38" xfId="0" applyFill="1" applyBorder="1" applyAlignment="1">
      <alignment horizontal="right"/>
    </xf>
    <xf numFmtId="10" fontId="0" fillId="0" borderId="14" xfId="0" applyNumberFormat="1" applyFill="1" applyBorder="1"/>
    <xf numFmtId="0" fontId="0" fillId="0" borderId="14" xfId="0" applyFill="1" applyBorder="1" applyAlignment="1">
      <alignment horizontal="right"/>
    </xf>
    <xf numFmtId="0" fontId="0" fillId="0" borderId="14" xfId="0" applyFill="1" applyBorder="1"/>
    <xf numFmtId="10" fontId="0" fillId="0" borderId="33" xfId="0" applyNumberFormat="1" applyFill="1" applyBorder="1"/>
    <xf numFmtId="0" fontId="0" fillId="0" borderId="0" xfId="0" applyFill="1"/>
    <xf numFmtId="0" fontId="6" fillId="0" borderId="1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5" fontId="7" fillId="0" borderId="6" xfId="1" applyNumberFormat="1" applyFont="1" applyFill="1" applyBorder="1" applyAlignment="1">
      <alignment horizontal="center" vertical="center" wrapText="1"/>
    </xf>
    <xf numFmtId="43" fontId="7" fillId="0" borderId="7" xfId="1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0" xfId="1" applyNumberFormat="1" applyFont="1"/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Border="1"/>
    <xf numFmtId="0" fontId="5" fillId="0" borderId="10" xfId="1" applyNumberFormat="1" applyFont="1" applyBorder="1"/>
    <xf numFmtId="0" fontId="5" fillId="0" borderId="0" xfId="1" applyNumberFormat="1" applyFont="1" applyBorder="1"/>
    <xf numFmtId="0" fontId="5" fillId="0" borderId="12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17" xfId="1" applyNumberFormat="1" applyFont="1" applyBorder="1"/>
    <xf numFmtId="0" fontId="5" fillId="0" borderId="18" xfId="1" applyNumberFormat="1" applyFont="1" applyBorder="1"/>
    <xf numFmtId="0" fontId="0" fillId="0" borderId="9" xfId="1" applyNumberFormat="1" applyFont="1" applyBorder="1"/>
    <xf numFmtId="0" fontId="0" fillId="0" borderId="10" xfId="1" applyNumberFormat="1" applyFont="1" applyBorder="1"/>
    <xf numFmtId="0" fontId="0" fillId="0" borderId="0" xfId="1" applyNumberFormat="1" applyFont="1" applyBorder="1"/>
    <xf numFmtId="0" fontId="0" fillId="0" borderId="12" xfId="1" applyNumberFormat="1" applyFont="1" applyBorder="1"/>
    <xf numFmtId="0" fontId="0" fillId="0" borderId="14" xfId="1" applyNumberFormat="1" applyFont="1" applyBorder="1"/>
    <xf numFmtId="0" fontId="0" fillId="0" borderId="15" xfId="1" applyNumberFormat="1" applyFont="1" applyBorder="1"/>
    <xf numFmtId="0" fontId="0" fillId="0" borderId="17" xfId="1" applyNumberFormat="1" applyFont="1" applyBorder="1"/>
    <xf numFmtId="0" fontId="0" fillId="0" borderId="18" xfId="1" applyNumberFormat="1" applyFont="1" applyBorder="1"/>
    <xf numFmtId="0" fontId="0" fillId="0" borderId="29" xfId="1" applyNumberFormat="1" applyFont="1" applyBorder="1"/>
    <xf numFmtId="0" fontId="0" fillId="0" borderId="30" xfId="1" applyNumberFormat="1" applyFont="1" applyBorder="1"/>
    <xf numFmtId="0" fontId="8" fillId="0" borderId="0" xfId="1" applyNumberFormat="1" applyFont="1" applyBorder="1"/>
    <xf numFmtId="0" fontId="8" fillId="0" borderId="12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0" fillId="0" borderId="0" xfId="0" applyNumberFormat="1"/>
    <xf numFmtId="0" fontId="0" fillId="0" borderId="28" xfId="0" applyNumberFormat="1" applyBorder="1" applyAlignment="1">
      <alignment horizontal="center"/>
    </xf>
    <xf numFmtId="0" fontId="10" fillId="0" borderId="36" xfId="0" applyNumberFormat="1" applyFont="1" applyBorder="1" applyAlignment="1">
      <alignment horizontal="center"/>
    </xf>
    <xf numFmtId="0" fontId="11" fillId="0" borderId="28" xfId="0" applyNumberFormat="1" applyFont="1" applyBorder="1" applyAlignment="1">
      <alignment horizontal="center"/>
    </xf>
    <xf numFmtId="0" fontId="0" fillId="0" borderId="24" xfId="1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11" fillId="0" borderId="21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0" fillId="0" borderId="21" xfId="0" applyNumberFormat="1" applyFont="1" applyBorder="1" applyAlignment="1">
      <alignment horizontal="center"/>
    </xf>
    <xf numFmtId="0" fontId="0" fillId="0" borderId="24" xfId="1" applyNumberFormat="1" applyFont="1" applyFill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11" fillId="0" borderId="23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0" fontId="0" fillId="0" borderId="26" xfId="1" applyNumberFormat="1" applyFont="1" applyBorder="1" applyAlignment="1">
      <alignment horizontal="center"/>
    </xf>
    <xf numFmtId="0" fontId="0" fillId="0" borderId="24" xfId="1" applyNumberFormat="1" applyFont="1" applyBorder="1"/>
    <xf numFmtId="0" fontId="0" fillId="0" borderId="38" xfId="1" applyNumberFormat="1" applyFont="1" applyBorder="1" applyAlignment="1">
      <alignment horizontal="center"/>
    </xf>
    <xf numFmtId="0" fontId="0" fillId="0" borderId="24" xfId="0" applyNumberFormat="1" applyBorder="1"/>
    <xf numFmtId="0" fontId="0" fillId="0" borderId="33" xfId="1" applyNumberFormat="1" applyFont="1" applyBorder="1"/>
    <xf numFmtId="0" fontId="0" fillId="0" borderId="26" xfId="1" applyNumberFormat="1" applyFont="1" applyFill="1" applyBorder="1" applyAlignment="1">
      <alignment horizontal="center"/>
    </xf>
    <xf numFmtId="0" fontId="2" fillId="0" borderId="14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/>
    <xf numFmtId="0" fontId="0" fillId="0" borderId="14" xfId="1" applyNumberFormat="1" applyFont="1" applyFill="1" applyBorder="1"/>
    <xf numFmtId="0" fontId="12" fillId="0" borderId="39" xfId="0" applyFont="1" applyBorder="1" applyAlignment="1">
      <alignment horizontal="right"/>
    </xf>
    <xf numFmtId="0" fontId="12" fillId="0" borderId="39" xfId="0" applyFont="1" applyBorder="1"/>
    <xf numFmtId="0" fontId="13" fillId="0" borderId="39" xfId="0" applyFont="1" applyBorder="1"/>
    <xf numFmtId="0" fontId="0" fillId="0" borderId="0" xfId="0" applyFont="1"/>
    <xf numFmtId="0" fontId="2" fillId="0" borderId="0" xfId="0" applyFont="1" applyAlignment="1">
      <alignment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11" fontId="14" fillId="0" borderId="2" xfId="0" applyNumberFormat="1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11" fontId="14" fillId="0" borderId="3" xfId="0" applyNumberFormat="1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11" fontId="14" fillId="0" borderId="4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11" fontId="14" fillId="0" borderId="4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18" fillId="0" borderId="39" xfId="0" applyFont="1" applyBorder="1" applyAlignment="1">
      <alignment vertical="center"/>
    </xf>
    <xf numFmtId="0" fontId="20" fillId="0" borderId="1" xfId="0" applyFont="1" applyBorder="1" applyAlignment="1">
      <alignment horizontal="center"/>
    </xf>
    <xf numFmtId="0" fontId="19" fillId="0" borderId="41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8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8"/>
  <sheetViews>
    <sheetView workbookViewId="0">
      <selection activeCell="C22" sqref="C22"/>
    </sheetView>
  </sheetViews>
  <sheetFormatPr baseColWidth="10" defaultColWidth="8.83203125" defaultRowHeight="16"/>
  <cols>
    <col min="2" max="2" width="15.33203125" customWidth="1"/>
    <col min="3" max="3" width="25.6640625" customWidth="1"/>
  </cols>
  <sheetData>
    <row r="1" spans="2:3" ht="17" thickBot="1"/>
    <row r="2" spans="2:3">
      <c r="B2" s="65" t="s">
        <v>0</v>
      </c>
      <c r="C2" s="66" t="s">
        <v>1</v>
      </c>
    </row>
    <row r="3" spans="2:3">
      <c r="B3" s="155" t="s">
        <v>164</v>
      </c>
      <c r="C3" s="67" t="s">
        <v>172</v>
      </c>
    </row>
    <row r="4" spans="2:3">
      <c r="B4" s="156"/>
      <c r="C4" s="67" t="s">
        <v>2</v>
      </c>
    </row>
    <row r="5" spans="2:3">
      <c r="B5" s="155" t="s">
        <v>165</v>
      </c>
      <c r="C5" s="67" t="s">
        <v>3</v>
      </c>
    </row>
    <row r="6" spans="2:3">
      <c r="B6" s="156"/>
      <c r="C6" s="67" t="s">
        <v>4</v>
      </c>
    </row>
    <row r="7" spans="2:3">
      <c r="B7" s="155" t="s">
        <v>166</v>
      </c>
      <c r="C7" s="67" t="s">
        <v>5</v>
      </c>
    </row>
    <row r="8" spans="2:3">
      <c r="B8" s="156"/>
      <c r="C8" s="67" t="s">
        <v>6</v>
      </c>
    </row>
    <row r="9" spans="2:3">
      <c r="B9" s="155" t="s">
        <v>167</v>
      </c>
      <c r="C9" s="67" t="s">
        <v>7</v>
      </c>
    </row>
    <row r="10" spans="2:3">
      <c r="B10" s="156"/>
      <c r="C10" s="67" t="s">
        <v>8</v>
      </c>
    </row>
    <row r="11" spans="2:3">
      <c r="B11" s="155" t="s">
        <v>168</v>
      </c>
      <c r="C11" s="67" t="s">
        <v>9</v>
      </c>
    </row>
    <row r="12" spans="2:3">
      <c r="B12" s="156" t="s">
        <v>10</v>
      </c>
      <c r="C12" s="67" t="s">
        <v>11</v>
      </c>
    </row>
    <row r="13" spans="2:3">
      <c r="B13" s="155" t="s">
        <v>169</v>
      </c>
      <c r="C13" s="68" t="s">
        <v>12</v>
      </c>
    </row>
    <row r="14" spans="2:3">
      <c r="B14" s="156" t="s">
        <v>13</v>
      </c>
      <c r="C14" s="68" t="s">
        <v>14</v>
      </c>
    </row>
    <row r="15" spans="2:3">
      <c r="B15" s="155" t="s">
        <v>170</v>
      </c>
      <c r="C15" s="68" t="s">
        <v>173</v>
      </c>
    </row>
    <row r="16" spans="2:3">
      <c r="B16" s="156" t="s">
        <v>174</v>
      </c>
      <c r="C16" s="68" t="s">
        <v>175</v>
      </c>
    </row>
    <row r="17" spans="2:3">
      <c r="B17" s="155" t="s">
        <v>171</v>
      </c>
      <c r="C17" s="68" t="s">
        <v>15</v>
      </c>
    </row>
    <row r="18" spans="2:3" ht="17" thickBot="1">
      <c r="B18" s="157" t="s">
        <v>16</v>
      </c>
      <c r="C18" s="69" t="s">
        <v>17</v>
      </c>
    </row>
  </sheetData>
  <mergeCells count="8">
    <mergeCell ref="B15:B16"/>
    <mergeCell ref="B17:B18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B3B7-22D8-0C46-9DE3-E38BCB89141A}">
  <dimension ref="B1:F11"/>
  <sheetViews>
    <sheetView zoomScale="130" zoomScaleNormal="130" workbookViewId="0">
      <selection activeCell="I26" sqref="I26"/>
    </sheetView>
  </sheetViews>
  <sheetFormatPr baseColWidth="10" defaultRowHeight="16"/>
  <cols>
    <col min="2" max="2" width="10.83203125" style="8"/>
    <col min="3" max="3" width="13.83203125" customWidth="1"/>
    <col min="4" max="4" width="14.33203125" customWidth="1"/>
    <col min="5" max="5" width="16.1640625" customWidth="1"/>
    <col min="6" max="6" width="16.83203125" customWidth="1"/>
  </cols>
  <sheetData>
    <row r="1" spans="2:6" ht="17" thickBot="1"/>
    <row r="2" spans="2:6" s="122" customFormat="1" ht="32" customHeight="1" thickBot="1">
      <c r="B2" s="123"/>
      <c r="C2" s="124" t="s">
        <v>182</v>
      </c>
      <c r="D2" s="124" t="s">
        <v>183</v>
      </c>
      <c r="E2" s="124" t="s">
        <v>184</v>
      </c>
      <c r="F2" s="125" t="s">
        <v>185</v>
      </c>
    </row>
    <row r="3" spans="2:6" s="121" customFormat="1">
      <c r="B3" s="178" t="s">
        <v>186</v>
      </c>
      <c r="C3" s="126" t="s">
        <v>187</v>
      </c>
      <c r="D3" s="126">
        <v>43645428</v>
      </c>
      <c r="E3" s="126">
        <v>2907</v>
      </c>
      <c r="F3" s="127">
        <v>8.3299999999999999E-6</v>
      </c>
    </row>
    <row r="4" spans="2:6" s="121" customFormat="1">
      <c r="B4" s="179"/>
      <c r="C4" s="128" t="s">
        <v>188</v>
      </c>
      <c r="D4" s="128">
        <v>42874988</v>
      </c>
      <c r="E4" s="128">
        <v>724</v>
      </c>
      <c r="F4" s="129">
        <v>2.1100000000000001E-6</v>
      </c>
    </row>
    <row r="5" spans="2:6" s="121" customFormat="1" ht="17" thickBot="1">
      <c r="B5" s="180"/>
      <c r="C5" s="130" t="s">
        <v>189</v>
      </c>
      <c r="D5" s="131">
        <v>41209761</v>
      </c>
      <c r="E5" s="131">
        <v>350</v>
      </c>
      <c r="F5" s="132">
        <v>1.06E-6</v>
      </c>
    </row>
    <row r="6" spans="2:6" s="121" customFormat="1">
      <c r="B6" s="178" t="s">
        <v>190</v>
      </c>
      <c r="C6" s="126" t="s">
        <v>187</v>
      </c>
      <c r="D6" s="126">
        <v>42415516</v>
      </c>
      <c r="E6" s="133">
        <v>2287</v>
      </c>
      <c r="F6" s="127">
        <v>6.7399999999999998E-6</v>
      </c>
    </row>
    <row r="7" spans="2:6" s="121" customFormat="1">
      <c r="B7" s="179"/>
      <c r="C7" s="128" t="s">
        <v>188</v>
      </c>
      <c r="D7" s="128">
        <v>41686373</v>
      </c>
      <c r="E7" s="128">
        <v>612</v>
      </c>
      <c r="F7" s="129">
        <v>1.84E-6</v>
      </c>
    </row>
    <row r="8" spans="2:6" s="121" customFormat="1" ht="17" thickBot="1">
      <c r="B8" s="180"/>
      <c r="C8" s="130" t="s">
        <v>189</v>
      </c>
      <c r="D8" s="131">
        <v>40160408</v>
      </c>
      <c r="E8" s="131">
        <v>304</v>
      </c>
      <c r="F8" s="132">
        <v>9.4600000000000003E-7</v>
      </c>
    </row>
    <row r="9" spans="2:6" s="121" customFormat="1">
      <c r="B9" s="181" t="s">
        <v>191</v>
      </c>
      <c r="C9" s="134" t="s">
        <v>187</v>
      </c>
      <c r="D9" s="134">
        <v>45654540</v>
      </c>
      <c r="E9" s="134">
        <v>2647</v>
      </c>
      <c r="F9" s="135">
        <v>7.25E-6</v>
      </c>
    </row>
    <row r="10" spans="2:6" s="121" customFormat="1">
      <c r="B10" s="179"/>
      <c r="C10" s="128" t="s">
        <v>188</v>
      </c>
      <c r="D10" s="128">
        <v>44974964</v>
      </c>
      <c r="E10" s="128">
        <v>650</v>
      </c>
      <c r="F10" s="129">
        <v>1.81E-6</v>
      </c>
    </row>
    <row r="11" spans="2:6" s="121" customFormat="1" ht="17" thickBot="1">
      <c r="B11" s="180"/>
      <c r="C11" s="130" t="s">
        <v>189</v>
      </c>
      <c r="D11" s="131">
        <v>43323238</v>
      </c>
      <c r="E11" s="131">
        <v>350</v>
      </c>
      <c r="F11" s="132">
        <v>1.0100000000000001E-6</v>
      </c>
    </row>
  </sheetData>
  <mergeCells count="3">
    <mergeCell ref="B3:B5"/>
    <mergeCell ref="B6:B8"/>
    <mergeCell ref="B9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F9A0-7E05-E547-AE6C-0CB2D4425FDE}">
  <dimension ref="B2:Q39"/>
  <sheetViews>
    <sheetView zoomScale="160" zoomScaleNormal="160" workbookViewId="0">
      <selection activeCell="G20" sqref="G20"/>
    </sheetView>
  </sheetViews>
  <sheetFormatPr baseColWidth="10" defaultRowHeight="16"/>
  <cols>
    <col min="2" max="2" width="24.6640625" customWidth="1"/>
  </cols>
  <sheetData>
    <row r="2" spans="2:5">
      <c r="B2" s="118" t="s">
        <v>176</v>
      </c>
      <c r="C2" s="119" t="s">
        <v>121</v>
      </c>
      <c r="D2" s="119" t="s">
        <v>122</v>
      </c>
      <c r="E2" s="119" t="s">
        <v>123</v>
      </c>
    </row>
    <row r="3" spans="2:5">
      <c r="B3" s="118" t="s">
        <v>177</v>
      </c>
      <c r="C3" s="120">
        <v>2.3411999999999999E-2</v>
      </c>
      <c r="D3" s="120">
        <v>2.9314E-2</v>
      </c>
      <c r="E3" s="120">
        <v>2.7650000000000001E-2</v>
      </c>
    </row>
    <row r="4" spans="2:5">
      <c r="B4" s="118" t="s">
        <v>178</v>
      </c>
      <c r="C4" s="120">
        <v>2.0439999999999998E-3</v>
      </c>
      <c r="D4" s="120">
        <v>9.8700000000000003E-4</v>
      </c>
      <c r="E4" s="120">
        <v>1.0629999999999999E-3</v>
      </c>
    </row>
    <row r="5" spans="2:5">
      <c r="B5" s="118" t="s">
        <v>179</v>
      </c>
      <c r="C5" s="120">
        <v>1.73E-4</v>
      </c>
      <c r="D5" s="120">
        <v>1.8900000000000001E-4</v>
      </c>
      <c r="E5" s="120">
        <v>1.8799999999999999E-4</v>
      </c>
    </row>
    <row r="6" spans="2:5">
      <c r="B6" s="118" t="s">
        <v>180</v>
      </c>
      <c r="C6" s="120">
        <v>1.5699999999999999E-4</v>
      </c>
      <c r="D6" s="120">
        <v>1.6200000000000001E-4</v>
      </c>
      <c r="E6" s="120">
        <v>1.56E-4</v>
      </c>
    </row>
    <row r="7" spans="2:5">
      <c r="B7" s="118" t="s">
        <v>181</v>
      </c>
      <c r="C7" s="120">
        <v>1.3999999999999999E-4</v>
      </c>
      <c r="D7" s="120">
        <v>1.45E-4</v>
      </c>
      <c r="E7" s="120">
        <v>1.4200000000000001E-4</v>
      </c>
    </row>
    <row r="39" spans="17:17">
      <c r="Q39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2"/>
  <sheetViews>
    <sheetView tabSelected="1" workbookViewId="0">
      <selection activeCell="C8" sqref="C8"/>
    </sheetView>
  </sheetViews>
  <sheetFormatPr baseColWidth="10" defaultColWidth="11.1640625" defaultRowHeight="16"/>
  <cols>
    <col min="1" max="1" width="5.5" customWidth="1"/>
    <col min="2" max="2" width="8.1640625" style="1" customWidth="1"/>
    <col min="3" max="3" width="8.6640625" customWidth="1"/>
    <col min="4" max="11" width="12.83203125" style="70" customWidth="1"/>
  </cols>
  <sheetData>
    <row r="1" spans="1:21" ht="17" thickBot="1"/>
    <row r="2" spans="1:21" s="64" customFormat="1" ht="35" customHeight="1">
      <c r="A2" s="62"/>
      <c r="B2" s="63" t="s">
        <v>18</v>
      </c>
      <c r="C2" s="59" t="s">
        <v>19</v>
      </c>
      <c r="D2" s="71" t="s">
        <v>164</v>
      </c>
      <c r="E2" s="71" t="s">
        <v>165</v>
      </c>
      <c r="F2" s="71" t="s">
        <v>166</v>
      </c>
      <c r="G2" s="71" t="s">
        <v>167</v>
      </c>
      <c r="H2" s="71" t="s">
        <v>168</v>
      </c>
      <c r="I2" s="71" t="s">
        <v>169</v>
      </c>
      <c r="J2" s="71" t="s">
        <v>170</v>
      </c>
      <c r="K2" s="72" t="s">
        <v>171</v>
      </c>
      <c r="L2" s="59" t="s">
        <v>19</v>
      </c>
      <c r="M2" s="60" t="s">
        <v>164</v>
      </c>
      <c r="N2" s="60" t="s">
        <v>165</v>
      </c>
      <c r="O2" s="60" t="s">
        <v>166</v>
      </c>
      <c r="P2" s="60" t="s">
        <v>167</v>
      </c>
      <c r="Q2" s="60" t="s">
        <v>168</v>
      </c>
      <c r="R2" s="60" t="s">
        <v>169</v>
      </c>
      <c r="S2" s="60" t="s">
        <v>170</v>
      </c>
      <c r="T2" s="61" t="s">
        <v>171</v>
      </c>
    </row>
    <row r="3" spans="1:21" ht="16" customHeight="1">
      <c r="A3" s="2"/>
      <c r="B3" s="158" t="s">
        <v>20</v>
      </c>
      <c r="C3" s="3" t="s">
        <v>21</v>
      </c>
      <c r="D3" s="73">
        <v>6852198</v>
      </c>
      <c r="E3" s="73">
        <v>39158</v>
      </c>
      <c r="F3" s="73">
        <v>34751</v>
      </c>
      <c r="G3" s="73">
        <v>41365</v>
      </c>
      <c r="H3" s="73">
        <v>16375</v>
      </c>
      <c r="I3" s="73">
        <v>27010</v>
      </c>
      <c r="J3" s="73">
        <v>54307</v>
      </c>
      <c r="K3" s="74">
        <v>17880</v>
      </c>
      <c r="L3" s="3" t="s">
        <v>21</v>
      </c>
      <c r="M3" s="42">
        <f>D3/71319679</f>
        <v>9.6077241177711978E-2</v>
      </c>
      <c r="N3" s="42">
        <f t="shared" ref="N3:T10" si="0">E3/71319679</f>
        <v>5.4904902193965292E-4</v>
      </c>
      <c r="O3" s="42">
        <f t="shared" si="0"/>
        <v>4.8725682009869955E-4</v>
      </c>
      <c r="P3" s="42">
        <f t="shared" si="0"/>
        <v>5.7999419767438946E-4</v>
      </c>
      <c r="Q3" s="42">
        <f t="shared" si="0"/>
        <v>2.2960002385877257E-4</v>
      </c>
      <c r="R3" s="42">
        <f t="shared" si="0"/>
        <v>3.7871735233132502E-4</v>
      </c>
      <c r="S3" s="42">
        <f t="shared" si="0"/>
        <v>7.6145883943196102E-4</v>
      </c>
      <c r="T3" s="43">
        <f t="shared" si="0"/>
        <v>2.5070219399052541E-4</v>
      </c>
      <c r="U3" s="4"/>
    </row>
    <row r="4" spans="1:21">
      <c r="A4" s="2"/>
      <c r="B4" s="159"/>
      <c r="C4" s="5" t="s">
        <v>22</v>
      </c>
      <c r="D4" s="75">
        <v>15424</v>
      </c>
      <c r="E4" s="75">
        <v>9698814</v>
      </c>
      <c r="F4" s="75">
        <v>22070</v>
      </c>
      <c r="G4" s="75">
        <v>27059</v>
      </c>
      <c r="H4" s="75">
        <v>10175</v>
      </c>
      <c r="I4" s="75">
        <v>16217</v>
      </c>
      <c r="J4" s="75">
        <v>34199</v>
      </c>
      <c r="K4" s="76">
        <v>11003</v>
      </c>
      <c r="L4" s="5" t="s">
        <v>22</v>
      </c>
      <c r="M4" s="44">
        <f t="shared" ref="M4:M10" si="1">D4/71319679</f>
        <v>2.1626569575558522E-4</v>
      </c>
      <c r="N4" s="44">
        <f t="shared" si="0"/>
        <v>0.13599071302606397</v>
      </c>
      <c r="O4" s="44">
        <f t="shared" si="0"/>
        <v>3.0945175734736551E-4</v>
      </c>
      <c r="P4" s="44">
        <f t="shared" si="0"/>
        <v>3.7940439973096346E-4</v>
      </c>
      <c r="Q4" s="44">
        <f t="shared" si="0"/>
        <v>1.4266749574125257E-4</v>
      </c>
      <c r="R4" s="44">
        <f t="shared" si="0"/>
        <v>2.2738464652932608E-4</v>
      </c>
      <c r="S4" s="44">
        <f t="shared" si="0"/>
        <v>4.7951702082113968E-4</v>
      </c>
      <c r="T4" s="45">
        <f t="shared" si="0"/>
        <v>1.5427719465759232E-4</v>
      </c>
      <c r="U4" s="4"/>
    </row>
    <row r="5" spans="1:21">
      <c r="A5" s="2"/>
      <c r="B5" s="159"/>
      <c r="C5" s="5" t="s">
        <v>23</v>
      </c>
      <c r="D5" s="75">
        <v>22649</v>
      </c>
      <c r="E5" s="75">
        <v>35592</v>
      </c>
      <c r="F5" s="75">
        <v>10240429</v>
      </c>
      <c r="G5" s="75">
        <v>36752</v>
      </c>
      <c r="H5" s="75">
        <v>14045</v>
      </c>
      <c r="I5" s="75">
        <v>23932</v>
      </c>
      <c r="J5" s="75">
        <v>47780</v>
      </c>
      <c r="K5" s="76">
        <v>16305</v>
      </c>
      <c r="L5" s="5" t="s">
        <v>23</v>
      </c>
      <c r="M5" s="44">
        <f t="shared" si="1"/>
        <v>3.1757013376350167E-4</v>
      </c>
      <c r="N5" s="44">
        <f t="shared" si="0"/>
        <v>4.9904879689657605E-4</v>
      </c>
      <c r="O5" s="44">
        <f t="shared" si="0"/>
        <v>0.14358490031902696</v>
      </c>
      <c r="P5" s="44">
        <f t="shared" si="0"/>
        <v>5.1531359247985401E-4</v>
      </c>
      <c r="Q5" s="44">
        <f t="shared" si="0"/>
        <v>1.9693021893718842E-4</v>
      </c>
      <c r="R5" s="44">
        <f t="shared" si="0"/>
        <v>3.3555955853362715E-4</v>
      </c>
      <c r="S5" s="44">
        <f t="shared" si="0"/>
        <v>6.6994132152501697E-4</v>
      </c>
      <c r="T5" s="45">
        <f t="shared" si="0"/>
        <v>2.2861852757357474E-4</v>
      </c>
      <c r="U5" s="4"/>
    </row>
    <row r="6" spans="1:21">
      <c r="A6" s="2"/>
      <c r="B6" s="159"/>
      <c r="C6" s="5" t="s">
        <v>24</v>
      </c>
      <c r="D6" s="75">
        <v>20626</v>
      </c>
      <c r="E6" s="75">
        <v>32742</v>
      </c>
      <c r="F6" s="75">
        <v>27635</v>
      </c>
      <c r="G6" s="75">
        <v>10088889</v>
      </c>
      <c r="H6" s="75">
        <v>13244</v>
      </c>
      <c r="I6" s="75">
        <v>24259</v>
      </c>
      <c r="J6" s="75">
        <v>42197</v>
      </c>
      <c r="K6" s="76">
        <v>14202</v>
      </c>
      <c r="L6" s="5" t="s">
        <v>24</v>
      </c>
      <c r="M6" s="44">
        <f t="shared" si="1"/>
        <v>2.8920489112128504E-4</v>
      </c>
      <c r="N6" s="44">
        <f t="shared" si="0"/>
        <v>4.5908787671352253E-4</v>
      </c>
      <c r="O6" s="44">
        <f t="shared" si="0"/>
        <v>3.8748071202059114E-4</v>
      </c>
      <c r="P6" s="44">
        <f t="shared" si="0"/>
        <v>0.14146010107532872</v>
      </c>
      <c r="Q6" s="44">
        <f t="shared" si="0"/>
        <v>1.8569909715942495E-4</v>
      </c>
      <c r="R6" s="44">
        <f t="shared" si="0"/>
        <v>3.401445483230512E-4</v>
      </c>
      <c r="S6" s="44">
        <f t="shared" si="0"/>
        <v>5.9165998209274049E-4</v>
      </c>
      <c r="T6" s="45">
        <f t="shared" si="0"/>
        <v>1.9913157489113208E-4</v>
      </c>
      <c r="U6" s="4"/>
    </row>
    <row r="7" spans="1:21">
      <c r="A7" s="2"/>
      <c r="B7" s="159"/>
      <c r="C7" s="5" t="s">
        <v>25</v>
      </c>
      <c r="D7" s="75">
        <v>24195</v>
      </c>
      <c r="E7" s="75">
        <v>34922</v>
      </c>
      <c r="F7" s="75">
        <v>31648</v>
      </c>
      <c r="G7" s="75">
        <v>38175</v>
      </c>
      <c r="H7" s="75">
        <v>4562041</v>
      </c>
      <c r="I7" s="75">
        <v>23927</v>
      </c>
      <c r="J7" s="75">
        <v>49662</v>
      </c>
      <c r="K7" s="76">
        <v>16248</v>
      </c>
      <c r="L7" s="5" t="s">
        <v>25</v>
      </c>
      <c r="M7" s="44">
        <f t="shared" si="1"/>
        <v>3.3924718029087033E-4</v>
      </c>
      <c r="N7" s="44">
        <f t="shared" si="0"/>
        <v>4.8965447530968274E-4</v>
      </c>
      <c r="O7" s="44">
        <f t="shared" si="0"/>
        <v>4.437484919134311E-4</v>
      </c>
      <c r="P7" s="44">
        <f t="shared" si="0"/>
        <v>5.3526600982037515E-4</v>
      </c>
      <c r="Q7" s="44">
        <f t="shared" si="0"/>
        <v>6.3966089920286934E-2</v>
      </c>
      <c r="R7" s="44">
        <f t="shared" si="0"/>
        <v>3.3548945165611302E-4</v>
      </c>
      <c r="S7" s="44">
        <f t="shared" si="0"/>
        <v>6.9632955022133516E-4</v>
      </c>
      <c r="T7" s="45">
        <f t="shared" si="0"/>
        <v>2.2781930916991369E-4</v>
      </c>
      <c r="U7" s="4"/>
    </row>
    <row r="8" spans="1:21">
      <c r="A8" s="2"/>
      <c r="B8" s="159"/>
      <c r="C8" s="5" t="s">
        <v>26</v>
      </c>
      <c r="D8" s="75">
        <v>33327</v>
      </c>
      <c r="E8" s="75">
        <v>51675</v>
      </c>
      <c r="F8" s="75">
        <v>46492</v>
      </c>
      <c r="G8" s="75">
        <v>62600</v>
      </c>
      <c r="H8" s="75">
        <v>20507</v>
      </c>
      <c r="I8" s="75">
        <v>7037350</v>
      </c>
      <c r="J8" s="75">
        <v>71962</v>
      </c>
      <c r="K8" s="76">
        <v>24787</v>
      </c>
      <c r="L8" s="5" t="s">
        <v>26</v>
      </c>
      <c r="M8" s="44">
        <f t="shared" si="1"/>
        <v>4.6729038138267558E-4</v>
      </c>
      <c r="N8" s="44">
        <f t="shared" si="0"/>
        <v>7.2455457910852348E-4</v>
      </c>
      <c r="O8" s="44">
        <f t="shared" si="0"/>
        <v>6.5188178987737736E-4</v>
      </c>
      <c r="P8" s="44">
        <f t="shared" si="0"/>
        <v>8.7773810647689542E-4</v>
      </c>
      <c r="Q8" s="44">
        <f t="shared" si="0"/>
        <v>2.8753634743644877E-4</v>
      </c>
      <c r="R8" s="44">
        <f t="shared" si="0"/>
        <v>9.8673326894811175E-2</v>
      </c>
      <c r="S8" s="44">
        <f t="shared" si="0"/>
        <v>1.0090062239343507E-3</v>
      </c>
      <c r="T8" s="45">
        <f t="shared" si="0"/>
        <v>3.4754783458854321E-4</v>
      </c>
      <c r="U8" s="4"/>
    </row>
    <row r="9" spans="1:21">
      <c r="A9" s="2"/>
      <c r="B9" s="159"/>
      <c r="C9" s="5" t="s">
        <v>27</v>
      </c>
      <c r="D9" s="75">
        <v>16258</v>
      </c>
      <c r="E9" s="75">
        <v>26044</v>
      </c>
      <c r="F9" s="75">
        <v>23429</v>
      </c>
      <c r="G9" s="75">
        <v>27870</v>
      </c>
      <c r="H9" s="75">
        <v>10126</v>
      </c>
      <c r="I9" s="75">
        <v>16478</v>
      </c>
      <c r="J9" s="75">
        <v>16250476</v>
      </c>
      <c r="K9" s="76">
        <v>13703</v>
      </c>
      <c r="L9" s="5" t="s">
        <v>27</v>
      </c>
      <c r="M9" s="44">
        <f t="shared" si="1"/>
        <v>2.2795952292494195E-4</v>
      </c>
      <c r="N9" s="44">
        <f t="shared" si="0"/>
        <v>3.6517270359559529E-4</v>
      </c>
      <c r="O9" s="44">
        <f t="shared" si="0"/>
        <v>3.2850680665570578E-4</v>
      </c>
      <c r="P9" s="44">
        <f t="shared" si="0"/>
        <v>3.9077573526375521E-4</v>
      </c>
      <c r="Q9" s="44">
        <f t="shared" si="0"/>
        <v>1.419804483416141E-4</v>
      </c>
      <c r="R9" s="44">
        <f t="shared" si="0"/>
        <v>2.3104422553556361E-4</v>
      </c>
      <c r="S9" s="44">
        <f t="shared" si="0"/>
        <v>0.22785402609565866</v>
      </c>
      <c r="T9" s="45">
        <f t="shared" si="0"/>
        <v>1.9213490851522201E-4</v>
      </c>
      <c r="U9" s="4"/>
    </row>
    <row r="10" spans="1:21">
      <c r="A10" s="2"/>
      <c r="B10" s="160"/>
      <c r="C10" s="6" t="s">
        <v>28</v>
      </c>
      <c r="D10" s="77">
        <v>26271</v>
      </c>
      <c r="E10" s="77">
        <v>41614</v>
      </c>
      <c r="F10" s="77">
        <v>34765</v>
      </c>
      <c r="G10" s="77">
        <v>45295</v>
      </c>
      <c r="H10" s="77">
        <v>17497</v>
      </c>
      <c r="I10" s="77">
        <v>30631</v>
      </c>
      <c r="J10" s="77">
        <v>70708</v>
      </c>
      <c r="K10" s="78">
        <v>4919713</v>
      </c>
      <c r="L10" s="6" t="s">
        <v>28</v>
      </c>
      <c r="M10" s="46">
        <f t="shared" si="1"/>
        <v>3.683555558347367E-4</v>
      </c>
      <c r="N10" s="46">
        <f t="shared" si="0"/>
        <v>5.8348552017459308E-4</v>
      </c>
      <c r="O10" s="46">
        <f t="shared" si="0"/>
        <v>4.874531193557391E-4</v>
      </c>
      <c r="P10" s="46">
        <f t="shared" si="0"/>
        <v>6.3509820340049486E-4</v>
      </c>
      <c r="Q10" s="46">
        <f t="shared" si="0"/>
        <v>2.4533200717294308E-4</v>
      </c>
      <c r="R10" s="46">
        <f t="shared" si="0"/>
        <v>4.2948875302705722E-4</v>
      </c>
      <c r="S10" s="46">
        <f t="shared" si="0"/>
        <v>9.9142341905380702E-4</v>
      </c>
      <c r="T10" s="47">
        <f t="shared" si="0"/>
        <v>6.8981143339133646E-2</v>
      </c>
      <c r="U10" s="4"/>
    </row>
    <row r="11" spans="1:21" ht="16" customHeight="1">
      <c r="A11" s="2"/>
      <c r="B11" s="158" t="s">
        <v>29</v>
      </c>
      <c r="C11" s="3" t="s">
        <v>21</v>
      </c>
      <c r="D11" s="73">
        <v>6227159</v>
      </c>
      <c r="E11" s="73">
        <v>48005</v>
      </c>
      <c r="F11" s="73">
        <v>49633</v>
      </c>
      <c r="G11" s="73">
        <v>52224</v>
      </c>
      <c r="H11" s="73">
        <v>20646</v>
      </c>
      <c r="I11" s="73">
        <v>32570</v>
      </c>
      <c r="J11" s="73">
        <v>67745</v>
      </c>
      <c r="K11" s="74">
        <v>23005</v>
      </c>
      <c r="L11" s="3" t="s">
        <v>21</v>
      </c>
      <c r="M11" s="42">
        <f>D11/71833805</f>
        <v>8.6688419192050323E-2</v>
      </c>
      <c r="N11" s="42">
        <f t="shared" ref="N11:T18" si="2">E11/71833805</f>
        <v>6.6827867464350525E-4</v>
      </c>
      <c r="O11" s="42">
        <f t="shared" si="2"/>
        <v>6.9094209891846885E-4</v>
      </c>
      <c r="P11" s="42">
        <f t="shared" si="2"/>
        <v>7.2701146765092011E-4</v>
      </c>
      <c r="Q11" s="42">
        <f t="shared" si="2"/>
        <v>2.8741342603249263E-4</v>
      </c>
      <c r="R11" s="42">
        <f t="shared" si="2"/>
        <v>4.5340769572209074E-4</v>
      </c>
      <c r="S11" s="42">
        <f t="shared" si="2"/>
        <v>9.4307965448857953E-4</v>
      </c>
      <c r="T11" s="43">
        <f t="shared" si="2"/>
        <v>3.2025311759553877E-4</v>
      </c>
    </row>
    <row r="12" spans="1:21">
      <c r="A12" s="2"/>
      <c r="B12" s="159"/>
      <c r="C12" s="5" t="s">
        <v>22</v>
      </c>
      <c r="D12" s="75">
        <v>18965</v>
      </c>
      <c r="E12" s="75">
        <v>9131821</v>
      </c>
      <c r="F12" s="75">
        <v>33659</v>
      </c>
      <c r="G12" s="75">
        <v>36475</v>
      </c>
      <c r="H12" s="75">
        <v>13628</v>
      </c>
      <c r="I12" s="75">
        <v>21725</v>
      </c>
      <c r="J12" s="75">
        <v>44957</v>
      </c>
      <c r="K12" s="76">
        <v>15294</v>
      </c>
      <c r="L12" s="5" t="s">
        <v>22</v>
      </c>
      <c r="M12" s="44">
        <f t="shared" ref="M12:M18" si="3">D12/71833805</f>
        <v>2.6401218757658739E-4</v>
      </c>
      <c r="N12" s="44">
        <f t="shared" si="2"/>
        <v>0.12712428361549274</v>
      </c>
      <c r="O12" s="44">
        <f t="shared" si="2"/>
        <v>4.6856768898710015E-4</v>
      </c>
      <c r="P12" s="44">
        <f t="shared" si="2"/>
        <v>5.0776928773298309E-4</v>
      </c>
      <c r="Q12" s="44">
        <f t="shared" si="2"/>
        <v>1.897156916579875E-4</v>
      </c>
      <c r="R12" s="44">
        <f t="shared" si="2"/>
        <v>3.0243420907468288E-4</v>
      </c>
      <c r="S12" s="44">
        <f t="shared" si="2"/>
        <v>6.2584739872821712E-4</v>
      </c>
      <c r="T12" s="45">
        <f t="shared" si="2"/>
        <v>2.1290811477966398E-4</v>
      </c>
    </row>
    <row r="13" spans="1:21">
      <c r="A13" s="2"/>
      <c r="B13" s="159"/>
      <c r="C13" s="5" t="s">
        <v>23</v>
      </c>
      <c r="D13" s="75">
        <v>26047</v>
      </c>
      <c r="E13" s="75">
        <v>43533</v>
      </c>
      <c r="F13" s="75">
        <v>11989605</v>
      </c>
      <c r="G13" s="75">
        <v>46354</v>
      </c>
      <c r="H13" s="75">
        <v>17693</v>
      </c>
      <c r="I13" s="75">
        <v>29139</v>
      </c>
      <c r="J13" s="75">
        <v>60821</v>
      </c>
      <c r="K13" s="76">
        <v>21053</v>
      </c>
      <c r="L13" s="5" t="s">
        <v>23</v>
      </c>
      <c r="M13" s="44">
        <f t="shared" si="3"/>
        <v>3.6260086737713532E-4</v>
      </c>
      <c r="N13" s="44">
        <f t="shared" si="2"/>
        <v>6.0602386299876503E-4</v>
      </c>
      <c r="O13" s="44">
        <f t="shared" si="2"/>
        <v>0.16690755835640336</v>
      </c>
      <c r="P13" s="44">
        <f t="shared" si="2"/>
        <v>6.4529506685605752E-4</v>
      </c>
      <c r="Q13" s="44">
        <f t="shared" si="2"/>
        <v>2.4630464723398682E-4</v>
      </c>
      <c r="R13" s="44">
        <f t="shared" si="2"/>
        <v>4.0564466827282779E-4</v>
      </c>
      <c r="S13" s="44">
        <f t="shared" si="2"/>
        <v>8.4669049620857476E-4</v>
      </c>
      <c r="T13" s="45">
        <f t="shared" si="2"/>
        <v>2.9307928210123356E-4</v>
      </c>
    </row>
    <row r="14" spans="1:21">
      <c r="A14" s="2"/>
      <c r="B14" s="159"/>
      <c r="C14" s="5" t="s">
        <v>24</v>
      </c>
      <c r="D14" s="75">
        <v>26246</v>
      </c>
      <c r="E14" s="75">
        <v>45007</v>
      </c>
      <c r="F14" s="75">
        <v>45004</v>
      </c>
      <c r="G14" s="75">
        <v>10139829</v>
      </c>
      <c r="H14" s="75">
        <v>18847</v>
      </c>
      <c r="I14" s="75">
        <v>32767</v>
      </c>
      <c r="J14" s="75">
        <v>60758</v>
      </c>
      <c r="K14" s="76">
        <v>21328</v>
      </c>
      <c r="L14" s="5" t="s">
        <v>24</v>
      </c>
      <c r="M14" s="44">
        <f t="shared" si="3"/>
        <v>3.6537115081123711E-4</v>
      </c>
      <c r="N14" s="44">
        <f t="shared" si="2"/>
        <v>6.2654344984231305E-4</v>
      </c>
      <c r="O14" s="44">
        <f t="shared" si="2"/>
        <v>6.2650168677546734E-4</v>
      </c>
      <c r="P14" s="44">
        <f t="shared" si="2"/>
        <v>0.141156785443845</v>
      </c>
      <c r="Q14" s="44">
        <f t="shared" si="2"/>
        <v>2.6236950694732096E-4</v>
      </c>
      <c r="R14" s="44">
        <f t="shared" si="2"/>
        <v>4.5615013711162869E-4</v>
      </c>
      <c r="S14" s="44">
        <f t="shared" si="2"/>
        <v>8.4581347180481391E-4</v>
      </c>
      <c r="T14" s="45">
        <f t="shared" si="2"/>
        <v>2.9690756322876116E-4</v>
      </c>
    </row>
    <row r="15" spans="1:21">
      <c r="A15" s="2"/>
      <c r="B15" s="159"/>
      <c r="C15" s="5" t="s">
        <v>25</v>
      </c>
      <c r="D15" s="75">
        <v>28336</v>
      </c>
      <c r="E15" s="75">
        <v>43952</v>
      </c>
      <c r="F15" s="75">
        <v>45667</v>
      </c>
      <c r="G15" s="75">
        <v>48736</v>
      </c>
      <c r="H15" s="75">
        <v>4377029</v>
      </c>
      <c r="I15" s="75">
        <v>29637</v>
      </c>
      <c r="J15" s="75">
        <v>62485</v>
      </c>
      <c r="K15" s="76">
        <v>21524</v>
      </c>
      <c r="L15" s="5" t="s">
        <v>25</v>
      </c>
      <c r="M15" s="44">
        <f t="shared" si="3"/>
        <v>3.9446608738044712E-4</v>
      </c>
      <c r="N15" s="44">
        <f t="shared" si="2"/>
        <v>6.118567713348889E-4</v>
      </c>
      <c r="O15" s="44">
        <f t="shared" si="2"/>
        <v>6.3573132454837944E-4</v>
      </c>
      <c r="P15" s="44">
        <f t="shared" si="2"/>
        <v>6.7845494193158773E-4</v>
      </c>
      <c r="Q15" s="44">
        <f t="shared" si="2"/>
        <v>6.0932718237604148E-2</v>
      </c>
      <c r="R15" s="44">
        <f t="shared" si="2"/>
        <v>4.1257733736922329E-4</v>
      </c>
      <c r="S15" s="44">
        <f t="shared" si="2"/>
        <v>8.698550772856874E-4</v>
      </c>
      <c r="T15" s="45">
        <f t="shared" si="2"/>
        <v>2.9963608359601725E-4</v>
      </c>
    </row>
    <row r="16" spans="1:21">
      <c r="A16" s="2"/>
      <c r="B16" s="159"/>
      <c r="C16" s="5" t="s">
        <v>26</v>
      </c>
      <c r="D16" s="75">
        <v>30069</v>
      </c>
      <c r="E16" s="75">
        <v>50057</v>
      </c>
      <c r="F16" s="75">
        <v>51861</v>
      </c>
      <c r="G16" s="75">
        <v>61212</v>
      </c>
      <c r="H16" s="75">
        <v>20470</v>
      </c>
      <c r="I16" s="75">
        <v>6789358</v>
      </c>
      <c r="J16" s="75">
        <v>69765</v>
      </c>
      <c r="K16" s="76">
        <v>25434</v>
      </c>
      <c r="L16" s="5" t="s">
        <v>26</v>
      </c>
      <c r="M16" s="44">
        <f t="shared" si="3"/>
        <v>4.1859121899501218E-4</v>
      </c>
      <c r="N16" s="44">
        <f t="shared" si="2"/>
        <v>6.9684461236600237E-4</v>
      </c>
      <c r="O16" s="44">
        <f t="shared" si="2"/>
        <v>7.2195813656258359E-4</v>
      </c>
      <c r="P16" s="44">
        <f t="shared" si="2"/>
        <v>8.5213361592080495E-4</v>
      </c>
      <c r="Q16" s="44">
        <f t="shared" si="2"/>
        <v>2.8496332611087496E-4</v>
      </c>
      <c r="R16" s="44">
        <f t="shared" si="2"/>
        <v>9.4514803997922711E-2</v>
      </c>
      <c r="S16" s="44">
        <f t="shared" si="2"/>
        <v>9.712001194980553E-4</v>
      </c>
      <c r="T16" s="45">
        <f t="shared" si="2"/>
        <v>3.5406728071831921E-4</v>
      </c>
    </row>
    <row r="17" spans="1:21">
      <c r="A17" s="2"/>
      <c r="B17" s="159"/>
      <c r="C17" s="5" t="s">
        <v>27</v>
      </c>
      <c r="D17" s="75">
        <v>21419</v>
      </c>
      <c r="E17" s="75">
        <v>35226</v>
      </c>
      <c r="F17" s="75">
        <v>38343</v>
      </c>
      <c r="G17" s="75">
        <v>39377</v>
      </c>
      <c r="H17" s="75">
        <v>14463</v>
      </c>
      <c r="I17" s="75">
        <v>23008</v>
      </c>
      <c r="J17" s="75">
        <v>16171265</v>
      </c>
      <c r="K17" s="76">
        <v>19618</v>
      </c>
      <c r="L17" s="5" t="s">
        <v>27</v>
      </c>
      <c r="M17" s="44">
        <f t="shared" si="3"/>
        <v>2.9817437625641579E-4</v>
      </c>
      <c r="N17" s="44">
        <f t="shared" si="2"/>
        <v>4.9038193090286675E-4</v>
      </c>
      <c r="O17" s="44">
        <f t="shared" si="2"/>
        <v>5.3377375735560713E-4</v>
      </c>
      <c r="P17" s="44">
        <f t="shared" si="2"/>
        <v>5.48168094395111E-4</v>
      </c>
      <c r="Q17" s="44">
        <f t="shared" si="2"/>
        <v>2.0133974526338958E-4</v>
      </c>
      <c r="R17" s="44">
        <f t="shared" si="2"/>
        <v>3.2029488066238454E-4</v>
      </c>
      <c r="S17" s="44">
        <f t="shared" si="2"/>
        <v>0.22512054039181134</v>
      </c>
      <c r="T17" s="45">
        <f t="shared" si="2"/>
        <v>2.7310261512668028E-4</v>
      </c>
    </row>
    <row r="18" spans="1:21">
      <c r="A18" s="2"/>
      <c r="B18" s="160"/>
      <c r="C18" s="6" t="s">
        <v>28</v>
      </c>
      <c r="D18" s="77">
        <v>31240</v>
      </c>
      <c r="E18" s="77">
        <v>54180</v>
      </c>
      <c r="F18" s="77">
        <v>53714</v>
      </c>
      <c r="G18" s="77">
        <v>59519</v>
      </c>
      <c r="H18" s="77">
        <v>22944</v>
      </c>
      <c r="I18" s="77">
        <v>39555</v>
      </c>
      <c r="J18" s="77">
        <v>90833</v>
      </c>
      <c r="K18" s="78">
        <v>4901967</v>
      </c>
      <c r="L18" s="6" t="s">
        <v>28</v>
      </c>
      <c r="M18" s="46">
        <f t="shared" si="3"/>
        <v>4.3489273608713892E-4</v>
      </c>
      <c r="N18" s="46">
        <f t="shared" si="2"/>
        <v>7.5424098723435296E-4</v>
      </c>
      <c r="O18" s="46">
        <f t="shared" si="2"/>
        <v>7.4775379085097887E-4</v>
      </c>
      <c r="P18" s="46">
        <f t="shared" si="2"/>
        <v>8.2856532519751667E-4</v>
      </c>
      <c r="Q18" s="46">
        <f t="shared" si="2"/>
        <v>3.1940393523634172E-4</v>
      </c>
      <c r="R18" s="46">
        <f t="shared" si="2"/>
        <v>5.5064603636129257E-4</v>
      </c>
      <c r="S18" s="46">
        <f t="shared" si="2"/>
        <v>1.2644882169335176E-3</v>
      </c>
      <c r="T18" s="47">
        <f t="shared" si="2"/>
        <v>6.8240391832229963E-2</v>
      </c>
    </row>
    <row r="19" spans="1:21" ht="16" customHeight="1">
      <c r="A19" s="2"/>
      <c r="B19" s="158" t="s">
        <v>30</v>
      </c>
      <c r="C19" s="3" t="s">
        <v>21</v>
      </c>
      <c r="D19" s="73">
        <v>6562543</v>
      </c>
      <c r="E19" s="73">
        <v>43156</v>
      </c>
      <c r="F19" s="73">
        <v>41991</v>
      </c>
      <c r="G19" s="73">
        <v>46732</v>
      </c>
      <c r="H19" s="73">
        <v>16759</v>
      </c>
      <c r="I19" s="73">
        <v>27550</v>
      </c>
      <c r="J19" s="73">
        <v>60385</v>
      </c>
      <c r="K19" s="74">
        <v>18576</v>
      </c>
      <c r="L19" s="3" t="s">
        <v>21</v>
      </c>
      <c r="M19" s="42">
        <f>D19/76718216</f>
        <v>8.5540870762688223E-2</v>
      </c>
      <c r="N19" s="42">
        <f t="shared" ref="N19:T26" si="4">E19/76718216</f>
        <v>5.6252611504939063E-4</v>
      </c>
      <c r="O19" s="42">
        <f t="shared" si="4"/>
        <v>5.4734067330241361E-4</v>
      </c>
      <c r="P19" s="42">
        <f t="shared" si="4"/>
        <v>6.0913825211993979E-4</v>
      </c>
      <c r="Q19" s="42">
        <f t="shared" si="4"/>
        <v>2.1844877101938868E-4</v>
      </c>
      <c r="R19" s="42">
        <f t="shared" si="4"/>
        <v>3.5910636920962814E-4</v>
      </c>
      <c r="S19" s="42">
        <f t="shared" si="4"/>
        <v>7.8710120162335366E-4</v>
      </c>
      <c r="T19" s="43">
        <f t="shared" si="4"/>
        <v>2.4213284625909445E-4</v>
      </c>
      <c r="U19" s="4"/>
    </row>
    <row r="20" spans="1:21">
      <c r="A20" s="2"/>
      <c r="B20" s="159"/>
      <c r="C20" s="5" t="s">
        <v>22</v>
      </c>
      <c r="D20" s="75">
        <v>15933</v>
      </c>
      <c r="E20" s="75">
        <v>10105684</v>
      </c>
      <c r="F20" s="75">
        <v>28995</v>
      </c>
      <c r="G20" s="75">
        <v>33598</v>
      </c>
      <c r="H20" s="75">
        <v>11261</v>
      </c>
      <c r="I20" s="75">
        <v>18680</v>
      </c>
      <c r="J20" s="75">
        <v>41339</v>
      </c>
      <c r="K20" s="76">
        <v>12768</v>
      </c>
      <c r="L20" s="5" t="s">
        <v>22</v>
      </c>
      <c r="M20" s="44">
        <f t="shared" ref="M20:M26" si="5">D20/76718216</f>
        <v>2.0768209730007278E-4</v>
      </c>
      <c r="N20" s="44">
        <f t="shared" si="4"/>
        <v>0.131724700167689</v>
      </c>
      <c r="O20" s="44">
        <f t="shared" si="4"/>
        <v>3.77941530861458E-4</v>
      </c>
      <c r="P20" s="44">
        <f t="shared" si="4"/>
        <v>4.3794031915444956E-4</v>
      </c>
      <c r="Q20" s="44">
        <f t="shared" si="4"/>
        <v>1.4678391374481388E-4</v>
      </c>
      <c r="R20" s="44">
        <f t="shared" si="4"/>
        <v>2.4348845650946837E-4</v>
      </c>
      <c r="S20" s="44">
        <f t="shared" si="4"/>
        <v>5.3884203980968483E-4</v>
      </c>
      <c r="T20" s="45">
        <f t="shared" si="4"/>
        <v>1.6642722766128972E-4</v>
      </c>
      <c r="U20" s="4"/>
    </row>
    <row r="21" spans="1:21">
      <c r="A21" s="2"/>
      <c r="B21" s="159"/>
      <c r="C21" s="5" t="s">
        <v>23</v>
      </c>
      <c r="D21" s="75">
        <v>21134</v>
      </c>
      <c r="E21" s="75">
        <v>37522</v>
      </c>
      <c r="F21" s="75">
        <v>12365027</v>
      </c>
      <c r="G21" s="75">
        <v>40614</v>
      </c>
      <c r="H21" s="75">
        <v>13968</v>
      </c>
      <c r="I21" s="75">
        <v>23955</v>
      </c>
      <c r="J21" s="75">
        <v>51712</v>
      </c>
      <c r="K21" s="76">
        <v>16303</v>
      </c>
      <c r="L21" s="5" t="s">
        <v>23</v>
      </c>
      <c r="M21" s="44">
        <f t="shared" si="5"/>
        <v>2.7547564453271438E-4</v>
      </c>
      <c r="N21" s="44">
        <f t="shared" si="4"/>
        <v>4.8908853667817298E-4</v>
      </c>
      <c r="O21" s="44">
        <f t="shared" si="4"/>
        <v>0.16117458987836736</v>
      </c>
      <c r="P21" s="44">
        <f t="shared" si="4"/>
        <v>5.2939187219890515E-4</v>
      </c>
      <c r="Q21" s="44">
        <f t="shared" si="4"/>
        <v>1.8206888439637335E-4</v>
      </c>
      <c r="R21" s="44">
        <f t="shared" si="4"/>
        <v>3.122465725741068E-4</v>
      </c>
      <c r="S21" s="44">
        <f t="shared" si="4"/>
        <v>6.7405112757053687E-4</v>
      </c>
      <c r="T21" s="45">
        <f t="shared" si="4"/>
        <v>2.1250494146005688E-4</v>
      </c>
      <c r="U21" s="4"/>
    </row>
    <row r="22" spans="1:21">
      <c r="A22" s="2"/>
      <c r="B22" s="159"/>
      <c r="C22" s="5" t="s">
        <v>24</v>
      </c>
      <c r="D22" s="75">
        <v>21918</v>
      </c>
      <c r="E22" s="75">
        <v>40486</v>
      </c>
      <c r="F22" s="75">
        <v>37910</v>
      </c>
      <c r="G22" s="75">
        <v>11279592</v>
      </c>
      <c r="H22" s="75">
        <v>15976</v>
      </c>
      <c r="I22" s="75">
        <v>28495</v>
      </c>
      <c r="J22" s="75">
        <v>53691</v>
      </c>
      <c r="K22" s="76">
        <v>16731</v>
      </c>
      <c r="L22" s="5" t="s">
        <v>24</v>
      </c>
      <c r="M22" s="44">
        <f t="shared" si="5"/>
        <v>2.8569486026630233E-4</v>
      </c>
      <c r="N22" s="44">
        <f t="shared" si="4"/>
        <v>5.2772342881382951E-4</v>
      </c>
      <c r="O22" s="44">
        <f t="shared" si="4"/>
        <v>4.9414600568918339E-4</v>
      </c>
      <c r="P22" s="44">
        <f t="shared" si="4"/>
        <v>0.14702625514649612</v>
      </c>
      <c r="Q22" s="44">
        <f t="shared" si="4"/>
        <v>2.082425899997466E-4</v>
      </c>
      <c r="R22" s="44">
        <f t="shared" si="4"/>
        <v>3.7142417388850649E-4</v>
      </c>
      <c r="S22" s="44">
        <f t="shared" si="4"/>
        <v>6.9984682646947885E-4</v>
      </c>
      <c r="T22" s="45">
        <f t="shared" si="4"/>
        <v>2.1808379902890339E-4</v>
      </c>
      <c r="U22" s="4"/>
    </row>
    <row r="23" spans="1:21">
      <c r="A23" s="2"/>
      <c r="B23" s="159"/>
      <c r="C23" s="5" t="s">
        <v>25</v>
      </c>
      <c r="D23" s="75">
        <v>22394</v>
      </c>
      <c r="E23" s="75">
        <v>37744</v>
      </c>
      <c r="F23" s="75">
        <v>36919</v>
      </c>
      <c r="G23" s="75">
        <v>41669</v>
      </c>
      <c r="H23" s="75">
        <v>4589496</v>
      </c>
      <c r="I23" s="75">
        <v>23966</v>
      </c>
      <c r="J23" s="75">
        <v>53374</v>
      </c>
      <c r="K23" s="76">
        <v>16434</v>
      </c>
      <c r="L23" s="5" t="s">
        <v>25</v>
      </c>
      <c r="M23" s="44">
        <f t="shared" si="5"/>
        <v>2.9189938410455218E-4</v>
      </c>
      <c r="N23" s="44">
        <f t="shared" si="4"/>
        <v>4.919822431741635E-4</v>
      </c>
      <c r="O23" s="44">
        <f t="shared" si="4"/>
        <v>4.8122860416879349E-4</v>
      </c>
      <c r="P23" s="44">
        <f t="shared" si="4"/>
        <v>5.4314349541183281E-4</v>
      </c>
      <c r="Q23" s="44">
        <f t="shared" si="4"/>
        <v>5.9822767515866113E-2</v>
      </c>
      <c r="R23" s="44">
        <f t="shared" si="4"/>
        <v>3.1238995442751173E-4</v>
      </c>
      <c r="S23" s="44">
        <f t="shared" si="4"/>
        <v>6.9571482214862766E-4</v>
      </c>
      <c r="T23" s="45">
        <f t="shared" si="4"/>
        <v>2.1421248898697019E-4</v>
      </c>
      <c r="U23" s="4"/>
    </row>
    <row r="24" spans="1:21">
      <c r="A24" s="2"/>
      <c r="B24" s="159"/>
      <c r="C24" s="5" t="s">
        <v>26</v>
      </c>
      <c r="D24" s="75">
        <v>29370</v>
      </c>
      <c r="E24" s="75">
        <v>51607</v>
      </c>
      <c r="F24" s="75">
        <v>51748</v>
      </c>
      <c r="G24" s="75">
        <v>65165</v>
      </c>
      <c r="H24" s="75">
        <v>19460</v>
      </c>
      <c r="I24" s="75">
        <v>7084181</v>
      </c>
      <c r="J24" s="75">
        <v>73112</v>
      </c>
      <c r="K24" s="76">
        <v>23159</v>
      </c>
      <c r="L24" s="5" t="s">
        <v>26</v>
      </c>
      <c r="M24" s="44">
        <f t="shared" si="5"/>
        <v>3.8282954859117163E-4</v>
      </c>
      <c r="N24" s="44">
        <f t="shared" si="4"/>
        <v>6.72682482606217E-4</v>
      </c>
      <c r="O24" s="44">
        <f t="shared" si="4"/>
        <v>6.7452037727258932E-4</v>
      </c>
      <c r="P24" s="44">
        <f t="shared" si="4"/>
        <v>8.4940713428477009E-4</v>
      </c>
      <c r="Q24" s="44">
        <f t="shared" si="4"/>
        <v>2.536555333872727E-4</v>
      </c>
      <c r="R24" s="44">
        <f t="shared" si="4"/>
        <v>9.2340272876001189E-2</v>
      </c>
      <c r="S24" s="44">
        <f t="shared" si="4"/>
        <v>9.5299400601286141E-4</v>
      </c>
      <c r="T24" s="45">
        <f t="shared" si="4"/>
        <v>3.0187094027316796E-4</v>
      </c>
      <c r="U24" s="4"/>
    </row>
    <row r="25" spans="1:21">
      <c r="A25" s="2"/>
      <c r="B25" s="159"/>
      <c r="C25" s="5" t="s">
        <v>27</v>
      </c>
      <c r="D25" s="75">
        <v>45140</v>
      </c>
      <c r="E25" s="75">
        <v>78758</v>
      </c>
      <c r="F25" s="75">
        <v>82585</v>
      </c>
      <c r="G25" s="75">
        <v>91936</v>
      </c>
      <c r="H25" s="75">
        <v>30791</v>
      </c>
      <c r="I25" s="75">
        <v>49726</v>
      </c>
      <c r="J25" s="75">
        <v>17769491</v>
      </c>
      <c r="K25" s="76">
        <v>39659</v>
      </c>
      <c r="L25" s="5" t="s">
        <v>27</v>
      </c>
      <c r="M25" s="44">
        <f t="shared" si="5"/>
        <v>5.8838698751806221E-4</v>
      </c>
      <c r="N25" s="44">
        <f t="shared" si="4"/>
        <v>1.0265880009514298E-3</v>
      </c>
      <c r="O25" s="44">
        <f t="shared" si="4"/>
        <v>1.0764718512224008E-3</v>
      </c>
      <c r="P25" s="44">
        <f t="shared" si="4"/>
        <v>1.1983594613305397E-3</v>
      </c>
      <c r="Q25" s="44">
        <f t="shared" si="4"/>
        <v>4.0135187710829982E-4</v>
      </c>
      <c r="R25" s="44">
        <f t="shared" si="4"/>
        <v>6.4816418567397349E-4</v>
      </c>
      <c r="S25" s="44">
        <f t="shared" si="4"/>
        <v>0.23162023214929817</v>
      </c>
      <c r="T25" s="45">
        <f t="shared" si="4"/>
        <v>5.1694372038056777E-4</v>
      </c>
      <c r="U25" s="4"/>
    </row>
    <row r="26" spans="1:21">
      <c r="A26" s="2"/>
      <c r="B26" s="160"/>
      <c r="C26" s="6" t="s">
        <v>28</v>
      </c>
      <c r="D26" s="77">
        <v>27214</v>
      </c>
      <c r="E26" s="77">
        <v>50326</v>
      </c>
      <c r="F26" s="77">
        <v>46239</v>
      </c>
      <c r="G26" s="77">
        <v>56208</v>
      </c>
      <c r="H26" s="77">
        <v>19618</v>
      </c>
      <c r="I26" s="77">
        <v>34569</v>
      </c>
      <c r="J26" s="77">
        <v>84232</v>
      </c>
      <c r="K26" s="78">
        <v>4840942</v>
      </c>
      <c r="L26" s="6" t="s">
        <v>28</v>
      </c>
      <c r="M26" s="46">
        <f t="shared" si="5"/>
        <v>3.5472670532380471E-4</v>
      </c>
      <c r="N26" s="46">
        <f t="shared" si="4"/>
        <v>6.5598501404151523E-4</v>
      </c>
      <c r="O26" s="46">
        <f t="shared" si="4"/>
        <v>6.0271213814460961E-4</v>
      </c>
      <c r="P26" s="46">
        <f t="shared" si="4"/>
        <v>7.3265520147131676E-4</v>
      </c>
      <c r="Q26" s="46">
        <f t="shared" si="4"/>
        <v>2.557150181907254E-4</v>
      </c>
      <c r="R26" s="46">
        <f t="shared" si="4"/>
        <v>4.5059702639592143E-4</v>
      </c>
      <c r="S26" s="46">
        <f t="shared" si="4"/>
        <v>1.0979400250913029E-3</v>
      </c>
      <c r="T26" s="47">
        <f t="shared" si="4"/>
        <v>6.3100294198707649E-2</v>
      </c>
      <c r="U26" s="4"/>
    </row>
    <row r="27" spans="1:21" ht="16" customHeight="1">
      <c r="A27" s="2"/>
      <c r="B27" s="158" t="s">
        <v>31</v>
      </c>
      <c r="C27" s="3" t="s">
        <v>21</v>
      </c>
      <c r="D27" s="73">
        <v>7130671</v>
      </c>
      <c r="E27" s="73">
        <v>3470</v>
      </c>
      <c r="F27" s="73">
        <v>3641</v>
      </c>
      <c r="G27" s="73">
        <v>3380</v>
      </c>
      <c r="H27" s="73">
        <v>1215</v>
      </c>
      <c r="I27" s="73">
        <v>2303</v>
      </c>
      <c r="J27" s="73">
        <v>5479</v>
      </c>
      <c r="K27" s="74">
        <v>1616</v>
      </c>
      <c r="L27" s="3" t="s">
        <v>21</v>
      </c>
      <c r="M27" s="42">
        <f>D27/86396262</f>
        <v>8.2534485114645353E-2</v>
      </c>
      <c r="N27" s="42">
        <f t="shared" ref="N27:T34" si="6">E27/86396262</f>
        <v>4.0163774678122067E-5</v>
      </c>
      <c r="O27" s="42">
        <f t="shared" si="6"/>
        <v>4.2143026974940192E-5</v>
      </c>
      <c r="P27" s="42">
        <f t="shared" si="6"/>
        <v>3.9122062942954636E-5</v>
      </c>
      <c r="Q27" s="42">
        <f t="shared" si="6"/>
        <v>1.4063108424760321E-5</v>
      </c>
      <c r="R27" s="42">
        <f t="shared" si="6"/>
        <v>2.6656245845451046E-5</v>
      </c>
      <c r="S27" s="42">
        <f t="shared" si="6"/>
        <v>6.3417095522026168E-5</v>
      </c>
      <c r="T27" s="43">
        <f t="shared" si="6"/>
        <v>1.8704512933672986E-5</v>
      </c>
    </row>
    <row r="28" spans="1:21">
      <c r="A28" s="2"/>
      <c r="B28" s="159"/>
      <c r="C28" s="5" t="s">
        <v>22</v>
      </c>
      <c r="D28" s="75">
        <v>1579</v>
      </c>
      <c r="E28" s="75">
        <v>11080098</v>
      </c>
      <c r="F28" s="75">
        <v>2916</v>
      </c>
      <c r="G28" s="75">
        <v>3033</v>
      </c>
      <c r="H28" s="75">
        <v>1040</v>
      </c>
      <c r="I28" s="75">
        <v>1874</v>
      </c>
      <c r="J28" s="75">
        <v>4235</v>
      </c>
      <c r="K28" s="76">
        <v>1431</v>
      </c>
      <c r="L28" s="5" t="s">
        <v>22</v>
      </c>
      <c r="M28" s="44">
        <f t="shared" ref="M28:M34" si="7">D28/86396262</f>
        <v>1.8276253664770821E-5</v>
      </c>
      <c r="N28" s="44">
        <f t="shared" si="6"/>
        <v>0.12824742348227983</v>
      </c>
      <c r="O28" s="44">
        <f t="shared" si="6"/>
        <v>3.3751460219424774E-5</v>
      </c>
      <c r="P28" s="44">
        <f t="shared" si="6"/>
        <v>3.5105685475142431E-5</v>
      </c>
      <c r="Q28" s="44">
        <f t="shared" si="6"/>
        <v>1.2037557828601428E-5</v>
      </c>
      <c r="R28" s="44">
        <f t="shared" si="6"/>
        <v>2.1690753241152957E-5</v>
      </c>
      <c r="S28" s="44">
        <f t="shared" si="6"/>
        <v>4.9018324427045237E-5</v>
      </c>
      <c r="T28" s="45">
        <f t="shared" si="6"/>
        <v>1.6563216589162157E-5</v>
      </c>
    </row>
    <row r="29" spans="1:21">
      <c r="A29" s="2"/>
      <c r="B29" s="159"/>
      <c r="C29" s="5" t="s">
        <v>23</v>
      </c>
      <c r="D29" s="75">
        <v>1819</v>
      </c>
      <c r="E29" s="75">
        <v>3471</v>
      </c>
      <c r="F29" s="75">
        <v>14761961</v>
      </c>
      <c r="G29" s="75">
        <v>3255</v>
      </c>
      <c r="H29" s="75">
        <v>1100</v>
      </c>
      <c r="I29" s="75">
        <v>2281</v>
      </c>
      <c r="J29" s="75">
        <v>5090</v>
      </c>
      <c r="K29" s="76">
        <v>1736</v>
      </c>
      <c r="L29" s="5" t="s">
        <v>23</v>
      </c>
      <c r="M29" s="44">
        <f t="shared" si="7"/>
        <v>2.1054151625217304E-5</v>
      </c>
      <c r="N29" s="44">
        <f t="shared" si="6"/>
        <v>4.0175349252957264E-5</v>
      </c>
      <c r="O29" s="44">
        <f t="shared" si="6"/>
        <v>0.17086342230871054</v>
      </c>
      <c r="P29" s="44">
        <f t="shared" si="6"/>
        <v>3.7675241088555431E-5</v>
      </c>
      <c r="Q29" s="44">
        <f t="shared" si="6"/>
        <v>1.2732032318713048E-5</v>
      </c>
      <c r="R29" s="44">
        <f t="shared" si="6"/>
        <v>2.6401605199076783E-5</v>
      </c>
      <c r="S29" s="44">
        <f t="shared" si="6"/>
        <v>5.891458591113583E-5</v>
      </c>
      <c r="T29" s="45">
        <f t="shared" si="6"/>
        <v>2.0093461913896227E-5</v>
      </c>
    </row>
    <row r="30" spans="1:21">
      <c r="A30" s="2"/>
      <c r="B30" s="159"/>
      <c r="C30" s="5" t="s">
        <v>24</v>
      </c>
      <c r="D30" s="75">
        <v>1562</v>
      </c>
      <c r="E30" s="75">
        <v>3011</v>
      </c>
      <c r="F30" s="75">
        <v>3208</v>
      </c>
      <c r="G30" s="75">
        <v>11473021</v>
      </c>
      <c r="H30" s="75">
        <v>1063</v>
      </c>
      <c r="I30" s="75">
        <v>2167</v>
      </c>
      <c r="J30" s="75">
        <v>4548</v>
      </c>
      <c r="K30" s="76">
        <v>1301</v>
      </c>
      <c r="L30" s="5" t="s">
        <v>24</v>
      </c>
      <c r="M30" s="44">
        <f t="shared" si="7"/>
        <v>1.8079485892572529E-5</v>
      </c>
      <c r="N30" s="44">
        <f t="shared" si="6"/>
        <v>3.4851044828768168E-5</v>
      </c>
      <c r="O30" s="44">
        <f t="shared" si="6"/>
        <v>3.7131236071301322E-5</v>
      </c>
      <c r="P30" s="44">
        <f t="shared" si="6"/>
        <v>0.13279534015024863</v>
      </c>
      <c r="Q30" s="44">
        <f t="shared" si="6"/>
        <v>1.2303773049810882E-5</v>
      </c>
      <c r="R30" s="44">
        <f t="shared" si="6"/>
        <v>2.5082103667864706E-5</v>
      </c>
      <c r="S30" s="44">
        <f t="shared" si="6"/>
        <v>5.2641166350460858E-5</v>
      </c>
      <c r="T30" s="45">
        <f t="shared" si="6"/>
        <v>1.5058521860586978E-5</v>
      </c>
    </row>
    <row r="31" spans="1:21">
      <c r="A31" s="2"/>
      <c r="B31" s="159"/>
      <c r="C31" s="5" t="s">
        <v>25</v>
      </c>
      <c r="D31" s="75">
        <v>1702</v>
      </c>
      <c r="E31" s="75">
        <v>2707</v>
      </c>
      <c r="F31" s="75">
        <v>2855</v>
      </c>
      <c r="G31" s="75">
        <v>2761</v>
      </c>
      <c r="H31" s="75">
        <v>4719092</v>
      </c>
      <c r="I31" s="75">
        <v>1922</v>
      </c>
      <c r="J31" s="75">
        <v>4942</v>
      </c>
      <c r="K31" s="76">
        <v>1366</v>
      </c>
      <c r="L31" s="5" t="s">
        <v>25</v>
      </c>
      <c r="M31" s="44">
        <f t="shared" si="7"/>
        <v>1.9699926369499643E-5</v>
      </c>
      <c r="N31" s="44">
        <f t="shared" si="6"/>
        <v>3.1332374078869292E-5</v>
      </c>
      <c r="O31" s="44">
        <f t="shared" si="6"/>
        <v>3.3045411154477956E-5</v>
      </c>
      <c r="P31" s="44">
        <f t="shared" si="6"/>
        <v>3.1957401119969751E-5</v>
      </c>
      <c r="Q31" s="44">
        <f t="shared" si="6"/>
        <v>5.4621483508163815E-2</v>
      </c>
      <c r="R31" s="44">
        <f t="shared" si="6"/>
        <v>2.2246332833242253E-5</v>
      </c>
      <c r="S31" s="44">
        <f t="shared" si="6"/>
        <v>5.7201548835527166E-5</v>
      </c>
      <c r="T31" s="45">
        <f t="shared" si="6"/>
        <v>1.5810869224874566E-5</v>
      </c>
    </row>
    <row r="32" spans="1:21">
      <c r="A32" s="2"/>
      <c r="B32" s="159"/>
      <c r="C32" s="5" t="s">
        <v>26</v>
      </c>
      <c r="D32" s="75">
        <v>2259</v>
      </c>
      <c r="E32" s="75">
        <v>4156</v>
      </c>
      <c r="F32" s="75">
        <v>4545</v>
      </c>
      <c r="G32" s="75">
        <v>4967</v>
      </c>
      <c r="H32" s="75">
        <v>1526</v>
      </c>
      <c r="I32" s="75">
        <v>8282474</v>
      </c>
      <c r="J32" s="75">
        <v>6403</v>
      </c>
      <c r="K32" s="76">
        <v>2165</v>
      </c>
      <c r="L32" s="5" t="s">
        <v>26</v>
      </c>
      <c r="M32" s="44">
        <f t="shared" si="7"/>
        <v>2.6146964552702524E-5</v>
      </c>
      <c r="N32" s="44">
        <f t="shared" si="6"/>
        <v>4.8103933015064937E-5</v>
      </c>
      <c r="O32" s="44">
        <f t="shared" si="6"/>
        <v>5.2606442625955274E-5</v>
      </c>
      <c r="P32" s="44">
        <f t="shared" si="6"/>
        <v>5.7490913206407006E-5</v>
      </c>
      <c r="Q32" s="44">
        <f t="shared" si="6"/>
        <v>1.7662801198505555E-5</v>
      </c>
      <c r="R32" s="44">
        <f t="shared" si="6"/>
        <v>9.586611513354594E-2</v>
      </c>
      <c r="S32" s="44">
        <f t="shared" si="6"/>
        <v>7.4112002669745133E-5</v>
      </c>
      <c r="T32" s="45">
        <f t="shared" si="6"/>
        <v>2.5058954518194316E-5</v>
      </c>
    </row>
    <row r="33" spans="1:20">
      <c r="A33" s="2"/>
      <c r="B33" s="159"/>
      <c r="C33" s="5" t="s">
        <v>27</v>
      </c>
      <c r="D33" s="75">
        <v>3116</v>
      </c>
      <c r="E33" s="75">
        <v>7162</v>
      </c>
      <c r="F33" s="75">
        <v>7056</v>
      </c>
      <c r="G33" s="75">
        <v>5950</v>
      </c>
      <c r="H33" s="75">
        <v>1952</v>
      </c>
      <c r="I33" s="75">
        <v>3688</v>
      </c>
      <c r="J33" s="75">
        <v>22895853</v>
      </c>
      <c r="K33" s="76">
        <v>3428</v>
      </c>
      <c r="L33" s="5" t="s">
        <v>27</v>
      </c>
      <c r="M33" s="44">
        <f t="shared" si="7"/>
        <v>3.6066375186463504E-5</v>
      </c>
      <c r="N33" s="44">
        <f t="shared" si="6"/>
        <v>8.2897104969657142E-5</v>
      </c>
      <c r="O33" s="44">
        <f t="shared" si="6"/>
        <v>8.1670200037126602E-5</v>
      </c>
      <c r="P33" s="44">
        <f t="shared" si="6"/>
        <v>6.8868720269402395E-5</v>
      </c>
      <c r="Q33" s="44">
        <f t="shared" si="6"/>
        <v>2.2593570078298063E-5</v>
      </c>
      <c r="R33" s="44">
        <f t="shared" si="6"/>
        <v>4.2687031992194294E-5</v>
      </c>
      <c r="S33" s="44">
        <f t="shared" si="6"/>
        <v>0.2650097639640937</v>
      </c>
      <c r="T33" s="45">
        <f t="shared" si="6"/>
        <v>3.9677642535043936E-5</v>
      </c>
    </row>
    <row r="34" spans="1:20">
      <c r="A34" s="2"/>
      <c r="B34" s="160"/>
      <c r="C34" s="6" t="s">
        <v>28</v>
      </c>
      <c r="D34" s="77">
        <v>2225</v>
      </c>
      <c r="E34" s="77">
        <v>3996</v>
      </c>
      <c r="F34" s="77">
        <v>4126</v>
      </c>
      <c r="G34" s="77">
        <v>4249</v>
      </c>
      <c r="H34" s="77">
        <v>1476</v>
      </c>
      <c r="I34" s="77">
        <v>3049</v>
      </c>
      <c r="J34" s="77">
        <v>7999</v>
      </c>
      <c r="K34" s="78">
        <v>5876520</v>
      </c>
      <c r="L34" s="6" t="s">
        <v>28</v>
      </c>
      <c r="M34" s="46">
        <f t="shared" si="7"/>
        <v>2.5753429008305936E-5</v>
      </c>
      <c r="N34" s="46">
        <f t="shared" si="6"/>
        <v>4.6252001041433944E-5</v>
      </c>
      <c r="O34" s="46">
        <f t="shared" si="6"/>
        <v>4.7756695770009127E-5</v>
      </c>
      <c r="P34" s="46">
        <f t="shared" si="6"/>
        <v>4.9180368474737945E-5</v>
      </c>
      <c r="Q34" s="46">
        <f t="shared" si="6"/>
        <v>1.7084072456745872E-5</v>
      </c>
      <c r="R34" s="46">
        <f t="shared" si="6"/>
        <v>3.5290878672505533E-5</v>
      </c>
      <c r="S34" s="46">
        <f t="shared" si="6"/>
        <v>9.2585024106714247E-5</v>
      </c>
      <c r="T34" s="47">
        <f t="shared" si="6"/>
        <v>6.8018220510512359E-2</v>
      </c>
    </row>
    <row r="35" spans="1:20" ht="16" customHeight="1">
      <c r="A35" s="2"/>
      <c r="B35" s="158" t="s">
        <v>32</v>
      </c>
      <c r="C35" s="3" t="s">
        <v>21</v>
      </c>
      <c r="D35" s="73">
        <v>8263561</v>
      </c>
      <c r="E35" s="73">
        <v>1846</v>
      </c>
      <c r="F35" s="73">
        <v>1963</v>
      </c>
      <c r="G35" s="73">
        <v>2080</v>
      </c>
      <c r="H35" s="73">
        <v>607</v>
      </c>
      <c r="I35" s="73">
        <v>1049</v>
      </c>
      <c r="J35" s="73">
        <v>3054</v>
      </c>
      <c r="K35" s="74">
        <v>1058</v>
      </c>
      <c r="L35" s="3" t="s">
        <v>21</v>
      </c>
      <c r="M35" s="42">
        <f>D35/90936276</f>
        <v>9.0871997001504654E-2</v>
      </c>
      <c r="N35" s="42">
        <f t="shared" ref="N35:T42" si="8">E35/90936276</f>
        <v>2.0299929590255049E-5</v>
      </c>
      <c r="O35" s="42">
        <f t="shared" si="8"/>
        <v>2.1586544845975438E-5</v>
      </c>
      <c r="P35" s="42">
        <f t="shared" si="8"/>
        <v>2.287316010169583E-5</v>
      </c>
      <c r="Q35" s="42">
        <f t="shared" si="8"/>
        <v>6.6750039335237351E-6</v>
      </c>
      <c r="R35" s="42">
        <f t="shared" si="8"/>
        <v>1.1535550455134098E-5</v>
      </c>
      <c r="S35" s="42">
        <f t="shared" si="8"/>
        <v>3.3583957187778393E-5</v>
      </c>
      <c r="T35" s="43">
        <f t="shared" si="8"/>
        <v>1.1634520859420282E-5</v>
      </c>
    </row>
    <row r="36" spans="1:20">
      <c r="A36" s="2"/>
      <c r="B36" s="159"/>
      <c r="C36" s="5" t="s">
        <v>22</v>
      </c>
      <c r="D36" s="75">
        <v>933</v>
      </c>
      <c r="E36" s="75">
        <v>11255696</v>
      </c>
      <c r="F36" s="75">
        <v>1459</v>
      </c>
      <c r="G36" s="75">
        <v>1790</v>
      </c>
      <c r="H36" s="75">
        <v>466</v>
      </c>
      <c r="I36" s="75">
        <v>738</v>
      </c>
      <c r="J36" s="75">
        <v>2280</v>
      </c>
      <c r="K36" s="76">
        <v>883</v>
      </c>
      <c r="L36" s="5" t="s">
        <v>22</v>
      </c>
      <c r="M36" s="44">
        <f t="shared" ref="M36:M42" si="9">D36/90936276</f>
        <v>1.0259931911001061E-5</v>
      </c>
      <c r="N36" s="44">
        <f t="shared" si="8"/>
        <v>0.12377564262693141</v>
      </c>
      <c r="O36" s="44">
        <f t="shared" si="8"/>
        <v>1.6044202205949143E-5</v>
      </c>
      <c r="P36" s="44">
        <f t="shared" si="8"/>
        <v>1.9684113741363238E-5</v>
      </c>
      <c r="Q36" s="44">
        <f t="shared" si="8"/>
        <v>5.1244675997068538E-6</v>
      </c>
      <c r="R36" s="44">
        <f t="shared" si="8"/>
        <v>8.1155731514670772E-6</v>
      </c>
      <c r="S36" s="44">
        <f t="shared" si="8"/>
        <v>2.5072502419166583E-5</v>
      </c>
      <c r="T36" s="45">
        <f t="shared" si="8"/>
        <v>9.710096331633373E-6</v>
      </c>
    </row>
    <row r="37" spans="1:20">
      <c r="A37" s="2"/>
      <c r="B37" s="159"/>
      <c r="C37" s="5" t="s">
        <v>23</v>
      </c>
      <c r="D37" s="75">
        <v>1053</v>
      </c>
      <c r="E37" s="75">
        <v>1769</v>
      </c>
      <c r="F37" s="75">
        <v>14509344</v>
      </c>
      <c r="G37" s="75">
        <v>2135</v>
      </c>
      <c r="H37" s="75">
        <v>489</v>
      </c>
      <c r="I37" s="75">
        <v>969</v>
      </c>
      <c r="J37" s="75">
        <v>2745</v>
      </c>
      <c r="K37" s="76">
        <v>1058</v>
      </c>
      <c r="L37" s="5" t="s">
        <v>23</v>
      </c>
      <c r="M37" s="44">
        <f t="shared" si="9"/>
        <v>1.1579537301483513E-5</v>
      </c>
      <c r="N37" s="44">
        <f t="shared" si="8"/>
        <v>1.9453182798028808E-5</v>
      </c>
      <c r="O37" s="44">
        <f t="shared" si="8"/>
        <v>0.15955507128970181</v>
      </c>
      <c r="P37" s="44">
        <f t="shared" si="8"/>
        <v>2.3477979239000287E-5</v>
      </c>
      <c r="Q37" s="44">
        <f t="shared" si="8"/>
        <v>5.3773919662159903E-6</v>
      </c>
      <c r="R37" s="44">
        <f t="shared" si="8"/>
        <v>1.0655813528145798E-5</v>
      </c>
      <c r="S37" s="44">
        <f t="shared" si="8"/>
        <v>3.0185973307286082E-5</v>
      </c>
      <c r="T37" s="45">
        <f t="shared" si="8"/>
        <v>1.1634520859420282E-5</v>
      </c>
    </row>
    <row r="38" spans="1:20">
      <c r="A38" s="2"/>
      <c r="B38" s="159"/>
      <c r="C38" s="5" t="s">
        <v>24</v>
      </c>
      <c r="D38" s="75">
        <v>873</v>
      </c>
      <c r="E38" s="75">
        <v>1571</v>
      </c>
      <c r="F38" s="75">
        <v>1675</v>
      </c>
      <c r="G38" s="75">
        <v>13631948</v>
      </c>
      <c r="H38" s="75">
        <v>494</v>
      </c>
      <c r="I38" s="75">
        <v>918</v>
      </c>
      <c r="J38" s="75">
        <v>2427</v>
      </c>
      <c r="K38" s="76">
        <v>781</v>
      </c>
      <c r="L38" s="5" t="s">
        <v>24</v>
      </c>
      <c r="M38" s="44">
        <f t="shared" si="9"/>
        <v>9.6001292157598364E-6</v>
      </c>
      <c r="N38" s="44">
        <f t="shared" si="8"/>
        <v>1.7275833903732762E-5</v>
      </c>
      <c r="O38" s="44">
        <f t="shared" si="8"/>
        <v>1.8419491908817554E-5</v>
      </c>
      <c r="P38" s="44">
        <f t="shared" si="8"/>
        <v>0.14990660052980398</v>
      </c>
      <c r="Q38" s="44">
        <f t="shared" si="8"/>
        <v>5.4323755241527594E-6</v>
      </c>
      <c r="R38" s="44">
        <f t="shared" si="8"/>
        <v>1.0094981237190756E-5</v>
      </c>
      <c r="S38" s="44">
        <f t="shared" si="8"/>
        <v>2.6689019022507587E-5</v>
      </c>
      <c r="T38" s="45">
        <f t="shared" si="8"/>
        <v>8.5884317497232904E-6</v>
      </c>
    </row>
    <row r="39" spans="1:20">
      <c r="A39" s="2"/>
      <c r="B39" s="159"/>
      <c r="C39" s="5" t="s">
        <v>25</v>
      </c>
      <c r="D39" s="75">
        <v>722</v>
      </c>
      <c r="E39" s="75">
        <v>859</v>
      </c>
      <c r="F39" s="75">
        <v>973</v>
      </c>
      <c r="G39" s="75">
        <v>1180</v>
      </c>
      <c r="H39" s="75">
        <v>4339406</v>
      </c>
      <c r="I39" s="75">
        <v>564</v>
      </c>
      <c r="J39" s="75">
        <v>2214</v>
      </c>
      <c r="K39" s="76">
        <v>491</v>
      </c>
      <c r="L39" s="5" t="s">
        <v>25</v>
      </c>
      <c r="M39" s="44">
        <f t="shared" si="9"/>
        <v>7.9396257660694176E-6</v>
      </c>
      <c r="N39" s="44">
        <f t="shared" si="8"/>
        <v>9.4461752535368827E-6</v>
      </c>
      <c r="O39" s="44">
        <f t="shared" si="8"/>
        <v>1.0699800374495213E-5</v>
      </c>
      <c r="P39" s="44">
        <f t="shared" si="8"/>
        <v>1.2976119673077442E-5</v>
      </c>
      <c r="Q39" s="44">
        <f t="shared" si="8"/>
        <v>4.7719196242432448E-2</v>
      </c>
      <c r="R39" s="44">
        <f t="shared" si="8"/>
        <v>6.2021453352675228E-6</v>
      </c>
      <c r="S39" s="44">
        <f t="shared" si="8"/>
        <v>2.4346719454401233E-5</v>
      </c>
      <c r="T39" s="45">
        <f t="shared" si="8"/>
        <v>5.3993853893906979E-6</v>
      </c>
    </row>
    <row r="40" spans="1:20">
      <c r="A40" s="2"/>
      <c r="B40" s="159"/>
      <c r="C40" s="5" t="s">
        <v>26</v>
      </c>
      <c r="D40" s="75">
        <v>914</v>
      </c>
      <c r="E40" s="75">
        <v>1513</v>
      </c>
      <c r="F40" s="75">
        <v>1646</v>
      </c>
      <c r="G40" s="75">
        <v>2319</v>
      </c>
      <c r="H40" s="75">
        <v>570</v>
      </c>
      <c r="I40" s="75">
        <v>6982026</v>
      </c>
      <c r="J40" s="75">
        <v>2507</v>
      </c>
      <c r="K40" s="76">
        <v>1036</v>
      </c>
      <c r="L40" s="5" t="s">
        <v>26</v>
      </c>
      <c r="M40" s="44">
        <f t="shared" si="9"/>
        <v>1.005099439084134E-5</v>
      </c>
      <c r="N40" s="44">
        <f t="shared" si="8"/>
        <v>1.6638024631666246E-5</v>
      </c>
      <c r="O40" s="44">
        <f t="shared" si="8"/>
        <v>1.8100587272784296E-5</v>
      </c>
      <c r="P40" s="44">
        <f t="shared" si="8"/>
        <v>2.5501374171073379E-5</v>
      </c>
      <c r="Q40" s="44">
        <f t="shared" si="8"/>
        <v>6.2681256047916458E-6</v>
      </c>
      <c r="R40" s="44">
        <f t="shared" si="8"/>
        <v>7.6779326217405255E-2</v>
      </c>
      <c r="S40" s="44">
        <f t="shared" si="8"/>
        <v>2.7568755949495887E-5</v>
      </c>
      <c r="T40" s="45">
        <f t="shared" si="8"/>
        <v>1.13925932044985E-5</v>
      </c>
    </row>
    <row r="41" spans="1:20">
      <c r="A41" s="2"/>
      <c r="B41" s="159"/>
      <c r="C41" s="5" t="s">
        <v>27</v>
      </c>
      <c r="D41" s="75">
        <v>1638</v>
      </c>
      <c r="E41" s="75">
        <v>4349</v>
      </c>
      <c r="F41" s="75">
        <v>3586</v>
      </c>
      <c r="G41" s="75">
        <v>3397</v>
      </c>
      <c r="H41" s="75">
        <v>803</v>
      </c>
      <c r="I41" s="75">
        <v>1354</v>
      </c>
      <c r="J41" s="75">
        <v>25175010</v>
      </c>
      <c r="K41" s="76">
        <v>2104</v>
      </c>
      <c r="L41" s="5" t="s">
        <v>27</v>
      </c>
      <c r="M41" s="44">
        <f t="shared" si="9"/>
        <v>1.8012613580085465E-5</v>
      </c>
      <c r="N41" s="44">
        <f t="shared" si="8"/>
        <v>4.7824698693401517E-5</v>
      </c>
      <c r="O41" s="44">
        <f t="shared" si="8"/>
        <v>3.9434207752250599E-5</v>
      </c>
      <c r="P41" s="44">
        <f t="shared" si="8"/>
        <v>3.7355829262240735E-5</v>
      </c>
      <c r="Q41" s="44">
        <f t="shared" si="8"/>
        <v>8.8303594046450731E-6</v>
      </c>
      <c r="R41" s="44">
        <f t="shared" si="8"/>
        <v>1.4889547489276997E-5</v>
      </c>
      <c r="S41" s="44">
        <f t="shared" si="8"/>
        <v>0.27684232417874688</v>
      </c>
      <c r="T41" s="45">
        <f t="shared" si="8"/>
        <v>2.3137081179792318E-5</v>
      </c>
    </row>
    <row r="42" spans="1:20">
      <c r="A42" s="2"/>
      <c r="B42" s="160"/>
      <c r="C42" s="6" t="s">
        <v>28</v>
      </c>
      <c r="D42" s="77">
        <v>1441</v>
      </c>
      <c r="E42" s="77">
        <v>2226</v>
      </c>
      <c r="F42" s="77">
        <v>2180</v>
      </c>
      <c r="G42" s="77">
        <v>2891</v>
      </c>
      <c r="H42" s="77">
        <v>732</v>
      </c>
      <c r="I42" s="77">
        <v>1478</v>
      </c>
      <c r="J42" s="77">
        <v>4871</v>
      </c>
      <c r="K42" s="78">
        <v>6689564</v>
      </c>
      <c r="L42" s="6" t="s">
        <v>28</v>
      </c>
      <c r="M42" s="46">
        <f t="shared" si="9"/>
        <v>1.5846261397376774E-5</v>
      </c>
      <c r="N42" s="46">
        <f t="shared" si="8"/>
        <v>2.4478679993449479E-5</v>
      </c>
      <c r="O42" s="46">
        <f t="shared" si="8"/>
        <v>2.3972831260431206E-5</v>
      </c>
      <c r="P42" s="46">
        <f t="shared" si="8"/>
        <v>3.1791493199039735E-5</v>
      </c>
      <c r="Q42" s="46">
        <f t="shared" si="8"/>
        <v>8.0495928819429559E-6</v>
      </c>
      <c r="R42" s="46">
        <f t="shared" si="8"/>
        <v>1.6253139726108862E-5</v>
      </c>
      <c r="S42" s="46">
        <f t="shared" si="8"/>
        <v>5.3564982142000185E-5</v>
      </c>
      <c r="T42" s="47">
        <f t="shared" si="8"/>
        <v>7.3563205953144598E-2</v>
      </c>
    </row>
    <row r="43" spans="1:20" ht="16" customHeight="1">
      <c r="A43" s="2"/>
      <c r="B43" s="158" t="s">
        <v>33</v>
      </c>
      <c r="C43" s="3" t="s">
        <v>21</v>
      </c>
      <c r="D43" s="73">
        <v>7162891</v>
      </c>
      <c r="E43" s="73">
        <v>1725</v>
      </c>
      <c r="F43" s="73">
        <v>1858</v>
      </c>
      <c r="G43" s="73">
        <v>1961</v>
      </c>
      <c r="H43" s="73">
        <v>582</v>
      </c>
      <c r="I43" s="73">
        <v>1101</v>
      </c>
      <c r="J43" s="73">
        <v>2436</v>
      </c>
      <c r="K43" s="74">
        <v>883</v>
      </c>
      <c r="L43" s="3" t="s">
        <v>21</v>
      </c>
      <c r="M43" s="42">
        <f>D43/88747552</f>
        <v>8.0710857241448192E-2</v>
      </c>
      <c r="N43" s="42">
        <f t="shared" ref="N43:T50" si="10">E43/88747552</f>
        <v>1.9437155855296155E-5</v>
      </c>
      <c r="O43" s="42">
        <f t="shared" si="10"/>
        <v>2.0935788741530583E-5</v>
      </c>
      <c r="P43" s="42">
        <f t="shared" si="10"/>
        <v>2.2096384134629426E-5</v>
      </c>
      <c r="Q43" s="42">
        <f t="shared" si="10"/>
        <v>6.5579273668303548E-6</v>
      </c>
      <c r="R43" s="42">
        <f t="shared" si="10"/>
        <v>1.240597599807598E-5</v>
      </c>
      <c r="S43" s="42">
        <f t="shared" si="10"/>
        <v>2.7448644442609528E-5</v>
      </c>
      <c r="T43" s="43">
        <f t="shared" si="10"/>
        <v>9.949570214624061E-6</v>
      </c>
    </row>
    <row r="44" spans="1:20">
      <c r="A44" s="2"/>
      <c r="B44" s="159"/>
      <c r="C44" s="5" t="s">
        <v>22</v>
      </c>
      <c r="D44" s="75">
        <v>912</v>
      </c>
      <c r="E44" s="75">
        <v>11407101</v>
      </c>
      <c r="F44" s="75">
        <v>1755</v>
      </c>
      <c r="G44" s="75">
        <v>2112</v>
      </c>
      <c r="H44" s="75">
        <v>546</v>
      </c>
      <c r="I44" s="75">
        <v>1036</v>
      </c>
      <c r="J44" s="75">
        <v>2321</v>
      </c>
      <c r="K44" s="76">
        <v>894</v>
      </c>
      <c r="L44" s="5" t="s">
        <v>22</v>
      </c>
      <c r="M44" s="44">
        <f t="shared" ref="M44:M50" si="11">D44/88747552</f>
        <v>1.0276339791321793E-5</v>
      </c>
      <c r="N44" s="44">
        <f t="shared" si="10"/>
        <v>0.12853426086614761</v>
      </c>
      <c r="O44" s="44">
        <f t="shared" si="10"/>
        <v>1.977519334843174E-5</v>
      </c>
      <c r="P44" s="44">
        <f t="shared" si="10"/>
        <v>2.3797839516745207E-5</v>
      </c>
      <c r="Q44" s="44">
        <f t="shared" si="10"/>
        <v>6.1522823750676522E-6</v>
      </c>
      <c r="R44" s="44">
        <f t="shared" si="10"/>
        <v>1.1673561429615546E-5</v>
      </c>
      <c r="S44" s="44">
        <f t="shared" si="10"/>
        <v>2.6152834052256449E-5</v>
      </c>
      <c r="T44" s="45">
        <f t="shared" si="10"/>
        <v>1.0073517295440443E-5</v>
      </c>
    </row>
    <row r="45" spans="1:20">
      <c r="A45" s="2"/>
      <c r="B45" s="159"/>
      <c r="C45" s="5" t="s">
        <v>23</v>
      </c>
      <c r="D45" s="75">
        <v>1006</v>
      </c>
      <c r="E45" s="75">
        <v>1945</v>
      </c>
      <c r="F45" s="75">
        <v>15147054</v>
      </c>
      <c r="G45" s="75">
        <v>2112</v>
      </c>
      <c r="H45" s="75">
        <v>597</v>
      </c>
      <c r="I45" s="75">
        <v>1147</v>
      </c>
      <c r="J45" s="75">
        <v>2549</v>
      </c>
      <c r="K45" s="76">
        <v>1105</v>
      </c>
      <c r="L45" s="5" t="s">
        <v>23</v>
      </c>
      <c r="M45" s="44">
        <f t="shared" si="11"/>
        <v>1.133552393647996E-5</v>
      </c>
      <c r="N45" s="44">
        <f t="shared" si="10"/>
        <v>2.1916097471623781E-5</v>
      </c>
      <c r="O45" s="44">
        <f t="shared" si="10"/>
        <v>0.17067573875164466</v>
      </c>
      <c r="P45" s="44">
        <f t="shared" si="10"/>
        <v>2.3797839516745207E-5</v>
      </c>
      <c r="Q45" s="44">
        <f t="shared" si="10"/>
        <v>6.7269461133981476E-6</v>
      </c>
      <c r="R45" s="44">
        <f t="shared" si="10"/>
        <v>1.2924300154217211E-5</v>
      </c>
      <c r="S45" s="44">
        <f t="shared" si="10"/>
        <v>2.8721919000086898E-5</v>
      </c>
      <c r="T45" s="45">
        <f t="shared" si="10"/>
        <v>1.2451047663827392E-5</v>
      </c>
    </row>
    <row r="46" spans="1:20">
      <c r="A46" s="2"/>
      <c r="B46" s="159"/>
      <c r="C46" s="5" t="s">
        <v>24</v>
      </c>
      <c r="D46" s="75">
        <v>770</v>
      </c>
      <c r="E46" s="75">
        <v>1682</v>
      </c>
      <c r="F46" s="75">
        <v>1888</v>
      </c>
      <c r="G46" s="75">
        <v>12974284</v>
      </c>
      <c r="H46" s="75">
        <v>520</v>
      </c>
      <c r="I46" s="75">
        <v>1187</v>
      </c>
      <c r="J46" s="75">
        <v>2138</v>
      </c>
      <c r="K46" s="76">
        <v>784</v>
      </c>
      <c r="L46" s="5" t="s">
        <v>24</v>
      </c>
      <c r="M46" s="44">
        <f t="shared" si="11"/>
        <v>8.6762956571466901E-6</v>
      </c>
      <c r="N46" s="44">
        <f t="shared" si="10"/>
        <v>1.8952635448468483E-5</v>
      </c>
      <c r="O46" s="44">
        <f t="shared" si="10"/>
        <v>2.1273826234666169E-5</v>
      </c>
      <c r="P46" s="44">
        <f t="shared" si="10"/>
        <v>0.14619314795297114</v>
      </c>
      <c r="Q46" s="44">
        <f t="shared" si="10"/>
        <v>5.8593165476834785E-6</v>
      </c>
      <c r="R46" s="44">
        <f t="shared" si="10"/>
        <v>1.3375016811731325E-5</v>
      </c>
      <c r="S46" s="44">
        <f t="shared" si="10"/>
        <v>2.4090805344129378E-5</v>
      </c>
      <c r="T46" s="45">
        <f t="shared" si="10"/>
        <v>8.8340464872766293E-6</v>
      </c>
    </row>
    <row r="47" spans="1:20">
      <c r="A47" s="2"/>
      <c r="B47" s="159"/>
      <c r="C47" s="5" t="s">
        <v>25</v>
      </c>
      <c r="D47" s="75">
        <v>712</v>
      </c>
      <c r="E47" s="75">
        <v>1212</v>
      </c>
      <c r="F47" s="75">
        <v>1396</v>
      </c>
      <c r="G47" s="75">
        <v>1507</v>
      </c>
      <c r="H47" s="75">
        <v>4743054</v>
      </c>
      <c r="I47" s="75">
        <v>843</v>
      </c>
      <c r="J47" s="75">
        <v>2465</v>
      </c>
      <c r="K47" s="76">
        <v>638</v>
      </c>
      <c r="L47" s="5" t="s">
        <v>25</v>
      </c>
      <c r="M47" s="44">
        <f t="shared" si="11"/>
        <v>8.0227565037512242E-6</v>
      </c>
      <c r="N47" s="44">
        <f t="shared" si="10"/>
        <v>1.3656714722677646E-5</v>
      </c>
      <c r="O47" s="44">
        <f t="shared" si="10"/>
        <v>1.573001134724257E-5</v>
      </c>
      <c r="P47" s="44">
        <f t="shared" si="10"/>
        <v>1.6980750071844235E-5</v>
      </c>
      <c r="Q47" s="44">
        <f t="shared" si="10"/>
        <v>5.3444336132223678E-2</v>
      </c>
      <c r="R47" s="44">
        <f t="shared" si="10"/>
        <v>9.4988535571099472E-6</v>
      </c>
      <c r="S47" s="44">
        <f t="shared" si="10"/>
        <v>2.7775414019307259E-5</v>
      </c>
      <c r="T47" s="45">
        <f t="shared" si="10"/>
        <v>7.1889306873501142E-6</v>
      </c>
    </row>
    <row r="48" spans="1:20">
      <c r="A48" s="2"/>
      <c r="B48" s="159"/>
      <c r="C48" s="5" t="s">
        <v>26</v>
      </c>
      <c r="D48" s="75">
        <v>1080</v>
      </c>
      <c r="E48" s="75">
        <v>1890</v>
      </c>
      <c r="F48" s="75">
        <v>2155</v>
      </c>
      <c r="G48" s="75">
        <v>2936</v>
      </c>
      <c r="H48" s="75">
        <v>695</v>
      </c>
      <c r="I48" s="75">
        <v>8333324</v>
      </c>
      <c r="J48" s="75">
        <v>2915</v>
      </c>
      <c r="K48" s="76">
        <v>1203</v>
      </c>
      <c r="L48" s="5" t="s">
        <v>26</v>
      </c>
      <c r="M48" s="44">
        <f t="shared" si="11"/>
        <v>1.2169349752881071E-5</v>
      </c>
      <c r="N48" s="44">
        <f t="shared" si="10"/>
        <v>2.1296362067541873E-5</v>
      </c>
      <c r="O48" s="44">
        <f t="shared" si="10"/>
        <v>2.4282359923572878E-5</v>
      </c>
      <c r="P48" s="44">
        <f t="shared" si="10"/>
        <v>3.308260266153595E-5</v>
      </c>
      <c r="Q48" s="44">
        <f t="shared" si="10"/>
        <v>7.8312019243077257E-6</v>
      </c>
      <c r="R48" s="44">
        <f t="shared" si="10"/>
        <v>9.3899198481553606E-2</v>
      </c>
      <c r="S48" s="44">
        <f t="shared" si="10"/>
        <v>3.2845976416341039E-5</v>
      </c>
      <c r="T48" s="45">
        <f t="shared" si="10"/>
        <v>1.3555303474736971E-5</v>
      </c>
    </row>
    <row r="49" spans="1:20">
      <c r="A49" s="2"/>
      <c r="B49" s="159"/>
      <c r="C49" s="5" t="s">
        <v>27</v>
      </c>
      <c r="D49" s="75">
        <v>1472</v>
      </c>
      <c r="E49" s="75">
        <v>4415</v>
      </c>
      <c r="F49" s="75">
        <v>3973</v>
      </c>
      <c r="G49" s="75">
        <v>3593</v>
      </c>
      <c r="H49" s="75">
        <v>915</v>
      </c>
      <c r="I49" s="75">
        <v>1713</v>
      </c>
      <c r="J49" s="75">
        <v>22504848</v>
      </c>
      <c r="K49" s="76">
        <v>1962</v>
      </c>
      <c r="L49" s="5" t="s">
        <v>27</v>
      </c>
      <c r="M49" s="44">
        <f t="shared" si="11"/>
        <v>1.6586372996519386E-5</v>
      </c>
      <c r="N49" s="44">
        <f t="shared" si="10"/>
        <v>4.9747851073120307E-5</v>
      </c>
      <c r="O49" s="44">
        <f t="shared" si="10"/>
        <v>4.4767432007589349E-5</v>
      </c>
      <c r="P49" s="44">
        <f t="shared" si="10"/>
        <v>4.0485623761205267E-5</v>
      </c>
      <c r="Q49" s="44">
        <f t="shared" si="10"/>
        <v>1.0310143540635352E-5</v>
      </c>
      <c r="R49" s="44">
        <f t="shared" si="10"/>
        <v>1.9301940858041921E-5</v>
      </c>
      <c r="S49" s="44">
        <f t="shared" si="10"/>
        <v>0.25358274671057968</v>
      </c>
      <c r="T49" s="45">
        <f t="shared" si="10"/>
        <v>2.2107652051067278E-5</v>
      </c>
    </row>
    <row r="50" spans="1:20">
      <c r="A50" s="2"/>
      <c r="B50" s="160"/>
      <c r="C50" s="6" t="s">
        <v>28</v>
      </c>
      <c r="D50" s="77">
        <v>1195</v>
      </c>
      <c r="E50" s="77">
        <v>2207</v>
      </c>
      <c r="F50" s="77">
        <v>2327</v>
      </c>
      <c r="G50" s="77">
        <v>2687</v>
      </c>
      <c r="H50" s="77">
        <v>771</v>
      </c>
      <c r="I50" s="77">
        <v>1664</v>
      </c>
      <c r="J50" s="77">
        <v>4270</v>
      </c>
      <c r="K50" s="78">
        <v>6380633</v>
      </c>
      <c r="L50" s="6" t="s">
        <v>28</v>
      </c>
      <c r="M50" s="46">
        <f t="shared" si="11"/>
        <v>1.3465160143234147E-5</v>
      </c>
      <c r="N50" s="46">
        <f t="shared" si="10"/>
        <v>2.4868291578341227E-5</v>
      </c>
      <c r="O50" s="46">
        <f t="shared" si="10"/>
        <v>2.6220441550883567E-5</v>
      </c>
      <c r="P50" s="46">
        <f t="shared" si="10"/>
        <v>3.0276891468510589E-5</v>
      </c>
      <c r="Q50" s="46">
        <f t="shared" si="10"/>
        <v>8.687563573584542E-6</v>
      </c>
      <c r="R50" s="46">
        <f t="shared" si="10"/>
        <v>1.8749812952587131E-5</v>
      </c>
      <c r="S50" s="46">
        <f t="shared" si="10"/>
        <v>4.8114003189631644E-5</v>
      </c>
      <c r="T50" s="47">
        <f t="shared" si="10"/>
        <v>7.1896439464606304E-2</v>
      </c>
    </row>
    <row r="51" spans="1:20" ht="16" customHeight="1">
      <c r="A51" s="2"/>
      <c r="B51" s="158" t="s">
        <v>34</v>
      </c>
      <c r="C51" s="3" t="s">
        <v>21</v>
      </c>
      <c r="D51" s="73">
        <v>8571551</v>
      </c>
      <c r="E51" s="73">
        <v>223</v>
      </c>
      <c r="F51" s="73">
        <v>134</v>
      </c>
      <c r="G51" s="73">
        <v>116</v>
      </c>
      <c r="H51" s="73">
        <v>70</v>
      </c>
      <c r="I51" s="73">
        <v>85</v>
      </c>
      <c r="J51" s="73">
        <v>62</v>
      </c>
      <c r="K51" s="74">
        <v>141</v>
      </c>
      <c r="L51" s="3" t="s">
        <v>21</v>
      </c>
      <c r="M51" s="42">
        <f>D51/61905098</f>
        <v>0.13846276440754524</v>
      </c>
      <c r="N51" s="42">
        <f t="shared" ref="N51:T58" si="12">E51/61905098</f>
        <v>3.602288134654112E-6</v>
      </c>
      <c r="O51" s="42">
        <f t="shared" si="12"/>
        <v>2.1646036324827398E-6</v>
      </c>
      <c r="P51" s="42">
        <f t="shared" si="12"/>
        <v>1.8738359803581927E-6</v>
      </c>
      <c r="Q51" s="42">
        <f t="shared" si="12"/>
        <v>1.1307630915954611E-6</v>
      </c>
      <c r="R51" s="42">
        <f t="shared" si="12"/>
        <v>1.3730694683659172E-6</v>
      </c>
      <c r="S51" s="42">
        <f t="shared" si="12"/>
        <v>1.0015330239845514E-6</v>
      </c>
      <c r="T51" s="43">
        <f t="shared" si="12"/>
        <v>2.2776799416422862E-6</v>
      </c>
    </row>
    <row r="52" spans="1:20">
      <c r="A52" s="2"/>
      <c r="B52" s="159"/>
      <c r="C52" s="5" t="s">
        <v>22</v>
      </c>
      <c r="D52" s="75">
        <v>165</v>
      </c>
      <c r="E52" s="75">
        <v>8255066</v>
      </c>
      <c r="F52" s="75">
        <v>90</v>
      </c>
      <c r="G52" s="75">
        <v>133</v>
      </c>
      <c r="H52" s="75">
        <v>80</v>
      </c>
      <c r="I52" s="75">
        <v>107</v>
      </c>
      <c r="J52" s="75">
        <v>89</v>
      </c>
      <c r="K52" s="76">
        <v>145</v>
      </c>
      <c r="L52" s="5" t="s">
        <v>22</v>
      </c>
      <c r="M52" s="44">
        <f t="shared" ref="M52:M58" si="13">D52/61905098</f>
        <v>2.6653701444750157E-6</v>
      </c>
      <c r="N52" s="44">
        <f t="shared" si="12"/>
        <v>0.13335034216406538</v>
      </c>
      <c r="O52" s="44">
        <f t="shared" si="12"/>
        <v>1.4538382606227357E-6</v>
      </c>
      <c r="P52" s="44">
        <f t="shared" si="12"/>
        <v>2.1484498740313761E-6</v>
      </c>
      <c r="Q52" s="44">
        <f t="shared" si="12"/>
        <v>1.2923006761090985E-6</v>
      </c>
      <c r="R52" s="44">
        <f t="shared" si="12"/>
        <v>1.7284521542959191E-6</v>
      </c>
      <c r="S52" s="44">
        <f t="shared" si="12"/>
        <v>1.437684502171372E-6</v>
      </c>
      <c r="T52" s="45">
        <f t="shared" si="12"/>
        <v>2.3422949754477409E-6</v>
      </c>
    </row>
    <row r="53" spans="1:20">
      <c r="A53" s="2"/>
      <c r="B53" s="159"/>
      <c r="C53" s="5" t="s">
        <v>23</v>
      </c>
      <c r="D53" s="75">
        <v>128</v>
      </c>
      <c r="E53" s="75">
        <v>247</v>
      </c>
      <c r="F53" s="75">
        <v>7905245</v>
      </c>
      <c r="G53" s="75">
        <v>117</v>
      </c>
      <c r="H53" s="75">
        <v>89</v>
      </c>
      <c r="I53" s="75">
        <v>127</v>
      </c>
      <c r="J53" s="75">
        <v>91</v>
      </c>
      <c r="K53" s="76">
        <v>133</v>
      </c>
      <c r="L53" s="5" t="s">
        <v>23</v>
      </c>
      <c r="M53" s="44">
        <f t="shared" si="13"/>
        <v>2.0676810817745574E-6</v>
      </c>
      <c r="N53" s="44">
        <f t="shared" si="12"/>
        <v>3.9899783374868419E-6</v>
      </c>
      <c r="O53" s="44">
        <f t="shared" si="12"/>
        <v>0.12769941822885086</v>
      </c>
      <c r="P53" s="44">
        <f t="shared" si="12"/>
        <v>1.8899897388095566E-6</v>
      </c>
      <c r="Q53" s="44">
        <f t="shared" si="12"/>
        <v>1.437684502171372E-6</v>
      </c>
      <c r="R53" s="44">
        <f t="shared" si="12"/>
        <v>2.0515273233231938E-6</v>
      </c>
      <c r="S53" s="44">
        <f t="shared" si="12"/>
        <v>1.4699920190740996E-6</v>
      </c>
      <c r="T53" s="45">
        <f t="shared" si="12"/>
        <v>2.1484498740313761E-6</v>
      </c>
    </row>
    <row r="54" spans="1:20">
      <c r="A54" s="2"/>
      <c r="B54" s="159"/>
      <c r="C54" s="5" t="s">
        <v>24</v>
      </c>
      <c r="D54" s="75">
        <v>83</v>
      </c>
      <c r="E54" s="75">
        <v>222</v>
      </c>
      <c r="F54" s="75">
        <v>213</v>
      </c>
      <c r="G54" s="75">
        <v>6468009</v>
      </c>
      <c r="H54" s="75">
        <v>51</v>
      </c>
      <c r="I54" s="75">
        <v>91</v>
      </c>
      <c r="J54" s="75">
        <v>71</v>
      </c>
      <c r="K54" s="76">
        <v>122</v>
      </c>
      <c r="L54" s="5" t="s">
        <v>24</v>
      </c>
      <c r="M54" s="44">
        <f t="shared" si="13"/>
        <v>1.3407619514631897E-6</v>
      </c>
      <c r="N54" s="44">
        <f t="shared" si="12"/>
        <v>3.5861343762027484E-6</v>
      </c>
      <c r="O54" s="44">
        <f t="shared" si="12"/>
        <v>3.4407505501404746E-6</v>
      </c>
      <c r="P54" s="44">
        <f t="shared" si="12"/>
        <v>0.10448265504724667</v>
      </c>
      <c r="Q54" s="44">
        <f t="shared" si="12"/>
        <v>8.2384168101955032E-7</v>
      </c>
      <c r="R54" s="44">
        <f t="shared" si="12"/>
        <v>1.4699920190740996E-6</v>
      </c>
      <c r="S54" s="44">
        <f t="shared" si="12"/>
        <v>1.1469168500468249E-6</v>
      </c>
      <c r="T54" s="45">
        <f t="shared" si="12"/>
        <v>1.9707585310663751E-6</v>
      </c>
    </row>
    <row r="55" spans="1:20">
      <c r="A55" s="2"/>
      <c r="B55" s="159"/>
      <c r="C55" s="5" t="s">
        <v>25</v>
      </c>
      <c r="D55" s="75">
        <v>73</v>
      </c>
      <c r="E55" s="75">
        <v>146</v>
      </c>
      <c r="F55" s="75">
        <v>107</v>
      </c>
      <c r="G55" s="75">
        <v>82</v>
      </c>
      <c r="H55" s="75">
        <v>6893455</v>
      </c>
      <c r="I55" s="75">
        <v>65</v>
      </c>
      <c r="J55" s="75">
        <v>276</v>
      </c>
      <c r="K55" s="76">
        <v>82</v>
      </c>
      <c r="L55" s="5" t="s">
        <v>25</v>
      </c>
      <c r="M55" s="44">
        <f t="shared" si="13"/>
        <v>1.1792243669495523E-6</v>
      </c>
      <c r="N55" s="44">
        <f t="shared" si="12"/>
        <v>2.3584487338991045E-6</v>
      </c>
      <c r="O55" s="44">
        <f t="shared" si="12"/>
        <v>1.7284521542959191E-6</v>
      </c>
      <c r="P55" s="44">
        <f t="shared" si="12"/>
        <v>1.324608193011826E-6</v>
      </c>
      <c r="Q55" s="44">
        <f t="shared" si="12"/>
        <v>0.11135520696534557</v>
      </c>
      <c r="R55" s="44">
        <f t="shared" si="12"/>
        <v>1.0499942993386426E-6</v>
      </c>
      <c r="S55" s="44">
        <f t="shared" si="12"/>
        <v>4.4584373325763897E-6</v>
      </c>
      <c r="T55" s="45">
        <f t="shared" si="12"/>
        <v>1.324608193011826E-6</v>
      </c>
    </row>
    <row r="56" spans="1:20">
      <c r="A56" s="2"/>
      <c r="B56" s="159"/>
      <c r="C56" s="5" t="s">
        <v>26</v>
      </c>
      <c r="D56" s="75">
        <v>143</v>
      </c>
      <c r="E56" s="75">
        <v>162</v>
      </c>
      <c r="F56" s="75">
        <v>137</v>
      </c>
      <c r="G56" s="75">
        <v>140</v>
      </c>
      <c r="H56" s="75">
        <v>171</v>
      </c>
      <c r="I56" s="75">
        <v>7868224</v>
      </c>
      <c r="J56" s="75">
        <v>66</v>
      </c>
      <c r="K56" s="76">
        <v>179</v>
      </c>
      <c r="L56" s="5" t="s">
        <v>26</v>
      </c>
      <c r="M56" s="44">
        <f t="shared" si="13"/>
        <v>2.3099874585450135E-6</v>
      </c>
      <c r="N56" s="44">
        <f t="shared" si="12"/>
        <v>2.6169088691209243E-6</v>
      </c>
      <c r="O56" s="44">
        <f t="shared" si="12"/>
        <v>2.2130649078368312E-6</v>
      </c>
      <c r="P56" s="44">
        <f t="shared" si="12"/>
        <v>2.2615261831909222E-6</v>
      </c>
      <c r="Q56" s="44">
        <f t="shared" si="12"/>
        <v>2.7622926951831981E-6</v>
      </c>
      <c r="R56" s="44">
        <f t="shared" si="12"/>
        <v>0.12710138993722295</v>
      </c>
      <c r="S56" s="44">
        <f t="shared" si="12"/>
        <v>1.0661480577900062E-6</v>
      </c>
      <c r="T56" s="45">
        <f t="shared" si="12"/>
        <v>2.8915227627941077E-6</v>
      </c>
    </row>
    <row r="57" spans="1:20">
      <c r="A57" s="2"/>
      <c r="B57" s="159"/>
      <c r="C57" s="5" t="s">
        <v>27</v>
      </c>
      <c r="D57" s="75">
        <v>445</v>
      </c>
      <c r="E57" s="75">
        <v>1738</v>
      </c>
      <c r="F57" s="75">
        <v>813</v>
      </c>
      <c r="G57" s="75">
        <v>382</v>
      </c>
      <c r="H57" s="75">
        <v>303</v>
      </c>
      <c r="I57" s="75">
        <v>392</v>
      </c>
      <c r="J57" s="75">
        <v>9017457</v>
      </c>
      <c r="K57" s="76">
        <v>498</v>
      </c>
      <c r="L57" s="5" t="s">
        <v>27</v>
      </c>
      <c r="M57" s="44">
        <f t="shared" si="13"/>
        <v>7.1884225108568604E-6</v>
      </c>
      <c r="N57" s="44">
        <f t="shared" si="12"/>
        <v>2.8075232188470163E-5</v>
      </c>
      <c r="O57" s="44">
        <f t="shared" si="12"/>
        <v>1.3133005620958713E-5</v>
      </c>
      <c r="P57" s="44">
        <f t="shared" si="12"/>
        <v>6.1707357284209449E-6</v>
      </c>
      <c r="Q57" s="44">
        <f t="shared" si="12"/>
        <v>4.8945888107632101E-6</v>
      </c>
      <c r="R57" s="44">
        <f t="shared" si="12"/>
        <v>6.3322733129345824E-6</v>
      </c>
      <c r="S57" s="44">
        <f t="shared" si="12"/>
        <v>0.14566582222355903</v>
      </c>
      <c r="T57" s="45">
        <f t="shared" si="12"/>
        <v>8.0445717087791385E-6</v>
      </c>
    </row>
    <row r="58" spans="1:20">
      <c r="A58" s="2"/>
      <c r="B58" s="160"/>
      <c r="C58" s="6" t="s">
        <v>28</v>
      </c>
      <c r="D58" s="77">
        <v>124</v>
      </c>
      <c r="E58" s="77">
        <v>170</v>
      </c>
      <c r="F58" s="77">
        <v>115</v>
      </c>
      <c r="G58" s="77">
        <v>108</v>
      </c>
      <c r="H58" s="77">
        <v>66</v>
      </c>
      <c r="I58" s="77">
        <v>129</v>
      </c>
      <c r="J58" s="77">
        <v>155</v>
      </c>
      <c r="K58" s="78">
        <v>6915399</v>
      </c>
      <c r="L58" s="6" t="s">
        <v>28</v>
      </c>
      <c r="M58" s="46">
        <f t="shared" si="13"/>
        <v>2.0030660479691028E-6</v>
      </c>
      <c r="N58" s="46">
        <f t="shared" si="12"/>
        <v>2.7461389367318344E-6</v>
      </c>
      <c r="O58" s="46">
        <f t="shared" si="12"/>
        <v>1.857682221906829E-6</v>
      </c>
      <c r="P58" s="46">
        <f t="shared" si="12"/>
        <v>1.744605912747283E-6</v>
      </c>
      <c r="Q58" s="46">
        <f t="shared" si="12"/>
        <v>1.0661480577900062E-6</v>
      </c>
      <c r="R58" s="46">
        <f t="shared" si="12"/>
        <v>2.0838348402259215E-6</v>
      </c>
      <c r="S58" s="46">
        <f t="shared" si="12"/>
        <v>2.5038325599613783E-6</v>
      </c>
      <c r="T58" s="47">
        <f t="shared" si="12"/>
        <v>0.1117096850408023</v>
      </c>
    </row>
    <row r="59" spans="1:20" ht="16" customHeight="1">
      <c r="A59" s="2"/>
      <c r="B59" s="158" t="s">
        <v>35</v>
      </c>
      <c r="C59" s="3" t="s">
        <v>21</v>
      </c>
      <c r="D59" s="73">
        <v>8029767</v>
      </c>
      <c r="E59" s="73">
        <v>265</v>
      </c>
      <c r="F59" s="73">
        <v>144</v>
      </c>
      <c r="G59" s="73">
        <v>94</v>
      </c>
      <c r="H59" s="73">
        <v>71</v>
      </c>
      <c r="I59" s="73">
        <v>104</v>
      </c>
      <c r="J59" s="73">
        <v>77</v>
      </c>
      <c r="K59" s="74">
        <v>155</v>
      </c>
      <c r="L59" s="3" t="s">
        <v>21</v>
      </c>
      <c r="M59" s="42">
        <f>D59/57027688</f>
        <v>0.14080470875831402</v>
      </c>
      <c r="N59" s="42">
        <f t="shared" ref="N59:T66" si="14">E59/57027688</f>
        <v>4.6468655716851083E-6</v>
      </c>
      <c r="O59" s="42">
        <f t="shared" si="14"/>
        <v>2.5250892163119081E-6</v>
      </c>
      <c r="P59" s="42">
        <f t="shared" si="14"/>
        <v>1.6483221273147177E-6</v>
      </c>
      <c r="Q59" s="42">
        <f t="shared" si="14"/>
        <v>1.2450092663760101E-6</v>
      </c>
      <c r="R59" s="42">
        <f t="shared" si="14"/>
        <v>1.8236755451141558E-6</v>
      </c>
      <c r="S59" s="42">
        <f t="shared" si="14"/>
        <v>1.3502213170556731E-6</v>
      </c>
      <c r="T59" s="43">
        <f t="shared" si="14"/>
        <v>2.7179779758912899E-6</v>
      </c>
    </row>
    <row r="60" spans="1:20">
      <c r="A60" s="2"/>
      <c r="B60" s="159"/>
      <c r="C60" s="5" t="s">
        <v>22</v>
      </c>
      <c r="D60" s="75">
        <v>181</v>
      </c>
      <c r="E60" s="75">
        <v>7410537</v>
      </c>
      <c r="F60" s="75">
        <v>123</v>
      </c>
      <c r="G60" s="75">
        <v>134</v>
      </c>
      <c r="H60" s="75">
        <v>116</v>
      </c>
      <c r="I60" s="75">
        <v>129</v>
      </c>
      <c r="J60" s="75">
        <v>118</v>
      </c>
      <c r="K60" s="76">
        <v>179</v>
      </c>
      <c r="L60" s="5" t="s">
        <v>22</v>
      </c>
      <c r="M60" s="44">
        <f t="shared" ref="M60:M66" si="15">D60/57027688</f>
        <v>3.1738968621698289E-6</v>
      </c>
      <c r="N60" s="44">
        <f t="shared" si="14"/>
        <v>0.12994629906791944</v>
      </c>
      <c r="O60" s="44">
        <f t="shared" si="14"/>
        <v>2.1568470389330881E-6</v>
      </c>
      <c r="P60" s="44">
        <f t="shared" si="14"/>
        <v>2.3497357985124699E-6</v>
      </c>
      <c r="Q60" s="44">
        <f t="shared" si="14"/>
        <v>2.0340996464734816E-6</v>
      </c>
      <c r="R60" s="44">
        <f t="shared" si="14"/>
        <v>2.2620590896127509E-6</v>
      </c>
      <c r="S60" s="44">
        <f t="shared" si="14"/>
        <v>2.069170330033369E-6</v>
      </c>
      <c r="T60" s="45">
        <f t="shared" si="14"/>
        <v>3.138826178609941E-6</v>
      </c>
    </row>
    <row r="61" spans="1:20">
      <c r="A61" s="2"/>
      <c r="B61" s="159"/>
      <c r="C61" s="5" t="s">
        <v>23</v>
      </c>
      <c r="D61" s="75">
        <v>162</v>
      </c>
      <c r="E61" s="75">
        <v>265</v>
      </c>
      <c r="F61" s="75">
        <v>6952994</v>
      </c>
      <c r="G61" s="75">
        <v>100</v>
      </c>
      <c r="H61" s="75">
        <v>92</v>
      </c>
      <c r="I61" s="75">
        <v>125</v>
      </c>
      <c r="J61" s="75">
        <v>72</v>
      </c>
      <c r="K61" s="76">
        <v>153</v>
      </c>
      <c r="L61" s="5" t="s">
        <v>23</v>
      </c>
      <c r="M61" s="44">
        <f t="shared" si="15"/>
        <v>2.8407253683508964E-6</v>
      </c>
      <c r="N61" s="44">
        <f t="shared" si="14"/>
        <v>4.6468655716851083E-6</v>
      </c>
      <c r="O61" s="44">
        <f t="shared" si="14"/>
        <v>0.1219231261838986</v>
      </c>
      <c r="P61" s="44">
        <f t="shared" si="14"/>
        <v>1.7535341779943805E-6</v>
      </c>
      <c r="Q61" s="44">
        <f t="shared" si="14"/>
        <v>1.61325144375483E-6</v>
      </c>
      <c r="R61" s="44">
        <f t="shared" si="14"/>
        <v>2.1919177224929756E-6</v>
      </c>
      <c r="S61" s="44">
        <f t="shared" si="14"/>
        <v>1.262544608155954E-6</v>
      </c>
      <c r="T61" s="45">
        <f t="shared" si="14"/>
        <v>2.6829072923314024E-6</v>
      </c>
    </row>
    <row r="62" spans="1:20">
      <c r="A62" s="2"/>
      <c r="B62" s="159"/>
      <c r="C62" s="5" t="s">
        <v>24</v>
      </c>
      <c r="D62" s="75">
        <v>75</v>
      </c>
      <c r="E62" s="75">
        <v>165</v>
      </c>
      <c r="F62" s="75">
        <v>192</v>
      </c>
      <c r="G62" s="75">
        <v>6663440</v>
      </c>
      <c r="H62" s="75">
        <v>36</v>
      </c>
      <c r="I62" s="75">
        <v>63</v>
      </c>
      <c r="J62" s="75">
        <v>53</v>
      </c>
      <c r="K62" s="76">
        <v>68</v>
      </c>
      <c r="L62" s="5" t="s">
        <v>24</v>
      </c>
      <c r="M62" s="44">
        <f t="shared" si="15"/>
        <v>1.3151506334957854E-6</v>
      </c>
      <c r="N62" s="44">
        <f t="shared" si="14"/>
        <v>2.893331393690728E-6</v>
      </c>
      <c r="O62" s="44">
        <f t="shared" si="14"/>
        <v>3.3667856217492107E-6</v>
      </c>
      <c r="P62" s="44">
        <f t="shared" si="14"/>
        <v>0.11684569783014875</v>
      </c>
      <c r="Q62" s="44">
        <f t="shared" si="14"/>
        <v>6.3127230407797701E-7</v>
      </c>
      <c r="R62" s="44">
        <f t="shared" si="14"/>
        <v>1.1047265321364599E-6</v>
      </c>
      <c r="S62" s="44">
        <f t="shared" si="14"/>
        <v>9.2937311433702174E-7</v>
      </c>
      <c r="T62" s="45">
        <f t="shared" si="14"/>
        <v>1.1924032410361787E-6</v>
      </c>
    </row>
    <row r="63" spans="1:20">
      <c r="A63" s="2"/>
      <c r="B63" s="159"/>
      <c r="C63" s="5" t="s">
        <v>25</v>
      </c>
      <c r="D63" s="75">
        <v>69</v>
      </c>
      <c r="E63" s="75">
        <v>116</v>
      </c>
      <c r="F63" s="75">
        <v>86</v>
      </c>
      <c r="G63" s="75">
        <v>47</v>
      </c>
      <c r="H63" s="75">
        <v>6534875</v>
      </c>
      <c r="I63" s="75">
        <v>41</v>
      </c>
      <c r="J63" s="75">
        <v>241</v>
      </c>
      <c r="K63" s="76">
        <v>86</v>
      </c>
      <c r="L63" s="5" t="s">
        <v>25</v>
      </c>
      <c r="M63" s="44">
        <f t="shared" si="15"/>
        <v>1.2099385828161226E-6</v>
      </c>
      <c r="N63" s="44">
        <f t="shared" si="14"/>
        <v>2.0340996464734816E-6</v>
      </c>
      <c r="O63" s="44">
        <f t="shared" si="14"/>
        <v>1.5080393930751673E-6</v>
      </c>
      <c r="P63" s="44">
        <f t="shared" si="14"/>
        <v>8.2416106365735885E-7</v>
      </c>
      <c r="Q63" s="44">
        <f t="shared" si="14"/>
        <v>0.11459126661421028</v>
      </c>
      <c r="R63" s="44">
        <f t="shared" si="14"/>
        <v>7.1894901297769607E-7</v>
      </c>
      <c r="S63" s="44">
        <f t="shared" si="14"/>
        <v>4.2260173689664571E-6</v>
      </c>
      <c r="T63" s="45">
        <f t="shared" si="14"/>
        <v>1.5080393930751673E-6</v>
      </c>
    </row>
    <row r="64" spans="1:20">
      <c r="A64" s="2"/>
      <c r="B64" s="159"/>
      <c r="C64" s="5" t="s">
        <v>26</v>
      </c>
      <c r="D64" s="75">
        <v>147</v>
      </c>
      <c r="E64" s="75">
        <v>209</v>
      </c>
      <c r="F64" s="75">
        <v>159</v>
      </c>
      <c r="G64" s="75">
        <v>131</v>
      </c>
      <c r="H64" s="75">
        <v>213</v>
      </c>
      <c r="I64" s="75">
        <v>7047175</v>
      </c>
      <c r="J64" s="75">
        <v>75</v>
      </c>
      <c r="K64" s="76">
        <v>229</v>
      </c>
      <c r="L64" s="5" t="s">
        <v>26</v>
      </c>
      <c r="M64" s="44">
        <f t="shared" si="15"/>
        <v>2.5776952416517392E-6</v>
      </c>
      <c r="N64" s="44">
        <f t="shared" si="14"/>
        <v>3.6648864320082554E-6</v>
      </c>
      <c r="O64" s="44">
        <f t="shared" si="14"/>
        <v>2.7881193430110652E-6</v>
      </c>
      <c r="P64" s="44">
        <f t="shared" si="14"/>
        <v>2.2971297731726383E-6</v>
      </c>
      <c r="Q64" s="44">
        <f t="shared" si="14"/>
        <v>3.7350277991280307E-6</v>
      </c>
      <c r="R64" s="44">
        <f t="shared" si="14"/>
        <v>0.12357462220807548</v>
      </c>
      <c r="S64" s="44">
        <f t="shared" si="14"/>
        <v>1.3151506334957854E-6</v>
      </c>
      <c r="T64" s="45">
        <f t="shared" si="14"/>
        <v>4.0155932676071316E-6</v>
      </c>
    </row>
    <row r="65" spans="1:20">
      <c r="A65" s="2"/>
      <c r="B65" s="159"/>
      <c r="C65" s="5" t="s">
        <v>27</v>
      </c>
      <c r="D65" s="75">
        <v>482</v>
      </c>
      <c r="E65" s="75">
        <v>1704</v>
      </c>
      <c r="F65" s="75">
        <v>838</v>
      </c>
      <c r="G65" s="75">
        <v>332</v>
      </c>
      <c r="H65" s="75">
        <v>296</v>
      </c>
      <c r="I65" s="75">
        <v>344</v>
      </c>
      <c r="J65" s="75">
        <v>7981444</v>
      </c>
      <c r="K65" s="76">
        <v>494</v>
      </c>
      <c r="L65" s="5" t="s">
        <v>27</v>
      </c>
      <c r="M65" s="44">
        <f t="shared" si="15"/>
        <v>8.4520347379329143E-6</v>
      </c>
      <c r="N65" s="44">
        <f t="shared" si="14"/>
        <v>2.9880222393024246E-5</v>
      </c>
      <c r="O65" s="44">
        <f t="shared" si="14"/>
        <v>1.469461641159291E-5</v>
      </c>
      <c r="P65" s="44">
        <f t="shared" si="14"/>
        <v>5.8217334709413435E-6</v>
      </c>
      <c r="Q65" s="44">
        <f t="shared" si="14"/>
        <v>5.1904611668633668E-6</v>
      </c>
      <c r="R65" s="44">
        <f t="shared" si="14"/>
        <v>6.032157572300669E-6</v>
      </c>
      <c r="S65" s="44">
        <f t="shared" si="14"/>
        <v>0.13995734843748181</v>
      </c>
      <c r="T65" s="45">
        <f t="shared" si="14"/>
        <v>8.6624588392922407E-6</v>
      </c>
    </row>
    <row r="66" spans="1:20">
      <c r="A66" s="2"/>
      <c r="B66" s="160"/>
      <c r="C66" s="6" t="s">
        <v>28</v>
      </c>
      <c r="D66" s="77">
        <v>157</v>
      </c>
      <c r="E66" s="77">
        <v>191</v>
      </c>
      <c r="F66" s="77">
        <v>131</v>
      </c>
      <c r="G66" s="77">
        <v>96</v>
      </c>
      <c r="H66" s="77">
        <v>55</v>
      </c>
      <c r="I66" s="77">
        <v>134</v>
      </c>
      <c r="J66" s="77">
        <v>172</v>
      </c>
      <c r="K66" s="78">
        <v>6396670</v>
      </c>
      <c r="L66" s="6" t="s">
        <v>28</v>
      </c>
      <c r="M66" s="46">
        <f t="shared" si="15"/>
        <v>2.7530486594511773E-6</v>
      </c>
      <c r="N66" s="46">
        <f t="shared" si="14"/>
        <v>3.349250279969267E-6</v>
      </c>
      <c r="O66" s="46">
        <f t="shared" si="14"/>
        <v>2.2971297731726383E-6</v>
      </c>
      <c r="P66" s="46">
        <f t="shared" si="14"/>
        <v>1.6833928108746054E-6</v>
      </c>
      <c r="Q66" s="46">
        <f t="shared" si="14"/>
        <v>9.6444379789690941E-7</v>
      </c>
      <c r="R66" s="46">
        <f t="shared" si="14"/>
        <v>2.3497357985124699E-6</v>
      </c>
      <c r="S66" s="46">
        <f t="shared" si="14"/>
        <v>3.0160787861503345E-6</v>
      </c>
      <c r="T66" s="47">
        <f t="shared" si="14"/>
        <v>0.11216779470351314</v>
      </c>
    </row>
    <row r="67" spans="1:20" ht="16" customHeight="1">
      <c r="A67" s="2"/>
      <c r="B67" s="158" t="s">
        <v>36</v>
      </c>
      <c r="C67" s="3" t="s">
        <v>21</v>
      </c>
      <c r="D67" s="73">
        <v>8297070</v>
      </c>
      <c r="E67" s="73">
        <v>268</v>
      </c>
      <c r="F67" s="73">
        <v>168</v>
      </c>
      <c r="G67" s="73">
        <v>89</v>
      </c>
      <c r="H67" s="73">
        <v>79</v>
      </c>
      <c r="I67" s="73">
        <v>101</v>
      </c>
      <c r="J67" s="73">
        <v>80</v>
      </c>
      <c r="K67" s="74">
        <v>159</v>
      </c>
      <c r="L67" s="3" t="s">
        <v>21</v>
      </c>
      <c r="M67" s="42">
        <f>D67/61294657</f>
        <v>0.13536367452060299</v>
      </c>
      <c r="N67" s="42">
        <f t="shared" ref="N67:T74" si="16">E67/61294657</f>
        <v>4.3723223706105414E-6</v>
      </c>
      <c r="O67" s="42">
        <f t="shared" si="16"/>
        <v>2.7408587994872049E-6</v>
      </c>
      <c r="P67" s="42">
        <f t="shared" si="16"/>
        <v>1.4520025782997693E-6</v>
      </c>
      <c r="Q67" s="42">
        <f t="shared" si="16"/>
        <v>1.2888562211874357E-6</v>
      </c>
      <c r="R67" s="42">
        <f t="shared" si="16"/>
        <v>1.6477782068345696E-6</v>
      </c>
      <c r="S67" s="42">
        <f t="shared" si="16"/>
        <v>1.3051708568986691E-6</v>
      </c>
      <c r="T67" s="43">
        <f t="shared" si="16"/>
        <v>2.5940270780861045E-6</v>
      </c>
    </row>
    <row r="68" spans="1:20">
      <c r="A68" s="2"/>
      <c r="B68" s="159"/>
      <c r="C68" s="5" t="s">
        <v>22</v>
      </c>
      <c r="D68" s="75">
        <v>187</v>
      </c>
      <c r="E68" s="75">
        <v>7942166</v>
      </c>
      <c r="F68" s="75">
        <v>150</v>
      </c>
      <c r="G68" s="75">
        <v>111</v>
      </c>
      <c r="H68" s="75">
        <v>86</v>
      </c>
      <c r="I68" s="75">
        <v>95</v>
      </c>
      <c r="J68" s="75">
        <v>102</v>
      </c>
      <c r="K68" s="76">
        <v>178</v>
      </c>
      <c r="L68" s="5" t="s">
        <v>22</v>
      </c>
      <c r="M68" s="44">
        <f t="shared" ref="M68:M74" si="17">D68/61294657</f>
        <v>3.0508368780006389E-6</v>
      </c>
      <c r="N68" s="44">
        <f t="shared" si="16"/>
        <v>0.12957354504814342</v>
      </c>
      <c r="O68" s="44">
        <f t="shared" si="16"/>
        <v>2.4471953566850046E-6</v>
      </c>
      <c r="P68" s="44">
        <f t="shared" si="16"/>
        <v>1.8109245639469032E-6</v>
      </c>
      <c r="Q68" s="44">
        <f t="shared" si="16"/>
        <v>1.4030586711660691E-6</v>
      </c>
      <c r="R68" s="44">
        <f t="shared" si="16"/>
        <v>1.5498903925671695E-6</v>
      </c>
      <c r="S68" s="44">
        <f t="shared" si="16"/>
        <v>1.664092842545803E-6</v>
      </c>
      <c r="T68" s="45">
        <f t="shared" si="16"/>
        <v>2.9040051565995385E-6</v>
      </c>
    </row>
    <row r="69" spans="1:20">
      <c r="A69" s="2"/>
      <c r="B69" s="159"/>
      <c r="C69" s="5" t="s">
        <v>23</v>
      </c>
      <c r="D69" s="75">
        <v>190</v>
      </c>
      <c r="E69" s="75">
        <v>307</v>
      </c>
      <c r="F69" s="75">
        <v>7631312</v>
      </c>
      <c r="G69" s="75">
        <v>115</v>
      </c>
      <c r="H69" s="75">
        <v>105</v>
      </c>
      <c r="I69" s="75">
        <v>101</v>
      </c>
      <c r="J69" s="75">
        <v>70</v>
      </c>
      <c r="K69" s="76">
        <v>182</v>
      </c>
      <c r="L69" s="5" t="s">
        <v>23</v>
      </c>
      <c r="M69" s="44">
        <f t="shared" si="17"/>
        <v>3.099780785134339E-6</v>
      </c>
      <c r="N69" s="44">
        <f t="shared" si="16"/>
        <v>5.0085931633486426E-6</v>
      </c>
      <c r="O69" s="44">
        <f t="shared" si="16"/>
        <v>0.1245020752787637</v>
      </c>
      <c r="P69" s="44">
        <f t="shared" si="16"/>
        <v>1.8761831067918367E-6</v>
      </c>
      <c r="Q69" s="44">
        <f t="shared" si="16"/>
        <v>1.7130367496795031E-6</v>
      </c>
      <c r="R69" s="44">
        <f t="shared" si="16"/>
        <v>1.6477782068345696E-6</v>
      </c>
      <c r="S69" s="44">
        <f t="shared" si="16"/>
        <v>1.1420244997863353E-6</v>
      </c>
      <c r="T69" s="45">
        <f t="shared" si="16"/>
        <v>2.9692636994444719E-6</v>
      </c>
    </row>
    <row r="70" spans="1:20">
      <c r="A70" s="2"/>
      <c r="B70" s="159"/>
      <c r="C70" s="5" t="s">
        <v>24</v>
      </c>
      <c r="D70" s="75">
        <v>55</v>
      </c>
      <c r="E70" s="75">
        <v>143</v>
      </c>
      <c r="F70" s="75">
        <v>208</v>
      </c>
      <c r="G70" s="75">
        <v>7257788</v>
      </c>
      <c r="H70" s="75">
        <v>25</v>
      </c>
      <c r="I70" s="75">
        <v>49</v>
      </c>
      <c r="J70" s="75">
        <v>30</v>
      </c>
      <c r="K70" s="76">
        <v>85</v>
      </c>
      <c r="L70" s="5" t="s">
        <v>24</v>
      </c>
      <c r="M70" s="44">
        <f t="shared" si="17"/>
        <v>8.9730496411783496E-7</v>
      </c>
      <c r="N70" s="44">
        <f t="shared" si="16"/>
        <v>2.3329929067063707E-6</v>
      </c>
      <c r="O70" s="44">
        <f t="shared" si="16"/>
        <v>3.3934442279365394E-6</v>
      </c>
      <c r="P70" s="44">
        <f t="shared" si="16"/>
        <v>0.11840816728936096</v>
      </c>
      <c r="Q70" s="44">
        <f t="shared" si="16"/>
        <v>4.0786589278083408E-7</v>
      </c>
      <c r="R70" s="44">
        <f t="shared" si="16"/>
        <v>7.9941714985043471E-7</v>
      </c>
      <c r="S70" s="44">
        <f t="shared" si="16"/>
        <v>4.8943907133700083E-7</v>
      </c>
      <c r="T70" s="45">
        <f t="shared" si="16"/>
        <v>1.3867440354548359E-6</v>
      </c>
    </row>
    <row r="71" spans="1:20">
      <c r="A71" s="2"/>
      <c r="B71" s="159"/>
      <c r="C71" s="5" t="s">
        <v>25</v>
      </c>
      <c r="D71" s="75">
        <v>65</v>
      </c>
      <c r="E71" s="75">
        <v>100</v>
      </c>
      <c r="F71" s="75">
        <v>81</v>
      </c>
      <c r="G71" s="75">
        <v>46</v>
      </c>
      <c r="H71" s="75">
        <v>7231186</v>
      </c>
      <c r="I71" s="75">
        <v>61</v>
      </c>
      <c r="J71" s="75">
        <v>254</v>
      </c>
      <c r="K71" s="76">
        <v>55</v>
      </c>
      <c r="L71" s="5" t="s">
        <v>25</v>
      </c>
      <c r="M71" s="44">
        <f t="shared" si="17"/>
        <v>1.0604513212301685E-6</v>
      </c>
      <c r="N71" s="44">
        <f t="shared" si="16"/>
        <v>1.6314635711233363E-6</v>
      </c>
      <c r="O71" s="44">
        <f t="shared" si="16"/>
        <v>1.3214854926099023E-6</v>
      </c>
      <c r="P71" s="44">
        <f t="shared" si="16"/>
        <v>7.5047324271673469E-7</v>
      </c>
      <c r="Q71" s="44">
        <f t="shared" si="16"/>
        <v>0.11797416535017073</v>
      </c>
      <c r="R71" s="44">
        <f t="shared" si="16"/>
        <v>9.9519277838523511E-7</v>
      </c>
      <c r="S71" s="44">
        <f t="shared" si="16"/>
        <v>4.1439174706532745E-6</v>
      </c>
      <c r="T71" s="45">
        <f t="shared" si="16"/>
        <v>8.9730496411783496E-7</v>
      </c>
    </row>
    <row r="72" spans="1:20">
      <c r="A72" s="2"/>
      <c r="B72" s="159"/>
      <c r="C72" s="5" t="s">
        <v>26</v>
      </c>
      <c r="D72" s="75">
        <v>181</v>
      </c>
      <c r="E72" s="75">
        <v>245</v>
      </c>
      <c r="F72" s="75">
        <v>210</v>
      </c>
      <c r="G72" s="75">
        <v>155</v>
      </c>
      <c r="H72" s="75">
        <v>244</v>
      </c>
      <c r="I72" s="75">
        <v>7471730</v>
      </c>
      <c r="J72" s="75">
        <v>94</v>
      </c>
      <c r="K72" s="76">
        <v>261</v>
      </c>
      <c r="L72" s="5" t="s">
        <v>26</v>
      </c>
      <c r="M72" s="44">
        <f t="shared" si="17"/>
        <v>2.9529490637332386E-6</v>
      </c>
      <c r="N72" s="44">
        <f t="shared" si="16"/>
        <v>3.9970857492521737E-6</v>
      </c>
      <c r="O72" s="44">
        <f t="shared" si="16"/>
        <v>3.4260734993590062E-6</v>
      </c>
      <c r="P72" s="44">
        <f t="shared" si="16"/>
        <v>2.5287685352411712E-6</v>
      </c>
      <c r="Q72" s="44">
        <f t="shared" si="16"/>
        <v>3.9807711135409404E-6</v>
      </c>
      <c r="R72" s="44">
        <f t="shared" si="16"/>
        <v>0.12189855308269365</v>
      </c>
      <c r="S72" s="44">
        <f t="shared" si="16"/>
        <v>1.5335757568559361E-6</v>
      </c>
      <c r="T72" s="45">
        <f t="shared" si="16"/>
        <v>4.258119920631908E-6</v>
      </c>
    </row>
    <row r="73" spans="1:20">
      <c r="A73" s="2"/>
      <c r="B73" s="159"/>
      <c r="C73" s="5" t="s">
        <v>27</v>
      </c>
      <c r="D73" s="75">
        <v>486</v>
      </c>
      <c r="E73" s="75">
        <v>1746</v>
      </c>
      <c r="F73" s="75">
        <v>906</v>
      </c>
      <c r="G73" s="75">
        <v>387</v>
      </c>
      <c r="H73" s="75">
        <v>331</v>
      </c>
      <c r="I73" s="75">
        <v>451</v>
      </c>
      <c r="J73" s="75">
        <v>8728404</v>
      </c>
      <c r="K73" s="76">
        <v>562</v>
      </c>
      <c r="L73" s="5" t="s">
        <v>27</v>
      </c>
      <c r="M73" s="44">
        <f t="shared" si="17"/>
        <v>7.9289129556594144E-6</v>
      </c>
      <c r="N73" s="44">
        <f t="shared" si="16"/>
        <v>2.8485353951813452E-5</v>
      </c>
      <c r="O73" s="44">
        <f t="shared" si="16"/>
        <v>1.4781059954377427E-5</v>
      </c>
      <c r="P73" s="44">
        <f t="shared" si="16"/>
        <v>6.3137640202473115E-6</v>
      </c>
      <c r="Q73" s="44">
        <f t="shared" si="16"/>
        <v>5.4001444204182428E-6</v>
      </c>
      <c r="R73" s="44">
        <f t="shared" si="16"/>
        <v>7.3579007057662461E-6</v>
      </c>
      <c r="S73" s="44">
        <f t="shared" si="16"/>
        <v>0.14240073160047212</v>
      </c>
      <c r="T73" s="45">
        <f t="shared" si="16"/>
        <v>9.1688252697131504E-6</v>
      </c>
    </row>
    <row r="74" spans="1:20">
      <c r="A74" s="2"/>
      <c r="B74" s="160"/>
      <c r="C74" s="6" t="s">
        <v>28</v>
      </c>
      <c r="D74" s="77">
        <v>175</v>
      </c>
      <c r="E74" s="77">
        <v>252</v>
      </c>
      <c r="F74" s="77">
        <v>176</v>
      </c>
      <c r="G74" s="77">
        <v>105</v>
      </c>
      <c r="H74" s="77">
        <v>65</v>
      </c>
      <c r="I74" s="77">
        <v>161</v>
      </c>
      <c r="J74" s="77">
        <v>164</v>
      </c>
      <c r="K74" s="78">
        <v>6723464</v>
      </c>
      <c r="L74" s="6" t="s">
        <v>28</v>
      </c>
      <c r="M74" s="46">
        <f t="shared" si="17"/>
        <v>2.8550612494658384E-6</v>
      </c>
      <c r="N74" s="46">
        <f t="shared" si="16"/>
        <v>4.1112881992308072E-6</v>
      </c>
      <c r="O74" s="46">
        <f t="shared" si="16"/>
        <v>2.8713758851770716E-6</v>
      </c>
      <c r="P74" s="46">
        <f t="shared" si="16"/>
        <v>1.7130367496795031E-6</v>
      </c>
      <c r="Q74" s="46">
        <f t="shared" si="16"/>
        <v>1.0604513212301685E-6</v>
      </c>
      <c r="R74" s="46">
        <f t="shared" si="16"/>
        <v>2.6266563495085714E-6</v>
      </c>
      <c r="S74" s="46">
        <f t="shared" si="16"/>
        <v>2.6756002566422716E-6</v>
      </c>
      <c r="T74" s="47">
        <f t="shared" si="16"/>
        <v>0.10969086587759191</v>
      </c>
    </row>
    <row r="75" spans="1:20" ht="16" customHeight="1">
      <c r="A75" s="2"/>
      <c r="B75" s="158" t="s">
        <v>37</v>
      </c>
      <c r="C75" s="3" t="s">
        <v>21</v>
      </c>
      <c r="D75" s="73">
        <v>5096572</v>
      </c>
      <c r="E75" s="73">
        <v>103</v>
      </c>
      <c r="F75" s="73">
        <v>81</v>
      </c>
      <c r="G75" s="73">
        <v>123</v>
      </c>
      <c r="H75" s="73">
        <v>43</v>
      </c>
      <c r="I75" s="73">
        <v>40</v>
      </c>
      <c r="J75" s="73">
        <v>81</v>
      </c>
      <c r="K75" s="74">
        <v>72</v>
      </c>
      <c r="L75" s="3" t="s">
        <v>21</v>
      </c>
      <c r="M75" s="42">
        <f>D75/63631103</f>
        <v>8.0095609846649998E-2</v>
      </c>
      <c r="N75" s="42">
        <f t="shared" ref="N75:T82" si="18">E75/63631103</f>
        <v>1.6187052423089381E-6</v>
      </c>
      <c r="O75" s="42">
        <f t="shared" si="18"/>
        <v>1.2729623750196504E-6</v>
      </c>
      <c r="P75" s="42">
        <f t="shared" si="18"/>
        <v>1.9330169398446542E-6</v>
      </c>
      <c r="Q75" s="42">
        <f t="shared" si="18"/>
        <v>6.7577014970178975E-7</v>
      </c>
      <c r="R75" s="42">
        <f t="shared" si="18"/>
        <v>6.2862339507143225E-7</v>
      </c>
      <c r="S75" s="42">
        <f t="shared" si="18"/>
        <v>1.2729623750196504E-6</v>
      </c>
      <c r="T75" s="43">
        <f t="shared" si="18"/>
        <v>1.1315221111285781E-6</v>
      </c>
    </row>
    <row r="76" spans="1:20">
      <c r="A76" s="2"/>
      <c r="B76" s="159"/>
      <c r="C76" s="5" t="s">
        <v>22</v>
      </c>
      <c r="D76" s="75">
        <v>49</v>
      </c>
      <c r="E76" s="75">
        <v>5608114</v>
      </c>
      <c r="F76" s="75">
        <v>77</v>
      </c>
      <c r="G76" s="75">
        <v>147</v>
      </c>
      <c r="H76" s="75">
        <v>48</v>
      </c>
      <c r="I76" s="75">
        <v>49</v>
      </c>
      <c r="J76" s="75">
        <v>121</v>
      </c>
      <c r="K76" s="76">
        <v>85</v>
      </c>
      <c r="L76" s="5" t="s">
        <v>22</v>
      </c>
      <c r="M76" s="44">
        <f t="shared" ref="M76:M82" si="19">D76/63631103</f>
        <v>7.7006365896250454E-7</v>
      </c>
      <c r="N76" s="44">
        <f t="shared" si="18"/>
        <v>8.8134791565690762E-2</v>
      </c>
      <c r="O76" s="44">
        <f t="shared" si="18"/>
        <v>1.2101000355125071E-6</v>
      </c>
      <c r="P76" s="44">
        <f t="shared" si="18"/>
        <v>2.3101909768875137E-6</v>
      </c>
      <c r="Q76" s="44">
        <f t="shared" si="18"/>
        <v>7.5434807408571871E-7</v>
      </c>
      <c r="R76" s="44">
        <f t="shared" si="18"/>
        <v>7.7006365896250454E-7</v>
      </c>
      <c r="S76" s="44">
        <f t="shared" si="18"/>
        <v>1.9015857700910827E-6</v>
      </c>
      <c r="T76" s="45">
        <f t="shared" si="18"/>
        <v>1.3358247145267936E-6</v>
      </c>
    </row>
    <row r="77" spans="1:20">
      <c r="A77" s="2"/>
      <c r="B77" s="159"/>
      <c r="C77" s="5" t="s">
        <v>23</v>
      </c>
      <c r="D77" s="75">
        <v>68</v>
      </c>
      <c r="E77" s="75">
        <v>165</v>
      </c>
      <c r="F77" s="75">
        <v>6346488</v>
      </c>
      <c r="G77" s="75">
        <v>184</v>
      </c>
      <c r="H77" s="75">
        <v>63</v>
      </c>
      <c r="I77" s="75">
        <v>65</v>
      </c>
      <c r="J77" s="75">
        <v>80</v>
      </c>
      <c r="K77" s="76">
        <v>119</v>
      </c>
      <c r="L77" s="5" t="s">
        <v>23</v>
      </c>
      <c r="M77" s="44">
        <f t="shared" si="19"/>
        <v>1.0686597716214349E-6</v>
      </c>
      <c r="N77" s="44">
        <f t="shared" si="18"/>
        <v>2.5930715046696581E-6</v>
      </c>
      <c r="O77" s="44">
        <f t="shared" si="18"/>
        <v>9.9738770833502605E-2</v>
      </c>
      <c r="P77" s="44">
        <f t="shared" si="18"/>
        <v>2.8916676173285886E-6</v>
      </c>
      <c r="Q77" s="44">
        <f t="shared" si="18"/>
        <v>9.9008184723750588E-7</v>
      </c>
      <c r="R77" s="44">
        <f t="shared" si="18"/>
        <v>1.0215130169910775E-6</v>
      </c>
      <c r="S77" s="44">
        <f t="shared" si="18"/>
        <v>1.2572467901428645E-6</v>
      </c>
      <c r="T77" s="45">
        <f t="shared" si="18"/>
        <v>1.870154600337511E-6</v>
      </c>
    </row>
    <row r="78" spans="1:20">
      <c r="A78" s="2"/>
      <c r="B78" s="159"/>
      <c r="C78" s="5" t="s">
        <v>24</v>
      </c>
      <c r="D78" s="75">
        <v>28</v>
      </c>
      <c r="E78" s="75">
        <v>117</v>
      </c>
      <c r="F78" s="75">
        <v>170</v>
      </c>
      <c r="G78" s="75">
        <v>12240022</v>
      </c>
      <c r="H78" s="75">
        <v>34</v>
      </c>
      <c r="I78" s="75">
        <v>30</v>
      </c>
      <c r="J78" s="75">
        <v>80</v>
      </c>
      <c r="K78" s="76">
        <v>83</v>
      </c>
      <c r="L78" s="5" t="s">
        <v>24</v>
      </c>
      <c r="M78" s="44">
        <f t="shared" si="19"/>
        <v>4.4003637655000258E-7</v>
      </c>
      <c r="N78" s="44">
        <f t="shared" si="18"/>
        <v>1.8387234305839394E-6</v>
      </c>
      <c r="O78" s="44">
        <f t="shared" si="18"/>
        <v>2.6716494290535871E-6</v>
      </c>
      <c r="P78" s="44">
        <f t="shared" si="18"/>
        <v>0.19235910463472558</v>
      </c>
      <c r="Q78" s="44">
        <f t="shared" si="18"/>
        <v>5.3432988581071747E-7</v>
      </c>
      <c r="R78" s="44">
        <f t="shared" si="18"/>
        <v>4.7146754630357419E-7</v>
      </c>
      <c r="S78" s="44">
        <f t="shared" si="18"/>
        <v>1.2572467901428645E-6</v>
      </c>
      <c r="T78" s="45">
        <f t="shared" si="18"/>
        <v>1.3043935447732219E-6</v>
      </c>
    </row>
    <row r="79" spans="1:20">
      <c r="A79" s="2"/>
      <c r="B79" s="159"/>
      <c r="C79" s="5" t="s">
        <v>25</v>
      </c>
      <c r="D79" s="75">
        <v>26</v>
      </c>
      <c r="E79" s="75">
        <v>43</v>
      </c>
      <c r="F79" s="75">
        <v>69</v>
      </c>
      <c r="G79" s="75">
        <v>55</v>
      </c>
      <c r="H79" s="75">
        <v>7995620</v>
      </c>
      <c r="I79" s="75">
        <v>27</v>
      </c>
      <c r="J79" s="75">
        <v>428</v>
      </c>
      <c r="K79" s="76">
        <v>26</v>
      </c>
      <c r="L79" s="5" t="s">
        <v>25</v>
      </c>
      <c r="M79" s="44">
        <f t="shared" si="19"/>
        <v>4.0860520679643097E-7</v>
      </c>
      <c r="N79" s="44">
        <f t="shared" si="18"/>
        <v>6.7577014970178975E-7</v>
      </c>
      <c r="O79" s="44">
        <f t="shared" si="18"/>
        <v>1.0843753564982207E-6</v>
      </c>
      <c r="P79" s="44">
        <f t="shared" si="18"/>
        <v>8.6435716822321943E-7</v>
      </c>
      <c r="Q79" s="44">
        <f t="shared" si="18"/>
        <v>0.12565584475252614</v>
      </c>
      <c r="R79" s="44">
        <f t="shared" si="18"/>
        <v>4.243207916732168E-7</v>
      </c>
      <c r="S79" s="44">
        <f t="shared" si="18"/>
        <v>6.726270327264325E-6</v>
      </c>
      <c r="T79" s="45">
        <f t="shared" si="18"/>
        <v>4.0860520679643097E-7</v>
      </c>
    </row>
    <row r="80" spans="1:20">
      <c r="A80" s="2"/>
      <c r="B80" s="159"/>
      <c r="C80" s="5" t="s">
        <v>26</v>
      </c>
      <c r="D80" s="75">
        <v>57</v>
      </c>
      <c r="E80" s="75">
        <v>129</v>
      </c>
      <c r="F80" s="75">
        <v>121</v>
      </c>
      <c r="G80" s="75">
        <v>258</v>
      </c>
      <c r="H80" s="75">
        <v>204</v>
      </c>
      <c r="I80" s="75">
        <v>5861746</v>
      </c>
      <c r="J80" s="75">
        <v>92</v>
      </c>
      <c r="K80" s="76">
        <v>158</v>
      </c>
      <c r="L80" s="5" t="s">
        <v>26</v>
      </c>
      <c r="M80" s="44">
        <f t="shared" si="19"/>
        <v>8.9578833797679099E-7</v>
      </c>
      <c r="N80" s="44">
        <f t="shared" si="18"/>
        <v>2.0273104491053689E-6</v>
      </c>
      <c r="O80" s="44">
        <f t="shared" si="18"/>
        <v>1.9015857700910827E-6</v>
      </c>
      <c r="P80" s="44">
        <f t="shared" si="18"/>
        <v>4.0546208982107379E-6</v>
      </c>
      <c r="Q80" s="44">
        <f t="shared" si="18"/>
        <v>3.2059793148643048E-6</v>
      </c>
      <c r="R80" s="44">
        <f t="shared" si="18"/>
        <v>9.2120766789159703E-2</v>
      </c>
      <c r="S80" s="44">
        <f t="shared" si="18"/>
        <v>1.4458338086642943E-6</v>
      </c>
      <c r="T80" s="45">
        <f t="shared" si="18"/>
        <v>2.4830624105321576E-6</v>
      </c>
    </row>
    <row r="81" spans="1:20">
      <c r="A81" s="2"/>
      <c r="B81" s="159"/>
      <c r="C81" s="5" t="s">
        <v>27</v>
      </c>
      <c r="D81" s="75">
        <v>319</v>
      </c>
      <c r="E81" s="75">
        <v>1416</v>
      </c>
      <c r="F81" s="75">
        <v>888</v>
      </c>
      <c r="G81" s="75">
        <v>1068</v>
      </c>
      <c r="H81" s="75">
        <v>445</v>
      </c>
      <c r="I81" s="75">
        <v>359</v>
      </c>
      <c r="J81" s="75">
        <v>14998012</v>
      </c>
      <c r="K81" s="76">
        <v>635</v>
      </c>
      <c r="L81" s="5" t="s">
        <v>27</v>
      </c>
      <c r="M81" s="44">
        <f t="shared" si="19"/>
        <v>5.0132715756946727E-6</v>
      </c>
      <c r="N81" s="44">
        <f t="shared" si="18"/>
        <v>2.2253268185528701E-5</v>
      </c>
      <c r="O81" s="44">
        <f t="shared" si="18"/>
        <v>1.3955439370585797E-5</v>
      </c>
      <c r="P81" s="44">
        <f t="shared" si="18"/>
        <v>1.6784244648407243E-5</v>
      </c>
      <c r="Q81" s="44">
        <f t="shared" si="18"/>
        <v>6.9934352701696845E-6</v>
      </c>
      <c r="R81" s="44">
        <f t="shared" si="18"/>
        <v>5.6418949707661043E-6</v>
      </c>
      <c r="S81" s="44">
        <f t="shared" si="18"/>
        <v>0.23570253056905205</v>
      </c>
      <c r="T81" s="45">
        <f t="shared" si="18"/>
        <v>9.9793963967589879E-6</v>
      </c>
    </row>
    <row r="82" spans="1:20">
      <c r="A82" s="2"/>
      <c r="B82" s="160"/>
      <c r="C82" s="6" t="s">
        <v>28</v>
      </c>
      <c r="D82" s="77">
        <v>52</v>
      </c>
      <c r="E82" s="77">
        <v>94</v>
      </c>
      <c r="F82" s="77">
        <v>100</v>
      </c>
      <c r="G82" s="77">
        <v>184</v>
      </c>
      <c r="H82" s="77">
        <v>43</v>
      </c>
      <c r="I82" s="77">
        <v>79</v>
      </c>
      <c r="J82" s="77">
        <v>214</v>
      </c>
      <c r="K82" s="78">
        <v>5474535</v>
      </c>
      <c r="L82" s="6" t="s">
        <v>28</v>
      </c>
      <c r="M82" s="46">
        <f t="shared" si="19"/>
        <v>8.1721041359286193E-7</v>
      </c>
      <c r="N82" s="46">
        <f t="shared" si="18"/>
        <v>1.477264978417866E-6</v>
      </c>
      <c r="O82" s="46">
        <f t="shared" si="18"/>
        <v>1.5715584876785807E-6</v>
      </c>
      <c r="P82" s="46">
        <f t="shared" si="18"/>
        <v>2.8916676173285886E-6</v>
      </c>
      <c r="Q82" s="46">
        <f t="shared" si="18"/>
        <v>6.7577014970178975E-7</v>
      </c>
      <c r="R82" s="46">
        <f t="shared" si="18"/>
        <v>1.2415312052660788E-6</v>
      </c>
      <c r="S82" s="46">
        <f t="shared" si="18"/>
        <v>3.3631351636321625E-6</v>
      </c>
      <c r="T82" s="47">
        <f t="shared" si="18"/>
        <v>8.6035519453434586E-2</v>
      </c>
    </row>
    <row r="83" spans="1:20" ht="16" customHeight="1">
      <c r="A83" s="2"/>
      <c r="B83" s="158" t="s">
        <v>38</v>
      </c>
      <c r="C83" s="3" t="s">
        <v>21</v>
      </c>
      <c r="D83" s="73">
        <v>6343816</v>
      </c>
      <c r="E83" s="73">
        <v>110</v>
      </c>
      <c r="F83" s="73">
        <v>90</v>
      </c>
      <c r="G83" s="73">
        <v>122</v>
      </c>
      <c r="H83" s="73">
        <v>43</v>
      </c>
      <c r="I83" s="73">
        <v>50</v>
      </c>
      <c r="J83" s="73">
        <v>93</v>
      </c>
      <c r="K83" s="74">
        <v>143</v>
      </c>
      <c r="L83" s="3" t="s">
        <v>21</v>
      </c>
      <c r="M83" s="42">
        <f>D83/62039480</f>
        <v>0.10225449987653024</v>
      </c>
      <c r="N83" s="42">
        <f t="shared" ref="N83:T90" si="20">E83/62039480</f>
        <v>1.7730645066657554E-6</v>
      </c>
      <c r="O83" s="42">
        <f t="shared" si="20"/>
        <v>1.4506891418174362E-6</v>
      </c>
      <c r="P83" s="42">
        <f t="shared" si="20"/>
        <v>1.966489725574747E-6</v>
      </c>
      <c r="Q83" s="42">
        <f t="shared" si="20"/>
        <v>6.9310703442388618E-7</v>
      </c>
      <c r="R83" s="42">
        <f t="shared" si="20"/>
        <v>8.059384121207979E-7</v>
      </c>
      <c r="S83" s="42">
        <f t="shared" si="20"/>
        <v>1.4990454465446842E-6</v>
      </c>
      <c r="T83" s="43">
        <f t="shared" si="20"/>
        <v>2.3049838586654821E-6</v>
      </c>
    </row>
    <row r="84" spans="1:20">
      <c r="A84" s="2"/>
      <c r="B84" s="159"/>
      <c r="C84" s="5" t="s">
        <v>22</v>
      </c>
      <c r="D84" s="75">
        <v>49</v>
      </c>
      <c r="E84" s="75">
        <v>5177365</v>
      </c>
      <c r="F84" s="75">
        <v>61</v>
      </c>
      <c r="G84" s="75">
        <v>127</v>
      </c>
      <c r="H84" s="75">
        <v>48</v>
      </c>
      <c r="I84" s="75">
        <v>45</v>
      </c>
      <c r="J84" s="75">
        <v>124</v>
      </c>
      <c r="K84" s="76">
        <v>124</v>
      </c>
      <c r="L84" s="5" t="s">
        <v>22</v>
      </c>
      <c r="M84" s="44">
        <f t="shared" ref="M84:M90" si="21">D84/62039480</f>
        <v>7.89819643878382E-7</v>
      </c>
      <c r="N84" s="44">
        <f t="shared" si="20"/>
        <v>8.3452746541395895E-2</v>
      </c>
      <c r="O84" s="44">
        <f t="shared" si="20"/>
        <v>9.8324486278737352E-7</v>
      </c>
      <c r="P84" s="44">
        <f t="shared" si="20"/>
        <v>2.0470835667868269E-6</v>
      </c>
      <c r="Q84" s="44">
        <f t="shared" si="20"/>
        <v>7.7370087563596599E-7</v>
      </c>
      <c r="R84" s="44">
        <f t="shared" si="20"/>
        <v>7.2534457090871808E-7</v>
      </c>
      <c r="S84" s="44">
        <f t="shared" si="20"/>
        <v>1.9987272620595786E-6</v>
      </c>
      <c r="T84" s="45">
        <f t="shared" si="20"/>
        <v>1.9987272620595786E-6</v>
      </c>
    </row>
    <row r="85" spans="1:20">
      <c r="A85" s="2"/>
      <c r="B85" s="159"/>
      <c r="C85" s="5" t="s">
        <v>23</v>
      </c>
      <c r="D85" s="75">
        <v>69</v>
      </c>
      <c r="E85" s="75">
        <v>115</v>
      </c>
      <c r="F85" s="75">
        <v>5488054</v>
      </c>
      <c r="G85" s="75">
        <v>120</v>
      </c>
      <c r="H85" s="75">
        <v>40</v>
      </c>
      <c r="I85" s="75">
        <v>63</v>
      </c>
      <c r="J85" s="75">
        <v>75</v>
      </c>
      <c r="K85" s="76">
        <v>171</v>
      </c>
      <c r="L85" s="5" t="s">
        <v>23</v>
      </c>
      <c r="M85" s="44">
        <f t="shared" si="21"/>
        <v>1.1121950087267011E-6</v>
      </c>
      <c r="N85" s="44">
        <f t="shared" si="20"/>
        <v>1.8536583478778352E-6</v>
      </c>
      <c r="O85" s="44">
        <f t="shared" si="20"/>
        <v>8.8460670527863869E-2</v>
      </c>
      <c r="P85" s="44">
        <f t="shared" si="20"/>
        <v>1.934252189089915E-6</v>
      </c>
      <c r="Q85" s="44">
        <f t="shared" si="20"/>
        <v>6.4475072969663838E-7</v>
      </c>
      <c r="R85" s="44">
        <f t="shared" si="20"/>
        <v>1.0154823992722053E-6</v>
      </c>
      <c r="S85" s="44">
        <f t="shared" si="20"/>
        <v>1.2089076181811969E-6</v>
      </c>
      <c r="T85" s="45">
        <f t="shared" si="20"/>
        <v>2.7563093694531289E-6</v>
      </c>
    </row>
    <row r="86" spans="1:20">
      <c r="A86" s="2"/>
      <c r="B86" s="159"/>
      <c r="C86" s="5" t="s">
        <v>24</v>
      </c>
      <c r="D86" s="75">
        <v>50</v>
      </c>
      <c r="E86" s="75">
        <v>112</v>
      </c>
      <c r="F86" s="75">
        <v>149</v>
      </c>
      <c r="G86" s="75">
        <v>12015533</v>
      </c>
      <c r="H86" s="75">
        <v>27</v>
      </c>
      <c r="I86" s="75">
        <v>54</v>
      </c>
      <c r="J86" s="75">
        <v>108</v>
      </c>
      <c r="K86" s="76">
        <v>126</v>
      </c>
      <c r="L86" s="5" t="s">
        <v>24</v>
      </c>
      <c r="M86" s="44">
        <f t="shared" si="21"/>
        <v>8.059384121207979E-7</v>
      </c>
      <c r="N86" s="44">
        <f t="shared" si="20"/>
        <v>1.8053020431505874E-6</v>
      </c>
      <c r="O86" s="44">
        <f t="shared" si="20"/>
        <v>2.4016964681199777E-6</v>
      </c>
      <c r="P86" s="44">
        <f t="shared" si="20"/>
        <v>0.19367559173610094</v>
      </c>
      <c r="Q86" s="44">
        <f t="shared" si="20"/>
        <v>4.3520674254523085E-7</v>
      </c>
      <c r="R86" s="44">
        <f t="shared" si="20"/>
        <v>8.704134850904617E-7</v>
      </c>
      <c r="S86" s="44">
        <f t="shared" si="20"/>
        <v>1.7408269701809234E-6</v>
      </c>
      <c r="T86" s="45">
        <f t="shared" si="20"/>
        <v>2.0309647985444106E-6</v>
      </c>
    </row>
    <row r="87" spans="1:20">
      <c r="A87" s="2"/>
      <c r="B87" s="159"/>
      <c r="C87" s="5" t="s">
        <v>25</v>
      </c>
      <c r="D87" s="75">
        <v>16</v>
      </c>
      <c r="E87" s="75">
        <v>30</v>
      </c>
      <c r="F87" s="75">
        <v>33</v>
      </c>
      <c r="G87" s="75">
        <v>44</v>
      </c>
      <c r="H87" s="75">
        <v>5365816</v>
      </c>
      <c r="I87" s="75">
        <v>23</v>
      </c>
      <c r="J87" s="75">
        <v>420</v>
      </c>
      <c r="K87" s="76">
        <v>44</v>
      </c>
      <c r="L87" s="5" t="s">
        <v>25</v>
      </c>
      <c r="M87" s="44">
        <f t="shared" si="21"/>
        <v>2.5790029187865533E-7</v>
      </c>
      <c r="N87" s="44">
        <f t="shared" si="20"/>
        <v>4.8356304727247876E-7</v>
      </c>
      <c r="O87" s="44">
        <f t="shared" si="20"/>
        <v>5.3191935199972667E-7</v>
      </c>
      <c r="P87" s="44">
        <f t="shared" si="20"/>
        <v>7.0922580266630219E-7</v>
      </c>
      <c r="Q87" s="44">
        <f t="shared" si="20"/>
        <v>8.6490344535447433E-2</v>
      </c>
      <c r="R87" s="44">
        <f t="shared" si="20"/>
        <v>3.7073166957556704E-7</v>
      </c>
      <c r="S87" s="44">
        <f t="shared" si="20"/>
        <v>6.7698826618147024E-6</v>
      </c>
      <c r="T87" s="45">
        <f t="shared" si="20"/>
        <v>7.0922580266630219E-7</v>
      </c>
    </row>
    <row r="88" spans="1:20">
      <c r="A88" s="2"/>
      <c r="B88" s="159"/>
      <c r="C88" s="5" t="s">
        <v>26</v>
      </c>
      <c r="D88" s="75">
        <v>76</v>
      </c>
      <c r="E88" s="75">
        <v>106</v>
      </c>
      <c r="F88" s="75">
        <v>76</v>
      </c>
      <c r="G88" s="75">
        <v>202</v>
      </c>
      <c r="H88" s="75">
        <v>150</v>
      </c>
      <c r="I88" s="75">
        <v>5827199</v>
      </c>
      <c r="J88" s="75">
        <v>117</v>
      </c>
      <c r="K88" s="76">
        <v>227</v>
      </c>
      <c r="L88" s="5" t="s">
        <v>26</v>
      </c>
      <c r="M88" s="44">
        <f t="shared" si="21"/>
        <v>1.2250263864236127E-6</v>
      </c>
      <c r="N88" s="44">
        <f t="shared" si="20"/>
        <v>1.7085894336960916E-6</v>
      </c>
      <c r="O88" s="44">
        <f t="shared" si="20"/>
        <v>1.2250263864236127E-6</v>
      </c>
      <c r="P88" s="44">
        <f t="shared" si="20"/>
        <v>3.2559911849680236E-6</v>
      </c>
      <c r="Q88" s="44">
        <f t="shared" si="20"/>
        <v>2.4178152363623939E-6</v>
      </c>
      <c r="R88" s="44">
        <f t="shared" si="20"/>
        <v>9.3927270183438036E-2</v>
      </c>
      <c r="S88" s="44">
        <f t="shared" si="20"/>
        <v>1.8858958843626672E-6</v>
      </c>
      <c r="T88" s="45">
        <f t="shared" si="20"/>
        <v>3.6589603910284226E-6</v>
      </c>
    </row>
    <row r="89" spans="1:20">
      <c r="A89" s="2"/>
      <c r="B89" s="159"/>
      <c r="C89" s="5" t="s">
        <v>27</v>
      </c>
      <c r="D89" s="75">
        <v>417</v>
      </c>
      <c r="E89" s="75">
        <v>1331</v>
      </c>
      <c r="F89" s="75">
        <v>744</v>
      </c>
      <c r="G89" s="75">
        <v>912</v>
      </c>
      <c r="H89" s="75">
        <v>319</v>
      </c>
      <c r="I89" s="75">
        <v>365</v>
      </c>
      <c r="J89" s="75">
        <v>15270011</v>
      </c>
      <c r="K89" s="76">
        <v>928</v>
      </c>
      <c r="L89" s="5" t="s">
        <v>27</v>
      </c>
      <c r="M89" s="44">
        <f t="shared" si="21"/>
        <v>6.721526357087455E-6</v>
      </c>
      <c r="N89" s="44">
        <f t="shared" si="20"/>
        <v>2.1454080530655642E-5</v>
      </c>
      <c r="O89" s="44">
        <f t="shared" si="20"/>
        <v>1.1992363572357473E-5</v>
      </c>
      <c r="P89" s="44">
        <f t="shared" si="20"/>
        <v>1.4700316637083354E-5</v>
      </c>
      <c r="Q89" s="44">
        <f t="shared" si="20"/>
        <v>5.1418870693306904E-6</v>
      </c>
      <c r="R89" s="44">
        <f t="shared" si="20"/>
        <v>5.8833504084818245E-6</v>
      </c>
      <c r="S89" s="44">
        <f t="shared" si="20"/>
        <v>0.24613376836814235</v>
      </c>
      <c r="T89" s="45">
        <f t="shared" si="20"/>
        <v>1.495821692896201E-5</v>
      </c>
    </row>
    <row r="90" spans="1:20">
      <c r="A90" s="2"/>
      <c r="B90" s="160"/>
      <c r="C90" s="6" t="s">
        <v>28</v>
      </c>
      <c r="D90" s="77">
        <v>66</v>
      </c>
      <c r="E90" s="77">
        <v>113</v>
      </c>
      <c r="F90" s="77">
        <v>96</v>
      </c>
      <c r="G90" s="77">
        <v>150</v>
      </c>
      <c r="H90" s="77">
        <v>28</v>
      </c>
      <c r="I90" s="77">
        <v>115</v>
      </c>
      <c r="J90" s="77">
        <v>396</v>
      </c>
      <c r="K90" s="78">
        <v>6541634</v>
      </c>
      <c r="L90" s="6" t="s">
        <v>28</v>
      </c>
      <c r="M90" s="46">
        <f t="shared" si="21"/>
        <v>1.0638387039994533E-6</v>
      </c>
      <c r="N90" s="46">
        <f t="shared" si="20"/>
        <v>1.8214208113930032E-6</v>
      </c>
      <c r="O90" s="46">
        <f t="shared" si="20"/>
        <v>1.547401751271932E-6</v>
      </c>
      <c r="P90" s="46">
        <f t="shared" si="20"/>
        <v>2.4178152363623939E-6</v>
      </c>
      <c r="Q90" s="46">
        <f t="shared" si="20"/>
        <v>4.5132551078764686E-7</v>
      </c>
      <c r="R90" s="46">
        <f t="shared" si="20"/>
        <v>1.8536583478778352E-6</v>
      </c>
      <c r="S90" s="46">
        <f t="shared" si="20"/>
        <v>6.3830322239967191E-6</v>
      </c>
      <c r="T90" s="47">
        <f t="shared" si="20"/>
        <v>0.10544308237270847</v>
      </c>
    </row>
    <row r="91" spans="1:20" ht="16" customHeight="1">
      <c r="A91" s="2"/>
      <c r="B91" s="158" t="s">
        <v>39</v>
      </c>
      <c r="C91" s="3" t="s">
        <v>21</v>
      </c>
      <c r="D91" s="73">
        <v>5616952</v>
      </c>
      <c r="E91" s="73">
        <v>110</v>
      </c>
      <c r="F91" s="73">
        <v>95</v>
      </c>
      <c r="G91" s="73">
        <v>113</v>
      </c>
      <c r="H91" s="73">
        <v>50</v>
      </c>
      <c r="I91" s="73">
        <v>45</v>
      </c>
      <c r="J91" s="73">
        <v>91</v>
      </c>
      <c r="K91" s="74">
        <v>91</v>
      </c>
      <c r="L91" s="3" t="s">
        <v>21</v>
      </c>
      <c r="M91" s="42">
        <f>D91/66465192</f>
        <v>8.4509678389253731E-2</v>
      </c>
      <c r="N91" s="42">
        <f t="shared" ref="N91:T98" si="22">E91/66465192</f>
        <v>1.6550016134761183E-6</v>
      </c>
      <c r="O91" s="42">
        <f t="shared" si="22"/>
        <v>1.4293195752748296E-6</v>
      </c>
      <c r="P91" s="42">
        <f t="shared" si="22"/>
        <v>1.7001380211163762E-6</v>
      </c>
      <c r="Q91" s="42">
        <f t="shared" si="22"/>
        <v>7.5227346067096291E-7</v>
      </c>
      <c r="R91" s="42">
        <f t="shared" si="22"/>
        <v>6.7704611460386665E-7</v>
      </c>
      <c r="S91" s="42">
        <f t="shared" si="22"/>
        <v>1.3691376984211525E-6</v>
      </c>
      <c r="T91" s="43">
        <f t="shared" si="22"/>
        <v>1.3691376984211525E-6</v>
      </c>
    </row>
    <row r="92" spans="1:20">
      <c r="A92" s="2"/>
      <c r="B92" s="159"/>
      <c r="C92" s="5" t="s">
        <v>22</v>
      </c>
      <c r="D92" s="75">
        <v>35</v>
      </c>
      <c r="E92" s="75">
        <v>5816753</v>
      </c>
      <c r="F92" s="75">
        <v>73</v>
      </c>
      <c r="G92" s="75">
        <v>134</v>
      </c>
      <c r="H92" s="75">
        <v>48</v>
      </c>
      <c r="I92" s="75">
        <v>47</v>
      </c>
      <c r="J92" s="75">
        <v>146</v>
      </c>
      <c r="K92" s="76">
        <v>109</v>
      </c>
      <c r="L92" s="5" t="s">
        <v>22</v>
      </c>
      <c r="M92" s="44">
        <f t="shared" ref="M92:M98" si="23">D92/66465192</f>
        <v>5.2659142246967403E-7</v>
      </c>
      <c r="N92" s="44">
        <f t="shared" si="22"/>
        <v>8.7515778183564111E-2</v>
      </c>
      <c r="O92" s="44">
        <f t="shared" si="22"/>
        <v>1.0983192525796059E-6</v>
      </c>
      <c r="P92" s="44">
        <f t="shared" si="22"/>
        <v>2.0160928745981809E-6</v>
      </c>
      <c r="Q92" s="44">
        <f t="shared" si="22"/>
        <v>7.2218252224412439E-7</v>
      </c>
      <c r="R92" s="44">
        <f t="shared" si="22"/>
        <v>7.0713705303070518E-7</v>
      </c>
      <c r="S92" s="44">
        <f t="shared" si="22"/>
        <v>2.1966385051592118E-6</v>
      </c>
      <c r="T92" s="45">
        <f t="shared" si="22"/>
        <v>1.6399561442626991E-6</v>
      </c>
    </row>
    <row r="93" spans="1:20">
      <c r="A93" s="2"/>
      <c r="B93" s="159"/>
      <c r="C93" s="5" t="s">
        <v>23</v>
      </c>
      <c r="D93" s="75">
        <v>48</v>
      </c>
      <c r="E93" s="75">
        <v>135</v>
      </c>
      <c r="F93" s="75">
        <v>5738416</v>
      </c>
      <c r="G93" s="75">
        <v>118</v>
      </c>
      <c r="H93" s="75">
        <v>40</v>
      </c>
      <c r="I93" s="75">
        <v>49</v>
      </c>
      <c r="J93" s="75">
        <v>87</v>
      </c>
      <c r="K93" s="76">
        <v>85</v>
      </c>
      <c r="L93" s="5" t="s">
        <v>23</v>
      </c>
      <c r="M93" s="44">
        <f t="shared" si="23"/>
        <v>7.2218252224412439E-7</v>
      </c>
      <c r="N93" s="44">
        <f t="shared" si="22"/>
        <v>2.0311383438116001E-6</v>
      </c>
      <c r="O93" s="44">
        <f t="shared" si="22"/>
        <v>8.6337161261792486E-2</v>
      </c>
      <c r="P93" s="44">
        <f t="shared" si="22"/>
        <v>1.7753653671834724E-6</v>
      </c>
      <c r="Q93" s="44">
        <f t="shared" si="22"/>
        <v>6.0181876853677039E-7</v>
      </c>
      <c r="R93" s="44">
        <f t="shared" si="22"/>
        <v>7.372279914575437E-7</v>
      </c>
      <c r="S93" s="44">
        <f t="shared" si="22"/>
        <v>1.3089558215674755E-6</v>
      </c>
      <c r="T93" s="45">
        <f t="shared" si="22"/>
        <v>1.278864883140637E-6</v>
      </c>
    </row>
    <row r="94" spans="1:20">
      <c r="A94" s="2"/>
      <c r="B94" s="159"/>
      <c r="C94" s="5" t="s">
        <v>24</v>
      </c>
      <c r="D94" s="75">
        <v>51</v>
      </c>
      <c r="E94" s="75">
        <v>154</v>
      </c>
      <c r="F94" s="75">
        <v>218</v>
      </c>
      <c r="G94" s="75">
        <v>13473439</v>
      </c>
      <c r="H94" s="75">
        <v>54</v>
      </c>
      <c r="I94" s="75">
        <v>63</v>
      </c>
      <c r="J94" s="75">
        <v>126</v>
      </c>
      <c r="K94" s="76">
        <v>137</v>
      </c>
      <c r="L94" s="5" t="s">
        <v>24</v>
      </c>
      <c r="M94" s="44">
        <f t="shared" si="23"/>
        <v>7.6731892988438223E-7</v>
      </c>
      <c r="N94" s="44">
        <f t="shared" si="22"/>
        <v>2.3170022588665659E-6</v>
      </c>
      <c r="O94" s="44">
        <f t="shared" si="22"/>
        <v>3.2799122885253983E-6</v>
      </c>
      <c r="P94" s="44">
        <f t="shared" si="22"/>
        <v>0.20271421167338236</v>
      </c>
      <c r="Q94" s="44">
        <f t="shared" si="22"/>
        <v>8.1245533752463996E-7</v>
      </c>
      <c r="R94" s="44">
        <f t="shared" si="22"/>
        <v>9.4786456044541327E-7</v>
      </c>
      <c r="S94" s="44">
        <f t="shared" si="22"/>
        <v>1.8957291208908265E-6</v>
      </c>
      <c r="T94" s="45">
        <f t="shared" si="22"/>
        <v>2.0612292822384385E-6</v>
      </c>
    </row>
    <row r="95" spans="1:20">
      <c r="A95" s="2"/>
      <c r="B95" s="159"/>
      <c r="C95" s="5" t="s">
        <v>25</v>
      </c>
      <c r="D95" s="75">
        <v>26</v>
      </c>
      <c r="E95" s="75">
        <v>59</v>
      </c>
      <c r="F95" s="75">
        <v>52</v>
      </c>
      <c r="G95" s="75">
        <v>73</v>
      </c>
      <c r="H95" s="75">
        <v>7521904</v>
      </c>
      <c r="I95" s="75">
        <v>48</v>
      </c>
      <c r="J95" s="75">
        <v>469</v>
      </c>
      <c r="K95" s="76">
        <v>43</v>
      </c>
      <c r="L95" s="5" t="s">
        <v>25</v>
      </c>
      <c r="M95" s="44">
        <f t="shared" si="23"/>
        <v>3.9118219954890072E-7</v>
      </c>
      <c r="N95" s="44">
        <f t="shared" si="22"/>
        <v>8.8768268359173622E-7</v>
      </c>
      <c r="O95" s="44">
        <f t="shared" si="22"/>
        <v>7.8236439909780144E-7</v>
      </c>
      <c r="P95" s="44">
        <f t="shared" si="22"/>
        <v>1.0983192525796059E-6</v>
      </c>
      <c r="Q95" s="44">
        <f t="shared" si="22"/>
        <v>0.11317057505829517</v>
      </c>
      <c r="R95" s="44">
        <f t="shared" si="22"/>
        <v>7.2218252224412439E-7</v>
      </c>
      <c r="S95" s="44">
        <f t="shared" si="22"/>
        <v>7.0563250610936326E-6</v>
      </c>
      <c r="T95" s="45">
        <f t="shared" si="22"/>
        <v>6.4695517617702813E-7</v>
      </c>
    </row>
    <row r="96" spans="1:20">
      <c r="A96" s="2"/>
      <c r="B96" s="159"/>
      <c r="C96" s="5" t="s">
        <v>26</v>
      </c>
      <c r="D96" s="75">
        <v>72</v>
      </c>
      <c r="E96" s="75">
        <v>118</v>
      </c>
      <c r="F96" s="75">
        <v>127</v>
      </c>
      <c r="G96" s="75">
        <v>220</v>
      </c>
      <c r="H96" s="75">
        <v>199</v>
      </c>
      <c r="I96" s="75">
        <v>6651902</v>
      </c>
      <c r="J96" s="75">
        <v>100</v>
      </c>
      <c r="K96" s="76">
        <v>179</v>
      </c>
      <c r="L96" s="5" t="s">
        <v>26</v>
      </c>
      <c r="M96" s="44">
        <f t="shared" si="23"/>
        <v>1.0832737833661867E-6</v>
      </c>
      <c r="N96" s="44">
        <f t="shared" si="22"/>
        <v>1.7753653671834724E-6</v>
      </c>
      <c r="O96" s="44">
        <f t="shared" si="22"/>
        <v>1.910774590104246E-6</v>
      </c>
      <c r="P96" s="44">
        <f t="shared" si="22"/>
        <v>3.3100032269522367E-6</v>
      </c>
      <c r="Q96" s="44">
        <f t="shared" si="22"/>
        <v>2.9940483734704324E-6</v>
      </c>
      <c r="R96" s="44">
        <f t="shared" si="22"/>
        <v>0.10008098675168199</v>
      </c>
      <c r="S96" s="44">
        <f t="shared" si="22"/>
        <v>1.5045469213419258E-6</v>
      </c>
      <c r="T96" s="45">
        <f t="shared" si="22"/>
        <v>2.6931389892020474E-6</v>
      </c>
    </row>
    <row r="97" spans="1:20">
      <c r="A97" s="2"/>
      <c r="B97" s="159"/>
      <c r="C97" s="5" t="s">
        <v>27</v>
      </c>
      <c r="D97" s="75">
        <v>343</v>
      </c>
      <c r="E97" s="75">
        <v>1478</v>
      </c>
      <c r="F97" s="75">
        <v>838</v>
      </c>
      <c r="G97" s="75">
        <v>980</v>
      </c>
      <c r="H97" s="75">
        <v>405</v>
      </c>
      <c r="I97" s="75">
        <v>412</v>
      </c>
      <c r="J97" s="75">
        <v>15689710</v>
      </c>
      <c r="K97" s="76">
        <v>724</v>
      </c>
      <c r="L97" s="5" t="s">
        <v>27</v>
      </c>
      <c r="M97" s="44">
        <f t="shared" si="23"/>
        <v>5.1605959402028054E-6</v>
      </c>
      <c r="N97" s="44">
        <f t="shared" si="22"/>
        <v>2.2237203497433664E-5</v>
      </c>
      <c r="O97" s="44">
        <f t="shared" si="22"/>
        <v>1.2608103200845339E-5</v>
      </c>
      <c r="P97" s="44">
        <f t="shared" si="22"/>
        <v>1.4744559829150873E-5</v>
      </c>
      <c r="Q97" s="44">
        <f t="shared" si="22"/>
        <v>6.0934150314347998E-6</v>
      </c>
      <c r="R97" s="44">
        <f t="shared" si="22"/>
        <v>6.1987333159287347E-6</v>
      </c>
      <c r="S97" s="44">
        <f t="shared" si="22"/>
        <v>0.23605904877247627</v>
      </c>
      <c r="T97" s="45">
        <f t="shared" si="22"/>
        <v>1.0892919710515543E-5</v>
      </c>
    </row>
    <row r="98" spans="1:20">
      <c r="A98" s="2"/>
      <c r="B98" s="160"/>
      <c r="C98" s="6" t="s">
        <v>28</v>
      </c>
      <c r="D98" s="77">
        <v>46</v>
      </c>
      <c r="E98" s="77">
        <v>91</v>
      </c>
      <c r="F98" s="77">
        <v>95</v>
      </c>
      <c r="G98" s="77">
        <v>151</v>
      </c>
      <c r="H98" s="77">
        <v>31</v>
      </c>
      <c r="I98" s="77">
        <v>100</v>
      </c>
      <c r="J98" s="77">
        <v>334</v>
      </c>
      <c r="K98" s="78">
        <v>5945751</v>
      </c>
      <c r="L98" s="6" t="s">
        <v>28</v>
      </c>
      <c r="M98" s="46">
        <f t="shared" si="23"/>
        <v>6.9209158381728586E-7</v>
      </c>
      <c r="N98" s="46">
        <f t="shared" si="22"/>
        <v>1.3691376984211525E-6</v>
      </c>
      <c r="O98" s="46">
        <f t="shared" si="22"/>
        <v>1.4293195752748296E-6</v>
      </c>
      <c r="P98" s="46">
        <f t="shared" si="22"/>
        <v>2.2718658512263078E-6</v>
      </c>
      <c r="Q98" s="46">
        <f t="shared" si="22"/>
        <v>4.6640954561599703E-7</v>
      </c>
      <c r="R98" s="46">
        <f t="shared" si="22"/>
        <v>1.5045469213419258E-6</v>
      </c>
      <c r="S98" s="46">
        <f t="shared" si="22"/>
        <v>5.0251867172820321E-6</v>
      </c>
      <c r="T98" s="47">
        <f t="shared" si="22"/>
        <v>8.9456613621156769E-2</v>
      </c>
    </row>
    <row r="99" spans="1:20" ht="16" customHeight="1">
      <c r="A99" s="2"/>
      <c r="B99" s="158" t="s">
        <v>40</v>
      </c>
      <c r="C99" s="3" t="s">
        <v>21</v>
      </c>
      <c r="D99" s="73">
        <v>9473099</v>
      </c>
      <c r="E99" s="73">
        <v>264</v>
      </c>
      <c r="F99" s="73">
        <v>203</v>
      </c>
      <c r="G99" s="73">
        <v>84</v>
      </c>
      <c r="H99" s="73">
        <v>57</v>
      </c>
      <c r="I99" s="73">
        <v>88</v>
      </c>
      <c r="J99" s="73">
        <v>51</v>
      </c>
      <c r="K99" s="74">
        <v>139</v>
      </c>
      <c r="L99" s="3" t="s">
        <v>21</v>
      </c>
      <c r="M99" s="42">
        <f>D99/77026456</f>
        <v>0.12298500400953148</v>
      </c>
      <c r="N99" s="42">
        <f t="shared" ref="N99:T106" si="24">E99/77026456</f>
        <v>3.4273938294655538E-6</v>
      </c>
      <c r="O99" s="42">
        <f t="shared" si="24"/>
        <v>2.6354581340208615E-6</v>
      </c>
      <c r="P99" s="42">
        <f t="shared" si="24"/>
        <v>1.0905344002844945E-6</v>
      </c>
      <c r="Q99" s="42">
        <f t="shared" si="24"/>
        <v>7.4000548590733555E-7</v>
      </c>
      <c r="R99" s="42">
        <f t="shared" si="24"/>
        <v>1.1424646098218514E-6</v>
      </c>
      <c r="S99" s="42">
        <f t="shared" si="24"/>
        <v>6.6211017160130025E-7</v>
      </c>
      <c r="T99" s="43">
        <f t="shared" si="24"/>
        <v>1.8045747814231516E-6</v>
      </c>
    </row>
    <row r="100" spans="1:20">
      <c r="A100" s="2"/>
      <c r="B100" s="159"/>
      <c r="C100" s="5" t="s">
        <v>22</v>
      </c>
      <c r="D100" s="75">
        <v>52</v>
      </c>
      <c r="E100" s="75">
        <v>10918304</v>
      </c>
      <c r="F100" s="75">
        <v>185</v>
      </c>
      <c r="G100" s="75">
        <v>128</v>
      </c>
      <c r="H100" s="75">
        <v>60</v>
      </c>
      <c r="I100" s="75">
        <v>89</v>
      </c>
      <c r="J100" s="75">
        <v>86</v>
      </c>
      <c r="K100" s="76">
        <v>148</v>
      </c>
      <c r="L100" s="5" t="s">
        <v>22</v>
      </c>
      <c r="M100" s="44">
        <f t="shared" ref="M100:M106" si="25">D100/77026456</f>
        <v>6.7509272398563938E-7</v>
      </c>
      <c r="N100" s="44">
        <f t="shared" si="24"/>
        <v>0.14174745362814045</v>
      </c>
      <c r="O100" s="44">
        <f t="shared" si="24"/>
        <v>2.4017721911027557E-6</v>
      </c>
      <c r="P100" s="44">
        <f t="shared" si="24"/>
        <v>1.6617667051954202E-6</v>
      </c>
      <c r="Q100" s="44">
        <f t="shared" si="24"/>
        <v>7.7895314306035315E-7</v>
      </c>
      <c r="R100" s="44">
        <f t="shared" si="24"/>
        <v>1.1554471622061907E-6</v>
      </c>
      <c r="S100" s="44">
        <f t="shared" si="24"/>
        <v>1.1164995050531729E-6</v>
      </c>
      <c r="T100" s="45">
        <f t="shared" si="24"/>
        <v>1.9214177528822047E-6</v>
      </c>
    </row>
    <row r="101" spans="1:20">
      <c r="A101" s="2"/>
      <c r="B101" s="159"/>
      <c r="C101" s="5" t="s">
        <v>23</v>
      </c>
      <c r="D101" s="75">
        <v>52</v>
      </c>
      <c r="E101" s="75">
        <v>185</v>
      </c>
      <c r="F101" s="75">
        <v>12002238</v>
      </c>
      <c r="G101" s="75">
        <v>78</v>
      </c>
      <c r="H101" s="75">
        <v>46</v>
      </c>
      <c r="I101" s="75">
        <v>76</v>
      </c>
      <c r="J101" s="75">
        <v>42</v>
      </c>
      <c r="K101" s="76">
        <v>101</v>
      </c>
      <c r="L101" s="5" t="s">
        <v>23</v>
      </c>
      <c r="M101" s="44">
        <f t="shared" si="25"/>
        <v>6.7509272398563938E-7</v>
      </c>
      <c r="N101" s="44">
        <f t="shared" si="24"/>
        <v>2.4017721911027557E-6</v>
      </c>
      <c r="O101" s="44">
        <f t="shared" si="24"/>
        <v>0.15581968356430678</v>
      </c>
      <c r="P101" s="44">
        <f t="shared" si="24"/>
        <v>1.0126390859784591E-6</v>
      </c>
      <c r="Q101" s="44">
        <f t="shared" si="24"/>
        <v>5.9719740967960407E-7</v>
      </c>
      <c r="R101" s="44">
        <f t="shared" si="24"/>
        <v>9.8667398120978081E-7</v>
      </c>
      <c r="S101" s="44">
        <f t="shared" si="24"/>
        <v>5.4526720014224724E-7</v>
      </c>
      <c r="T101" s="45">
        <f t="shared" si="24"/>
        <v>1.3112377908182613E-6</v>
      </c>
    </row>
    <row r="102" spans="1:20">
      <c r="A102" s="2"/>
      <c r="B102" s="159"/>
      <c r="C102" s="5" t="s">
        <v>24</v>
      </c>
      <c r="D102" s="75">
        <v>17</v>
      </c>
      <c r="E102" s="75">
        <v>193</v>
      </c>
      <c r="F102" s="75">
        <v>356</v>
      </c>
      <c r="G102" s="75">
        <v>6555034</v>
      </c>
      <c r="H102" s="75">
        <v>23</v>
      </c>
      <c r="I102" s="75">
        <v>33</v>
      </c>
      <c r="J102" s="75">
        <v>20</v>
      </c>
      <c r="K102" s="76">
        <v>56</v>
      </c>
      <c r="L102" s="5" t="s">
        <v>24</v>
      </c>
      <c r="M102" s="44">
        <f t="shared" si="25"/>
        <v>2.2070339053376673E-7</v>
      </c>
      <c r="N102" s="44">
        <f t="shared" si="24"/>
        <v>2.5056326101774696E-6</v>
      </c>
      <c r="O102" s="44">
        <f t="shared" si="24"/>
        <v>4.6217886488247626E-6</v>
      </c>
      <c r="P102" s="44">
        <f t="shared" si="24"/>
        <v>8.5101072286124652E-2</v>
      </c>
      <c r="Q102" s="44">
        <f t="shared" si="24"/>
        <v>2.9859870483980204E-7</v>
      </c>
      <c r="R102" s="44">
        <f t="shared" si="24"/>
        <v>4.2842422868319423E-7</v>
      </c>
      <c r="S102" s="44">
        <f t="shared" si="24"/>
        <v>2.5965104768678438E-7</v>
      </c>
      <c r="T102" s="45">
        <f t="shared" si="24"/>
        <v>7.2702293352299632E-7</v>
      </c>
    </row>
    <row r="103" spans="1:20">
      <c r="A103" s="2"/>
      <c r="B103" s="159"/>
      <c r="C103" s="5" t="s">
        <v>25</v>
      </c>
      <c r="D103" s="75">
        <v>91</v>
      </c>
      <c r="E103" s="75">
        <v>219</v>
      </c>
      <c r="F103" s="75">
        <v>191</v>
      </c>
      <c r="G103" s="75">
        <v>84</v>
      </c>
      <c r="H103" s="75">
        <v>10679456</v>
      </c>
      <c r="I103" s="75">
        <v>82</v>
      </c>
      <c r="J103" s="75">
        <v>255</v>
      </c>
      <c r="K103" s="76">
        <v>105</v>
      </c>
      <c r="L103" s="5" t="s">
        <v>25</v>
      </c>
      <c r="M103" s="44">
        <f t="shared" si="25"/>
        <v>1.1814122669748689E-6</v>
      </c>
      <c r="N103" s="44">
        <f t="shared" si="24"/>
        <v>2.8431789721702893E-6</v>
      </c>
      <c r="O103" s="44">
        <f t="shared" si="24"/>
        <v>2.4796675054087911E-6</v>
      </c>
      <c r="P103" s="44">
        <f t="shared" si="24"/>
        <v>1.0905344002844945E-6</v>
      </c>
      <c r="Q103" s="44">
        <f t="shared" si="24"/>
        <v>0.13864659695624579</v>
      </c>
      <c r="R103" s="44">
        <f t="shared" si="24"/>
        <v>1.064569295515816E-6</v>
      </c>
      <c r="S103" s="44">
        <f t="shared" si="24"/>
        <v>3.3105508580065009E-6</v>
      </c>
      <c r="T103" s="45">
        <f t="shared" si="24"/>
        <v>1.363168000355618E-6</v>
      </c>
    </row>
    <row r="104" spans="1:20">
      <c r="A104" s="2"/>
      <c r="B104" s="159"/>
      <c r="C104" s="5" t="s">
        <v>26</v>
      </c>
      <c r="D104" s="75">
        <v>63</v>
      </c>
      <c r="E104" s="75">
        <v>152</v>
      </c>
      <c r="F104" s="75">
        <v>176</v>
      </c>
      <c r="G104" s="75">
        <v>103</v>
      </c>
      <c r="H104" s="75">
        <v>256</v>
      </c>
      <c r="I104" s="75">
        <v>10614076</v>
      </c>
      <c r="J104" s="75">
        <v>53</v>
      </c>
      <c r="K104" s="76">
        <v>162</v>
      </c>
      <c r="L104" s="5" t="s">
        <v>26</v>
      </c>
      <c r="M104" s="44">
        <f t="shared" si="25"/>
        <v>8.1790080021337086E-7</v>
      </c>
      <c r="N104" s="44">
        <f t="shared" si="24"/>
        <v>1.9733479624195616E-6</v>
      </c>
      <c r="O104" s="44">
        <f t="shared" si="24"/>
        <v>2.2849292196437028E-6</v>
      </c>
      <c r="P104" s="44">
        <f t="shared" si="24"/>
        <v>1.3372028955869397E-6</v>
      </c>
      <c r="Q104" s="44">
        <f t="shared" si="24"/>
        <v>3.3235334103908404E-6</v>
      </c>
      <c r="R104" s="44">
        <f t="shared" si="24"/>
        <v>0.13779779768135769</v>
      </c>
      <c r="S104" s="44">
        <f t="shared" si="24"/>
        <v>6.8807527636997861E-7</v>
      </c>
      <c r="T104" s="45">
        <f t="shared" si="24"/>
        <v>2.1031734862629535E-6</v>
      </c>
    </row>
    <row r="105" spans="1:20">
      <c r="A105" s="2"/>
      <c r="B105" s="159"/>
      <c r="C105" s="5" t="s">
        <v>27</v>
      </c>
      <c r="D105" s="75">
        <v>356</v>
      </c>
      <c r="E105" s="75">
        <v>2228</v>
      </c>
      <c r="F105" s="75">
        <v>1051</v>
      </c>
      <c r="G105" s="75">
        <v>293</v>
      </c>
      <c r="H105" s="75">
        <v>311</v>
      </c>
      <c r="I105" s="75">
        <v>433</v>
      </c>
      <c r="J105" s="75">
        <v>8230448</v>
      </c>
      <c r="K105" s="76">
        <v>402</v>
      </c>
      <c r="L105" s="5" t="s">
        <v>27</v>
      </c>
      <c r="M105" s="44">
        <f t="shared" si="25"/>
        <v>4.6217886488247626E-6</v>
      </c>
      <c r="N105" s="44">
        <f t="shared" si="24"/>
        <v>2.8925126712307783E-5</v>
      </c>
      <c r="O105" s="44">
        <f t="shared" si="24"/>
        <v>1.364466255594052E-5</v>
      </c>
      <c r="P105" s="44">
        <f t="shared" si="24"/>
        <v>3.8038878486113914E-6</v>
      </c>
      <c r="Q105" s="44">
        <f t="shared" si="24"/>
        <v>4.0375737915294977E-6</v>
      </c>
      <c r="R105" s="44">
        <f t="shared" si="24"/>
        <v>5.6214451824188822E-6</v>
      </c>
      <c r="S105" s="44">
        <f t="shared" si="24"/>
        <v>0.10685222230657997</v>
      </c>
      <c r="T105" s="45">
        <f t="shared" si="24"/>
        <v>5.2189860585043661E-6</v>
      </c>
    </row>
    <row r="106" spans="1:20">
      <c r="A106" s="2"/>
      <c r="B106" s="160"/>
      <c r="C106" s="6" t="s">
        <v>28</v>
      </c>
      <c r="D106" s="77">
        <v>57</v>
      </c>
      <c r="E106" s="77">
        <v>137</v>
      </c>
      <c r="F106" s="77">
        <v>175</v>
      </c>
      <c r="G106" s="77">
        <v>105</v>
      </c>
      <c r="H106" s="77">
        <v>47</v>
      </c>
      <c r="I106" s="77">
        <v>132</v>
      </c>
      <c r="J106" s="77">
        <v>141</v>
      </c>
      <c r="K106" s="78">
        <v>8543029</v>
      </c>
      <c r="L106" s="6" t="s">
        <v>28</v>
      </c>
      <c r="M106" s="46">
        <f t="shared" si="25"/>
        <v>7.4000548590733555E-7</v>
      </c>
      <c r="N106" s="46">
        <f t="shared" si="24"/>
        <v>1.7786096766544731E-6</v>
      </c>
      <c r="O106" s="46">
        <f t="shared" si="24"/>
        <v>2.2719466672593634E-6</v>
      </c>
      <c r="P106" s="46">
        <f t="shared" si="24"/>
        <v>1.363168000355618E-6</v>
      </c>
      <c r="Q106" s="46">
        <f t="shared" si="24"/>
        <v>6.1017996206394331E-7</v>
      </c>
      <c r="R106" s="46">
        <f t="shared" si="24"/>
        <v>1.7136969147327769E-6</v>
      </c>
      <c r="S106" s="46">
        <f t="shared" si="24"/>
        <v>1.83053988619183E-6</v>
      </c>
      <c r="T106" s="47">
        <f t="shared" si="24"/>
        <v>0.1109103215134291</v>
      </c>
    </row>
    <row r="107" spans="1:20" ht="16" customHeight="1">
      <c r="A107" s="2"/>
      <c r="B107" s="158" t="s">
        <v>41</v>
      </c>
      <c r="C107" s="3" t="s">
        <v>21</v>
      </c>
      <c r="D107" s="73">
        <v>10282006</v>
      </c>
      <c r="E107" s="73">
        <v>282</v>
      </c>
      <c r="F107" s="73">
        <v>223</v>
      </c>
      <c r="G107" s="73">
        <v>55</v>
      </c>
      <c r="H107" s="73">
        <v>89</v>
      </c>
      <c r="I107" s="73">
        <v>100</v>
      </c>
      <c r="J107" s="73">
        <v>52</v>
      </c>
      <c r="K107" s="74">
        <v>196</v>
      </c>
      <c r="L107" s="3" t="s">
        <v>21</v>
      </c>
      <c r="M107" s="42">
        <f>D107/75013460</f>
        <v>0.13706881405017179</v>
      </c>
      <c r="N107" s="42">
        <f t="shared" ref="N107:T114" si="26">E107/75013460</f>
        <v>3.7593253264147526E-6</v>
      </c>
      <c r="O107" s="42">
        <f t="shared" si="26"/>
        <v>2.9727998148598931E-6</v>
      </c>
      <c r="P107" s="42">
        <f t="shared" si="26"/>
        <v>7.3320174805961494E-7</v>
      </c>
      <c r="Q107" s="42">
        <f t="shared" si="26"/>
        <v>1.1864537377691951E-6</v>
      </c>
      <c r="R107" s="42">
        <f t="shared" si="26"/>
        <v>1.3330940873811181E-6</v>
      </c>
      <c r="S107" s="42">
        <f t="shared" si="26"/>
        <v>6.9320892543818133E-7</v>
      </c>
      <c r="T107" s="43">
        <f t="shared" si="26"/>
        <v>2.6128644112669913E-6</v>
      </c>
    </row>
    <row r="108" spans="1:20">
      <c r="A108" s="2"/>
      <c r="B108" s="159"/>
      <c r="C108" s="5" t="s">
        <v>22</v>
      </c>
      <c r="D108" s="75">
        <v>66</v>
      </c>
      <c r="E108" s="75">
        <v>10178933</v>
      </c>
      <c r="F108" s="75">
        <v>141</v>
      </c>
      <c r="G108" s="75">
        <v>74</v>
      </c>
      <c r="H108" s="75">
        <v>62</v>
      </c>
      <c r="I108" s="75">
        <v>90</v>
      </c>
      <c r="J108" s="75">
        <v>61</v>
      </c>
      <c r="K108" s="76">
        <v>191</v>
      </c>
      <c r="L108" s="5" t="s">
        <v>22</v>
      </c>
      <c r="M108" s="44">
        <f t="shared" ref="M108:M114" si="27">D108/75013460</f>
        <v>8.7984209767153784E-7</v>
      </c>
      <c r="N108" s="44">
        <f t="shared" si="26"/>
        <v>0.13569475398148545</v>
      </c>
      <c r="O108" s="44">
        <f t="shared" si="26"/>
        <v>1.8796626632073763E-6</v>
      </c>
      <c r="P108" s="44">
        <f t="shared" si="26"/>
        <v>9.8648962466202724E-7</v>
      </c>
      <c r="Q108" s="44">
        <f t="shared" si="26"/>
        <v>8.2651833417629314E-7</v>
      </c>
      <c r="R108" s="44">
        <f t="shared" si="26"/>
        <v>1.1997846786430063E-6</v>
      </c>
      <c r="S108" s="44">
        <f t="shared" si="26"/>
        <v>8.1318739330248193E-7</v>
      </c>
      <c r="T108" s="45">
        <f t="shared" si="26"/>
        <v>2.5462097068979355E-6</v>
      </c>
    </row>
    <row r="109" spans="1:20">
      <c r="A109" s="2"/>
      <c r="B109" s="159"/>
      <c r="C109" s="5" t="s">
        <v>23</v>
      </c>
      <c r="D109" s="75">
        <v>73</v>
      </c>
      <c r="E109" s="75">
        <v>172</v>
      </c>
      <c r="F109" s="75">
        <v>11788634</v>
      </c>
      <c r="G109" s="75">
        <v>57</v>
      </c>
      <c r="H109" s="75">
        <v>55</v>
      </c>
      <c r="I109" s="75">
        <v>84</v>
      </c>
      <c r="J109" s="75">
        <v>48</v>
      </c>
      <c r="K109" s="76">
        <v>138</v>
      </c>
      <c r="L109" s="5" t="s">
        <v>23</v>
      </c>
      <c r="M109" s="44">
        <f t="shared" si="27"/>
        <v>9.7315868378821604E-7</v>
      </c>
      <c r="N109" s="44">
        <f t="shared" si="26"/>
        <v>2.2929218302955229E-6</v>
      </c>
      <c r="O109" s="44">
        <f t="shared" si="26"/>
        <v>0.15715358283700018</v>
      </c>
      <c r="P109" s="44">
        <f t="shared" si="26"/>
        <v>7.5986362980723723E-7</v>
      </c>
      <c r="Q109" s="44">
        <f t="shared" si="26"/>
        <v>7.3320174805961494E-7</v>
      </c>
      <c r="R109" s="44">
        <f t="shared" si="26"/>
        <v>1.119799033400139E-6</v>
      </c>
      <c r="S109" s="44">
        <f t="shared" si="26"/>
        <v>6.3988516194293663E-7</v>
      </c>
      <c r="T109" s="45">
        <f t="shared" si="26"/>
        <v>1.8396698405859429E-6</v>
      </c>
    </row>
    <row r="110" spans="1:20">
      <c r="A110" s="2"/>
      <c r="B110" s="159"/>
      <c r="C110" s="5" t="s">
        <v>24</v>
      </c>
      <c r="D110" s="75">
        <v>23</v>
      </c>
      <c r="E110" s="75">
        <v>132</v>
      </c>
      <c r="F110" s="75">
        <v>290</v>
      </c>
      <c r="G110" s="75">
        <v>5142236</v>
      </c>
      <c r="H110" s="75">
        <v>19</v>
      </c>
      <c r="I110" s="75">
        <v>31</v>
      </c>
      <c r="J110" s="75">
        <v>25</v>
      </c>
      <c r="K110" s="76">
        <v>62</v>
      </c>
      <c r="L110" s="5" t="s">
        <v>24</v>
      </c>
      <c r="M110" s="44">
        <f t="shared" si="27"/>
        <v>3.0661164009765717E-7</v>
      </c>
      <c r="N110" s="44">
        <f t="shared" si="26"/>
        <v>1.7596841953430757E-6</v>
      </c>
      <c r="O110" s="44">
        <f t="shared" si="26"/>
        <v>3.8659728534052422E-6</v>
      </c>
      <c r="P110" s="44">
        <f t="shared" si="26"/>
        <v>6.8550844075183304E-2</v>
      </c>
      <c r="Q110" s="44">
        <f t="shared" si="26"/>
        <v>2.5328787660241241E-7</v>
      </c>
      <c r="R110" s="44">
        <f t="shared" si="26"/>
        <v>4.1325916708814657E-7</v>
      </c>
      <c r="S110" s="44">
        <f t="shared" si="26"/>
        <v>3.3327352184527952E-7</v>
      </c>
      <c r="T110" s="45">
        <f t="shared" si="26"/>
        <v>8.2651833417629314E-7</v>
      </c>
    </row>
    <row r="111" spans="1:20">
      <c r="A111" s="2"/>
      <c r="B111" s="159"/>
      <c r="C111" s="5" t="s">
        <v>25</v>
      </c>
      <c r="D111" s="75">
        <v>80</v>
      </c>
      <c r="E111" s="75">
        <v>184</v>
      </c>
      <c r="F111" s="75">
        <v>149</v>
      </c>
      <c r="G111" s="75">
        <v>72</v>
      </c>
      <c r="H111" s="75">
        <v>10400644</v>
      </c>
      <c r="I111" s="75">
        <v>69</v>
      </c>
      <c r="J111" s="75">
        <v>218</v>
      </c>
      <c r="K111" s="76">
        <v>131</v>
      </c>
      <c r="L111" s="5" t="s">
        <v>25</v>
      </c>
      <c r="M111" s="44">
        <f t="shared" si="27"/>
        <v>1.0664752699048945E-6</v>
      </c>
      <c r="N111" s="44">
        <f t="shared" si="26"/>
        <v>2.4528931207812573E-6</v>
      </c>
      <c r="O111" s="44">
        <f t="shared" si="26"/>
        <v>1.9863101901978659E-6</v>
      </c>
      <c r="P111" s="44">
        <f t="shared" si="26"/>
        <v>9.5982774291440505E-7</v>
      </c>
      <c r="Q111" s="44">
        <f t="shared" si="26"/>
        <v>0.138650370213559</v>
      </c>
      <c r="R111" s="44">
        <f t="shared" si="26"/>
        <v>9.1983492029297144E-7</v>
      </c>
      <c r="S111" s="44">
        <f t="shared" si="26"/>
        <v>2.9061451104908373E-6</v>
      </c>
      <c r="T111" s="45">
        <f t="shared" si="26"/>
        <v>1.7463532544692647E-6</v>
      </c>
    </row>
    <row r="112" spans="1:20">
      <c r="A112" s="2"/>
      <c r="B112" s="159"/>
      <c r="C112" s="5" t="s">
        <v>26</v>
      </c>
      <c r="D112" s="75">
        <v>86</v>
      </c>
      <c r="E112" s="75">
        <v>167</v>
      </c>
      <c r="F112" s="75">
        <v>186</v>
      </c>
      <c r="G112" s="75">
        <v>75</v>
      </c>
      <c r="H112" s="75">
        <v>249</v>
      </c>
      <c r="I112" s="75">
        <v>10373044</v>
      </c>
      <c r="J112" s="75">
        <v>42</v>
      </c>
      <c r="K112" s="76">
        <v>229</v>
      </c>
      <c r="L112" s="5" t="s">
        <v>26</v>
      </c>
      <c r="M112" s="44">
        <f t="shared" si="27"/>
        <v>1.1464609151477615E-6</v>
      </c>
      <c r="N112" s="44">
        <f t="shared" si="26"/>
        <v>2.2262671259264671E-6</v>
      </c>
      <c r="O112" s="44">
        <f t="shared" si="26"/>
        <v>2.4795550025288793E-6</v>
      </c>
      <c r="P112" s="44">
        <f t="shared" si="26"/>
        <v>9.9982056553583844E-7</v>
      </c>
      <c r="Q112" s="44">
        <f t="shared" si="26"/>
        <v>3.319404277578984E-6</v>
      </c>
      <c r="R112" s="44">
        <f t="shared" si="26"/>
        <v>0.13828243624544181</v>
      </c>
      <c r="S112" s="44">
        <f t="shared" si="26"/>
        <v>5.5989951670006952E-7</v>
      </c>
      <c r="T112" s="45">
        <f t="shared" si="26"/>
        <v>3.0527854601027603E-6</v>
      </c>
    </row>
    <row r="113" spans="1:20">
      <c r="A113" s="2"/>
      <c r="B113" s="159"/>
      <c r="C113" s="5" t="s">
        <v>27</v>
      </c>
      <c r="D113" s="75">
        <v>373</v>
      </c>
      <c r="E113" s="75">
        <v>2241</v>
      </c>
      <c r="F113" s="75">
        <v>1123</v>
      </c>
      <c r="G113" s="75">
        <v>215</v>
      </c>
      <c r="H113" s="75">
        <v>365</v>
      </c>
      <c r="I113" s="75">
        <v>389</v>
      </c>
      <c r="J113" s="75">
        <v>7472550</v>
      </c>
      <c r="K113" s="76">
        <v>410</v>
      </c>
      <c r="L113" s="5" t="s">
        <v>27</v>
      </c>
      <c r="M113" s="44">
        <f t="shared" si="27"/>
        <v>4.97244094593157E-6</v>
      </c>
      <c r="N113" s="44">
        <f t="shared" si="26"/>
        <v>2.9874638498210855E-5</v>
      </c>
      <c r="O113" s="44">
        <f t="shared" si="26"/>
        <v>1.4970646601289956E-5</v>
      </c>
      <c r="P113" s="44">
        <f t="shared" si="26"/>
        <v>2.8661522878694035E-6</v>
      </c>
      <c r="Q113" s="44">
        <f t="shared" si="26"/>
        <v>4.8657934189410804E-6</v>
      </c>
      <c r="R113" s="44">
        <f t="shared" si="26"/>
        <v>5.1857359999125492E-6</v>
      </c>
      <c r="S113" s="44">
        <f t="shared" si="26"/>
        <v>9.9616122226597728E-2</v>
      </c>
      <c r="T113" s="45">
        <f t="shared" si="26"/>
        <v>5.4656857582625839E-6</v>
      </c>
    </row>
    <row r="114" spans="1:20">
      <c r="A114" s="2"/>
      <c r="B114" s="160"/>
      <c r="C114" s="6" t="s">
        <v>28</v>
      </c>
      <c r="D114" s="77">
        <v>74</v>
      </c>
      <c r="E114" s="77">
        <v>189</v>
      </c>
      <c r="F114" s="77">
        <v>192</v>
      </c>
      <c r="G114" s="77">
        <v>90</v>
      </c>
      <c r="H114" s="77">
        <v>52</v>
      </c>
      <c r="I114" s="77">
        <v>141</v>
      </c>
      <c r="J114" s="77">
        <v>174</v>
      </c>
      <c r="K114" s="78">
        <v>9364557</v>
      </c>
      <c r="L114" s="6" t="s">
        <v>28</v>
      </c>
      <c r="M114" s="46">
        <f t="shared" si="27"/>
        <v>9.8648962466202724E-7</v>
      </c>
      <c r="N114" s="46">
        <f t="shared" si="26"/>
        <v>2.5195478251503131E-6</v>
      </c>
      <c r="O114" s="46">
        <f t="shared" si="26"/>
        <v>2.5595406477717465E-6</v>
      </c>
      <c r="P114" s="46">
        <f t="shared" si="26"/>
        <v>1.1997846786430063E-6</v>
      </c>
      <c r="Q114" s="46">
        <f t="shared" si="26"/>
        <v>6.9320892543818133E-7</v>
      </c>
      <c r="R114" s="46">
        <f t="shared" si="26"/>
        <v>1.8796626632073763E-6</v>
      </c>
      <c r="S114" s="46">
        <f t="shared" si="26"/>
        <v>2.3195837120431453E-6</v>
      </c>
      <c r="T114" s="47">
        <f t="shared" si="26"/>
        <v>0.1248383556764346</v>
      </c>
    </row>
    <row r="115" spans="1:20" ht="16" customHeight="1">
      <c r="A115" s="2"/>
      <c r="B115" s="159" t="s">
        <v>42</v>
      </c>
      <c r="C115" s="5" t="s">
        <v>21</v>
      </c>
      <c r="D115" s="75">
        <v>9857230</v>
      </c>
      <c r="E115" s="75">
        <v>222</v>
      </c>
      <c r="F115" s="75">
        <v>176</v>
      </c>
      <c r="G115" s="75">
        <v>64</v>
      </c>
      <c r="H115" s="75">
        <v>87</v>
      </c>
      <c r="I115" s="75">
        <v>75</v>
      </c>
      <c r="J115" s="75">
        <v>56</v>
      </c>
      <c r="K115" s="76">
        <v>173</v>
      </c>
      <c r="L115" s="5" t="s">
        <v>21</v>
      </c>
      <c r="M115" s="44">
        <f>D115/76833424</f>
        <v>0.1282935145516878</v>
      </c>
      <c r="N115" s="44">
        <f t="shared" ref="N115:T122" si="28">E115/76833424</f>
        <v>2.8893675231758511E-6</v>
      </c>
      <c r="O115" s="44">
        <f t="shared" si="28"/>
        <v>2.2906697481033777E-6</v>
      </c>
      <c r="P115" s="44">
        <f t="shared" si="28"/>
        <v>8.3297081749213729E-7</v>
      </c>
      <c r="Q115" s="44">
        <f t="shared" si="28"/>
        <v>1.1323197050283741E-6</v>
      </c>
      <c r="R115" s="44">
        <f t="shared" si="28"/>
        <v>9.7613767674859834E-7</v>
      </c>
      <c r="S115" s="44">
        <f t="shared" si="28"/>
        <v>7.2884946530562016E-7</v>
      </c>
      <c r="T115" s="45">
        <f t="shared" si="28"/>
        <v>2.2516242410334336E-6</v>
      </c>
    </row>
    <row r="116" spans="1:20">
      <c r="A116" s="2"/>
      <c r="B116" s="159"/>
      <c r="C116" s="5" t="s">
        <v>22</v>
      </c>
      <c r="D116" s="75">
        <v>60</v>
      </c>
      <c r="E116" s="75">
        <v>10117142</v>
      </c>
      <c r="F116" s="75">
        <v>175</v>
      </c>
      <c r="G116" s="75">
        <v>81</v>
      </c>
      <c r="H116" s="75">
        <v>67</v>
      </c>
      <c r="I116" s="75">
        <v>94</v>
      </c>
      <c r="J116" s="75">
        <v>74</v>
      </c>
      <c r="K116" s="76">
        <v>243</v>
      </c>
      <c r="L116" s="5" t="s">
        <v>22</v>
      </c>
      <c r="M116" s="44">
        <f t="shared" ref="M116:M122" si="29">D116/76833424</f>
        <v>7.8091014139887867E-7</v>
      </c>
      <c r="N116" s="44">
        <f t="shared" si="28"/>
        <v>0.13167631316287556</v>
      </c>
      <c r="O116" s="44">
        <f t="shared" si="28"/>
        <v>2.2776545790800627E-6</v>
      </c>
      <c r="P116" s="44">
        <f t="shared" si="28"/>
        <v>1.0542286908884862E-6</v>
      </c>
      <c r="Q116" s="44">
        <f t="shared" si="28"/>
        <v>8.7201632456208122E-7</v>
      </c>
      <c r="R116" s="44">
        <f t="shared" si="28"/>
        <v>1.2234258881915767E-6</v>
      </c>
      <c r="S116" s="44">
        <f t="shared" si="28"/>
        <v>9.6312250772528377E-7</v>
      </c>
      <c r="T116" s="45">
        <f t="shared" si="28"/>
        <v>3.1626860726654588E-6</v>
      </c>
    </row>
    <row r="117" spans="1:20">
      <c r="A117" s="2"/>
      <c r="B117" s="159"/>
      <c r="C117" s="5" t="s">
        <v>23</v>
      </c>
      <c r="D117" s="75">
        <v>55</v>
      </c>
      <c r="E117" s="75">
        <v>221</v>
      </c>
      <c r="F117" s="75">
        <v>11761282</v>
      </c>
      <c r="G117" s="75">
        <v>48</v>
      </c>
      <c r="H117" s="75">
        <v>62</v>
      </c>
      <c r="I117" s="75">
        <v>85</v>
      </c>
      <c r="J117" s="75">
        <v>41</v>
      </c>
      <c r="K117" s="76">
        <v>200</v>
      </c>
      <c r="L117" s="5" t="s">
        <v>23</v>
      </c>
      <c r="M117" s="44">
        <f t="shared" si="29"/>
        <v>7.1583429628230548E-7</v>
      </c>
      <c r="N117" s="44">
        <f t="shared" si="28"/>
        <v>2.8763523541525365E-6</v>
      </c>
      <c r="O117" s="44">
        <f t="shared" si="28"/>
        <v>0.1530750731608681</v>
      </c>
      <c r="P117" s="44">
        <f t="shared" si="28"/>
        <v>6.2472811311910294E-7</v>
      </c>
      <c r="Q117" s="44">
        <f t="shared" si="28"/>
        <v>8.0694047944550803E-7</v>
      </c>
      <c r="R117" s="44">
        <f t="shared" si="28"/>
        <v>1.1062893669817447E-6</v>
      </c>
      <c r="S117" s="44">
        <f t="shared" si="28"/>
        <v>5.3362192995590039E-7</v>
      </c>
      <c r="T117" s="45">
        <f t="shared" si="28"/>
        <v>2.6030338046629292E-6</v>
      </c>
    </row>
    <row r="118" spans="1:20">
      <c r="A118" s="2"/>
      <c r="B118" s="159"/>
      <c r="C118" s="5" t="s">
        <v>24</v>
      </c>
      <c r="D118" s="75">
        <v>23</v>
      </c>
      <c r="E118" s="75">
        <v>151</v>
      </c>
      <c r="F118" s="75">
        <v>354</v>
      </c>
      <c r="G118" s="75">
        <v>5896116</v>
      </c>
      <c r="H118" s="75">
        <v>19</v>
      </c>
      <c r="I118" s="75">
        <v>38</v>
      </c>
      <c r="J118" s="75">
        <v>26</v>
      </c>
      <c r="K118" s="76">
        <v>91</v>
      </c>
      <c r="L118" s="5" t="s">
        <v>24</v>
      </c>
      <c r="M118" s="44">
        <f t="shared" si="29"/>
        <v>2.9934888753623684E-7</v>
      </c>
      <c r="N118" s="44">
        <f t="shared" si="28"/>
        <v>1.9652905225205113E-6</v>
      </c>
      <c r="O118" s="44">
        <f t="shared" si="28"/>
        <v>4.6073698342533846E-6</v>
      </c>
      <c r="P118" s="44">
        <f t="shared" si="28"/>
        <v>7.6738946321069854E-2</v>
      </c>
      <c r="Q118" s="44">
        <f t="shared" si="28"/>
        <v>2.4728821144297823E-7</v>
      </c>
      <c r="R118" s="44">
        <f t="shared" si="28"/>
        <v>4.9457642288595646E-7</v>
      </c>
      <c r="S118" s="44">
        <f t="shared" si="28"/>
        <v>3.3839439460618078E-7</v>
      </c>
      <c r="T118" s="45">
        <f t="shared" si="28"/>
        <v>1.1843803811216328E-6</v>
      </c>
    </row>
    <row r="119" spans="1:20">
      <c r="A119" s="2"/>
      <c r="B119" s="159"/>
      <c r="C119" s="5" t="s">
        <v>25</v>
      </c>
      <c r="D119" s="75">
        <v>55</v>
      </c>
      <c r="E119" s="75">
        <v>191</v>
      </c>
      <c r="F119" s="75">
        <v>175</v>
      </c>
      <c r="G119" s="75">
        <v>51</v>
      </c>
      <c r="H119" s="75">
        <v>11231022</v>
      </c>
      <c r="I119" s="75">
        <v>74</v>
      </c>
      <c r="J119" s="75">
        <v>227</v>
      </c>
      <c r="K119" s="76">
        <v>183</v>
      </c>
      <c r="L119" s="5" t="s">
        <v>25</v>
      </c>
      <c r="M119" s="44">
        <f t="shared" si="29"/>
        <v>7.1583429628230548E-7</v>
      </c>
      <c r="N119" s="44">
        <f t="shared" si="28"/>
        <v>2.4858972834530972E-6</v>
      </c>
      <c r="O119" s="44">
        <f t="shared" si="28"/>
        <v>2.2776545790800627E-6</v>
      </c>
      <c r="P119" s="44">
        <f t="shared" si="28"/>
        <v>6.6377362018904687E-7</v>
      </c>
      <c r="Q119" s="44">
        <f t="shared" si="28"/>
        <v>0.14617364963456528</v>
      </c>
      <c r="R119" s="44">
        <f t="shared" si="28"/>
        <v>9.6312250772528377E-7</v>
      </c>
      <c r="S119" s="44">
        <f t="shared" si="28"/>
        <v>2.9544433682924244E-6</v>
      </c>
      <c r="T119" s="45">
        <f t="shared" si="28"/>
        <v>2.3817759312665802E-6</v>
      </c>
    </row>
    <row r="120" spans="1:20">
      <c r="A120" s="2"/>
      <c r="B120" s="159"/>
      <c r="C120" s="5" t="s">
        <v>26</v>
      </c>
      <c r="D120" s="75">
        <v>66</v>
      </c>
      <c r="E120" s="75">
        <v>171</v>
      </c>
      <c r="F120" s="75">
        <v>207</v>
      </c>
      <c r="G120" s="75">
        <v>74</v>
      </c>
      <c r="H120" s="75">
        <v>274</v>
      </c>
      <c r="I120" s="75">
        <v>11130127</v>
      </c>
      <c r="J120" s="75">
        <v>45</v>
      </c>
      <c r="K120" s="76">
        <v>272</v>
      </c>
      <c r="L120" s="5" t="s">
        <v>26</v>
      </c>
      <c r="M120" s="44">
        <f t="shared" si="29"/>
        <v>8.5900115553876654E-7</v>
      </c>
      <c r="N120" s="44">
        <f t="shared" si="28"/>
        <v>2.2255939029868044E-6</v>
      </c>
      <c r="O120" s="44">
        <f t="shared" si="28"/>
        <v>2.6941399878261316E-6</v>
      </c>
      <c r="P120" s="44">
        <f t="shared" si="28"/>
        <v>9.6312250772528377E-7</v>
      </c>
      <c r="Q120" s="44">
        <f t="shared" si="28"/>
        <v>3.5661563123882127E-6</v>
      </c>
      <c r="R120" s="44">
        <f t="shared" si="28"/>
        <v>0.14486048415595795</v>
      </c>
      <c r="S120" s="44">
        <f t="shared" si="28"/>
        <v>5.85682606049159E-7</v>
      </c>
      <c r="T120" s="45">
        <f t="shared" si="28"/>
        <v>3.5401259743415836E-6</v>
      </c>
    </row>
    <row r="121" spans="1:20">
      <c r="A121" s="2"/>
      <c r="B121" s="159"/>
      <c r="C121" s="5" t="s">
        <v>27</v>
      </c>
      <c r="D121" s="75">
        <v>309</v>
      </c>
      <c r="E121" s="75">
        <v>2146</v>
      </c>
      <c r="F121" s="75">
        <v>1186</v>
      </c>
      <c r="G121" s="75">
        <v>237</v>
      </c>
      <c r="H121" s="75">
        <v>412</v>
      </c>
      <c r="I121" s="75">
        <v>437</v>
      </c>
      <c r="J121" s="75">
        <v>7708388</v>
      </c>
      <c r="K121" s="76">
        <v>422</v>
      </c>
      <c r="L121" s="5" t="s">
        <v>27</v>
      </c>
      <c r="M121" s="44">
        <f t="shared" si="29"/>
        <v>4.0216872282042254E-6</v>
      </c>
      <c r="N121" s="44">
        <f t="shared" si="28"/>
        <v>2.7930552724033228E-5</v>
      </c>
      <c r="O121" s="44">
        <f t="shared" si="28"/>
        <v>1.5435990461651169E-5</v>
      </c>
      <c r="P121" s="44">
        <f t="shared" si="28"/>
        <v>3.084595058525571E-6</v>
      </c>
      <c r="Q121" s="44">
        <f t="shared" si="28"/>
        <v>5.3622496376056341E-6</v>
      </c>
      <c r="R121" s="44">
        <f t="shared" si="28"/>
        <v>5.6876288631885002E-6</v>
      </c>
      <c r="S121" s="44">
        <f t="shared" si="28"/>
        <v>0.10032597271729032</v>
      </c>
      <c r="T121" s="45">
        <f t="shared" si="28"/>
        <v>5.4924013278387799E-6</v>
      </c>
    </row>
    <row r="122" spans="1:20" ht="17" thickBot="1">
      <c r="A122" s="2"/>
      <c r="B122" s="161"/>
      <c r="C122" s="7" t="s">
        <v>28</v>
      </c>
      <c r="D122" s="79">
        <v>45</v>
      </c>
      <c r="E122" s="79">
        <v>140</v>
      </c>
      <c r="F122" s="79">
        <v>138</v>
      </c>
      <c r="G122" s="79">
        <v>41</v>
      </c>
      <c r="H122" s="79">
        <v>52</v>
      </c>
      <c r="I122" s="79">
        <v>139</v>
      </c>
      <c r="J122" s="79">
        <v>112</v>
      </c>
      <c r="K122" s="80">
        <v>9121175</v>
      </c>
      <c r="L122" s="7" t="s">
        <v>28</v>
      </c>
      <c r="M122" s="48">
        <f t="shared" si="29"/>
        <v>5.85682606049159E-7</v>
      </c>
      <c r="N122" s="48">
        <f t="shared" si="28"/>
        <v>1.8221236632640503E-6</v>
      </c>
      <c r="O122" s="48">
        <f t="shared" si="28"/>
        <v>1.7960933252174209E-6</v>
      </c>
      <c r="P122" s="48">
        <f t="shared" si="28"/>
        <v>5.3362192995590039E-7</v>
      </c>
      <c r="Q122" s="48">
        <f t="shared" si="28"/>
        <v>6.7678878921236155E-7</v>
      </c>
      <c r="R122" s="48">
        <f t="shared" si="28"/>
        <v>1.8091084942407357E-6</v>
      </c>
      <c r="S122" s="48">
        <f t="shared" si="28"/>
        <v>1.4576989306112403E-6</v>
      </c>
      <c r="T122" s="49">
        <f t="shared" si="28"/>
        <v>0.11871363431623196</v>
      </c>
    </row>
  </sheetData>
  <mergeCells count="15">
    <mergeCell ref="B43:B50"/>
    <mergeCell ref="B3:B10"/>
    <mergeCell ref="B11:B18"/>
    <mergeCell ref="B19:B26"/>
    <mergeCell ref="B27:B34"/>
    <mergeCell ref="B35:B42"/>
    <mergeCell ref="B99:B106"/>
    <mergeCell ref="B107:B114"/>
    <mergeCell ref="B115:B122"/>
    <mergeCell ref="B51:B58"/>
    <mergeCell ref="B59:B66"/>
    <mergeCell ref="B67:B74"/>
    <mergeCell ref="B75:B82"/>
    <mergeCell ref="B83:B90"/>
    <mergeCell ref="B91:B9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68CF-88AF-FC4D-AD83-491D113A4223}">
  <dimension ref="B1:H12"/>
  <sheetViews>
    <sheetView zoomScale="170" zoomScaleNormal="170" workbookViewId="0">
      <selection activeCell="I17" sqref="I17"/>
    </sheetView>
  </sheetViews>
  <sheetFormatPr baseColWidth="10" defaultRowHeight="16"/>
  <cols>
    <col min="2" max="2" width="10.83203125" style="136"/>
    <col min="3" max="8" width="10.83203125" customWidth="1"/>
  </cols>
  <sheetData>
    <row r="1" spans="2:8" ht="17" thickBot="1"/>
    <row r="2" spans="2:8" s="137" customFormat="1" ht="19">
      <c r="B2" s="139"/>
      <c r="C2" s="182" t="s">
        <v>195</v>
      </c>
      <c r="D2" s="182"/>
      <c r="E2" s="182"/>
      <c r="F2" s="182" t="s">
        <v>194</v>
      </c>
      <c r="G2" s="182"/>
      <c r="H2" s="183"/>
    </row>
    <row r="3" spans="2:8" s="154" customFormat="1" ht="48" customHeight="1" thickBot="1">
      <c r="B3" s="143" t="s">
        <v>192</v>
      </c>
      <c r="C3" s="152" t="s">
        <v>197</v>
      </c>
      <c r="D3" s="152" t="s">
        <v>196</v>
      </c>
      <c r="E3" s="152" t="s">
        <v>198</v>
      </c>
      <c r="F3" s="152" t="s">
        <v>197</v>
      </c>
      <c r="G3" s="152" t="s">
        <v>196</v>
      </c>
      <c r="H3" s="153" t="s">
        <v>198</v>
      </c>
    </row>
    <row r="4" spans="2:8">
      <c r="B4" s="147">
        <v>41</v>
      </c>
      <c r="C4" s="148">
        <v>963853</v>
      </c>
      <c r="D4" s="148">
        <v>184766</v>
      </c>
      <c r="E4" s="148">
        <v>19.170000000000002</v>
      </c>
      <c r="F4" s="148">
        <v>12</v>
      </c>
      <c r="G4" s="148">
        <v>6</v>
      </c>
      <c r="H4" s="149">
        <v>50</v>
      </c>
    </row>
    <row r="5" spans="2:8">
      <c r="B5" s="140">
        <v>42</v>
      </c>
      <c r="C5" s="138">
        <v>963853</v>
      </c>
      <c r="D5" s="138">
        <v>174959</v>
      </c>
      <c r="E5" s="138">
        <v>18.149999999999999</v>
      </c>
      <c r="F5" s="138">
        <v>15</v>
      </c>
      <c r="G5" s="138">
        <v>10</v>
      </c>
      <c r="H5" s="141">
        <v>66.67</v>
      </c>
    </row>
    <row r="6" spans="2:8">
      <c r="B6" s="140">
        <v>43</v>
      </c>
      <c r="C6" s="138">
        <v>963853</v>
      </c>
      <c r="D6" s="138">
        <v>211220</v>
      </c>
      <c r="E6" s="138">
        <v>21.91</v>
      </c>
      <c r="F6" s="138">
        <v>18</v>
      </c>
      <c r="G6" s="138">
        <v>9</v>
      </c>
      <c r="H6" s="141">
        <v>50</v>
      </c>
    </row>
    <row r="7" spans="2:8">
      <c r="B7" s="140">
        <v>44</v>
      </c>
      <c r="C7" s="138">
        <v>963853</v>
      </c>
      <c r="D7" s="138">
        <v>124088</v>
      </c>
      <c r="E7" s="138">
        <v>12.87</v>
      </c>
      <c r="F7" s="138">
        <v>9</v>
      </c>
      <c r="G7" s="138">
        <v>6</v>
      </c>
      <c r="H7" s="141">
        <v>66.67</v>
      </c>
    </row>
    <row r="8" spans="2:8">
      <c r="B8" s="140">
        <v>45</v>
      </c>
      <c r="C8" s="138">
        <v>963853</v>
      </c>
      <c r="D8" s="138">
        <v>223861</v>
      </c>
      <c r="E8" s="138">
        <v>23.23</v>
      </c>
      <c r="F8" s="138">
        <v>30</v>
      </c>
      <c r="G8" s="138">
        <v>19</v>
      </c>
      <c r="H8" s="141">
        <v>63.33</v>
      </c>
    </row>
    <row r="9" spans="2:8">
      <c r="B9" s="140">
        <v>46</v>
      </c>
      <c r="C9" s="138">
        <v>963853</v>
      </c>
      <c r="D9" s="138">
        <v>223385</v>
      </c>
      <c r="E9" s="138">
        <v>23.18</v>
      </c>
      <c r="F9" s="138">
        <v>21</v>
      </c>
      <c r="G9" s="138">
        <v>11</v>
      </c>
      <c r="H9" s="141">
        <v>52.38</v>
      </c>
    </row>
    <row r="10" spans="2:8">
      <c r="B10" s="140">
        <v>47</v>
      </c>
      <c r="C10" s="138">
        <v>963853</v>
      </c>
      <c r="D10" s="138">
        <v>177306</v>
      </c>
      <c r="E10" s="138">
        <v>18.399999999999999</v>
      </c>
      <c r="F10" s="138">
        <v>16</v>
      </c>
      <c r="G10" s="138">
        <v>9</v>
      </c>
      <c r="H10" s="141">
        <v>56.25</v>
      </c>
    </row>
    <row r="11" spans="2:8" ht="17" thickBot="1">
      <c r="B11" s="142">
        <v>48</v>
      </c>
      <c r="C11" s="150">
        <v>963853</v>
      </c>
      <c r="D11" s="150">
        <v>239075</v>
      </c>
      <c r="E11" s="150">
        <v>24.8</v>
      </c>
      <c r="F11" s="150">
        <v>21</v>
      </c>
      <c r="G11" s="150">
        <v>11</v>
      </c>
      <c r="H11" s="151">
        <v>52.38</v>
      </c>
    </row>
    <row r="12" spans="2:8" s="8" customFormat="1" ht="17" thickBot="1">
      <c r="B12" s="144" t="s">
        <v>193</v>
      </c>
      <c r="C12" s="145">
        <v>963853</v>
      </c>
      <c r="D12" s="145">
        <v>194832</v>
      </c>
      <c r="E12" s="145">
        <v>20.21</v>
      </c>
      <c r="F12" s="145">
        <v>142</v>
      </c>
      <c r="G12" s="145">
        <v>81</v>
      </c>
      <c r="H12" s="146">
        <v>57.04</v>
      </c>
    </row>
  </sheetData>
  <mergeCells count="2">
    <mergeCell ref="F2:H2"/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86"/>
  <sheetViews>
    <sheetView workbookViewId="0">
      <selection activeCell="G31" sqref="G31"/>
    </sheetView>
  </sheetViews>
  <sheetFormatPr baseColWidth="10" defaultColWidth="11.1640625" defaultRowHeight="16"/>
  <cols>
    <col min="1" max="1" width="5.83203125" customWidth="1"/>
    <col min="2" max="2" width="7.6640625" style="8" customWidth="1"/>
    <col min="3" max="3" width="5.83203125" style="8" customWidth="1"/>
    <col min="5" max="12" width="12.83203125" style="70" customWidth="1"/>
    <col min="14" max="21" width="10.83203125" style="9"/>
    <col min="22" max="28" width="10.83203125" style="10"/>
  </cols>
  <sheetData>
    <row r="1" spans="2:28" ht="17" thickBot="1"/>
    <row r="2" spans="2:28" s="56" customFormat="1" ht="30">
      <c r="B2" s="57" t="s">
        <v>18</v>
      </c>
      <c r="C2" s="58" t="s">
        <v>43</v>
      </c>
      <c r="D2" s="59" t="s">
        <v>19</v>
      </c>
      <c r="E2" s="71" t="s">
        <v>164</v>
      </c>
      <c r="F2" s="71" t="s">
        <v>165</v>
      </c>
      <c r="G2" s="71" t="s">
        <v>166</v>
      </c>
      <c r="H2" s="71" t="s">
        <v>167</v>
      </c>
      <c r="I2" s="71" t="s">
        <v>168</v>
      </c>
      <c r="J2" s="71" t="s">
        <v>169</v>
      </c>
      <c r="K2" s="71" t="s">
        <v>170</v>
      </c>
      <c r="L2" s="72" t="s">
        <v>171</v>
      </c>
      <c r="M2" s="59" t="s">
        <v>19</v>
      </c>
      <c r="N2" s="60" t="s">
        <v>164</v>
      </c>
      <c r="O2" s="60" t="s">
        <v>165</v>
      </c>
      <c r="P2" s="60" t="s">
        <v>166</v>
      </c>
      <c r="Q2" s="60" t="s">
        <v>167</v>
      </c>
      <c r="R2" s="60" t="s">
        <v>168</v>
      </c>
      <c r="S2" s="60" t="s">
        <v>169</v>
      </c>
      <c r="T2" s="60" t="s">
        <v>170</v>
      </c>
      <c r="U2" s="61" t="s">
        <v>171</v>
      </c>
      <c r="V2" s="32"/>
      <c r="W2" s="32"/>
      <c r="X2" s="32"/>
      <c r="Y2" s="32"/>
      <c r="Z2" s="32"/>
      <c r="AA2" s="32"/>
      <c r="AB2" s="32"/>
    </row>
    <row r="3" spans="2:28" ht="16" customHeight="1">
      <c r="B3" s="169" t="s">
        <v>34</v>
      </c>
      <c r="C3" s="167" t="s">
        <v>44</v>
      </c>
      <c r="D3" s="11" t="s">
        <v>21</v>
      </c>
      <c r="E3" s="81">
        <v>8571551</v>
      </c>
      <c r="F3" s="81">
        <v>223</v>
      </c>
      <c r="G3" s="81">
        <v>134</v>
      </c>
      <c r="H3" s="81">
        <v>116</v>
      </c>
      <c r="I3" s="81">
        <v>70</v>
      </c>
      <c r="J3" s="81">
        <v>85</v>
      </c>
      <c r="K3" s="81">
        <v>62</v>
      </c>
      <c r="L3" s="82">
        <v>141</v>
      </c>
      <c r="M3" s="11" t="s">
        <v>21</v>
      </c>
      <c r="N3" s="12">
        <f>E3/52883070</f>
        <v>0.16208497350853496</v>
      </c>
      <c r="O3" s="12">
        <f t="shared" ref="O3:U9" si="0">F3/52883070</f>
        <v>4.2168504967657892E-6</v>
      </c>
      <c r="P3" s="12">
        <f t="shared" si="0"/>
        <v>2.5338922267561243E-6</v>
      </c>
      <c r="Q3" s="12">
        <f t="shared" si="0"/>
        <v>2.1935186440575403E-6</v>
      </c>
      <c r="R3" s="12">
        <f t="shared" si="0"/>
        <v>1.3236750438278262E-6</v>
      </c>
      <c r="S3" s="12">
        <f t="shared" si="0"/>
        <v>1.607319696076646E-6</v>
      </c>
      <c r="T3" s="12">
        <f t="shared" si="0"/>
        <v>1.1723978959617888E-6</v>
      </c>
      <c r="U3" s="13">
        <f t="shared" si="0"/>
        <v>2.666259731138907E-6</v>
      </c>
    </row>
    <row r="4" spans="2:28">
      <c r="B4" s="162"/>
      <c r="C4" s="165"/>
      <c r="D4" s="10" t="s">
        <v>22</v>
      </c>
      <c r="E4" s="83">
        <v>165</v>
      </c>
      <c r="F4" s="83">
        <v>8255066</v>
      </c>
      <c r="G4" s="83">
        <v>90</v>
      </c>
      <c r="H4" s="83">
        <v>133</v>
      </c>
      <c r="I4" s="83">
        <v>80</v>
      </c>
      <c r="J4" s="83">
        <v>107</v>
      </c>
      <c r="K4" s="83">
        <v>89</v>
      </c>
      <c r="L4" s="84">
        <v>145</v>
      </c>
      <c r="M4" s="10" t="s">
        <v>22</v>
      </c>
      <c r="N4" s="14">
        <f t="shared" ref="N4:N9" si="1">E4/52883070</f>
        <v>3.120091174737019E-6</v>
      </c>
      <c r="O4" s="14">
        <f t="shared" si="0"/>
        <v>0.1561003549907371</v>
      </c>
      <c r="P4" s="14">
        <f t="shared" si="0"/>
        <v>1.7018679134929193E-6</v>
      </c>
      <c r="Q4" s="14">
        <f t="shared" si="0"/>
        <v>2.5149825832728696E-6</v>
      </c>
      <c r="R4" s="14">
        <f t="shared" si="0"/>
        <v>1.5127714786603727E-6</v>
      </c>
      <c r="S4" s="14">
        <f t="shared" si="0"/>
        <v>2.0233318527082484E-6</v>
      </c>
      <c r="T4" s="14">
        <f t="shared" si="0"/>
        <v>1.6829582700096647E-6</v>
      </c>
      <c r="U4" s="15">
        <f t="shared" si="0"/>
        <v>2.7418983050719259E-6</v>
      </c>
    </row>
    <row r="5" spans="2:28">
      <c r="B5" s="162"/>
      <c r="C5" s="165"/>
      <c r="D5" s="10" t="s">
        <v>23</v>
      </c>
      <c r="E5" s="83">
        <v>128</v>
      </c>
      <c r="F5" s="83">
        <v>247</v>
      </c>
      <c r="G5" s="83">
        <v>7905245</v>
      </c>
      <c r="H5" s="83">
        <v>117</v>
      </c>
      <c r="I5" s="83">
        <v>89</v>
      </c>
      <c r="J5" s="83">
        <v>127</v>
      </c>
      <c r="K5" s="83">
        <v>91</v>
      </c>
      <c r="L5" s="84">
        <v>133</v>
      </c>
      <c r="M5" s="10" t="s">
        <v>23</v>
      </c>
      <c r="N5" s="14">
        <f t="shared" si="1"/>
        <v>2.4204343658565966E-6</v>
      </c>
      <c r="O5" s="14">
        <f t="shared" si="0"/>
        <v>4.6706819403639008E-6</v>
      </c>
      <c r="P5" s="14">
        <f t="shared" si="0"/>
        <v>0.14948536459778147</v>
      </c>
      <c r="Q5" s="14">
        <f t="shared" si="0"/>
        <v>2.2124282875407954E-6</v>
      </c>
      <c r="R5" s="14">
        <f t="shared" si="0"/>
        <v>1.6829582700096647E-6</v>
      </c>
      <c r="S5" s="14">
        <f t="shared" si="0"/>
        <v>2.401524722373342E-6</v>
      </c>
      <c r="T5" s="14">
        <f t="shared" si="0"/>
        <v>1.7207775569761741E-6</v>
      </c>
      <c r="U5" s="15">
        <f t="shared" si="0"/>
        <v>2.5149825832728696E-6</v>
      </c>
    </row>
    <row r="6" spans="2:28">
      <c r="B6" s="162"/>
      <c r="C6" s="165"/>
      <c r="D6" s="10" t="s">
        <v>24</v>
      </c>
      <c r="E6" s="83">
        <v>83</v>
      </c>
      <c r="F6" s="83">
        <v>222</v>
      </c>
      <c r="G6" s="83">
        <v>213</v>
      </c>
      <c r="H6" s="83">
        <v>6468009</v>
      </c>
      <c r="I6" s="83">
        <v>51</v>
      </c>
      <c r="J6" s="83">
        <v>91</v>
      </c>
      <c r="K6" s="83">
        <v>71</v>
      </c>
      <c r="L6" s="84">
        <v>122</v>
      </c>
      <c r="M6" s="10" t="s">
        <v>24</v>
      </c>
      <c r="N6" s="14">
        <f t="shared" si="1"/>
        <v>1.5695004091101368E-6</v>
      </c>
      <c r="O6" s="14">
        <f t="shared" si="0"/>
        <v>4.1979408532825345E-6</v>
      </c>
      <c r="P6" s="14">
        <f t="shared" si="0"/>
        <v>4.0277540619332422E-6</v>
      </c>
      <c r="Q6" s="14">
        <f t="shared" si="0"/>
        <v>0.12230774423648248</v>
      </c>
      <c r="R6" s="14">
        <f t="shared" si="0"/>
        <v>9.6439181764598766E-7</v>
      </c>
      <c r="S6" s="14">
        <f t="shared" si="0"/>
        <v>1.7207775569761741E-6</v>
      </c>
      <c r="T6" s="14">
        <f t="shared" si="0"/>
        <v>1.3425846873110808E-6</v>
      </c>
      <c r="U6" s="15">
        <f t="shared" si="0"/>
        <v>2.3069765049570685E-6</v>
      </c>
    </row>
    <row r="7" spans="2:28">
      <c r="B7" s="162"/>
      <c r="C7" s="165"/>
      <c r="D7" s="10" t="s">
        <v>25</v>
      </c>
      <c r="E7" s="83">
        <v>73</v>
      </c>
      <c r="F7" s="83">
        <v>146</v>
      </c>
      <c r="G7" s="83">
        <v>107</v>
      </c>
      <c r="H7" s="83">
        <v>82</v>
      </c>
      <c r="I7" s="83">
        <v>6893455</v>
      </c>
      <c r="J7" s="83">
        <v>65</v>
      </c>
      <c r="K7" s="83">
        <v>276</v>
      </c>
      <c r="L7" s="84">
        <v>82</v>
      </c>
      <c r="M7" s="10" t="s">
        <v>25</v>
      </c>
      <c r="N7" s="14">
        <f t="shared" si="1"/>
        <v>1.3804039742775902E-6</v>
      </c>
      <c r="O7" s="14">
        <f t="shared" si="0"/>
        <v>2.7608079485551805E-6</v>
      </c>
      <c r="P7" s="14">
        <f t="shared" si="0"/>
        <v>2.0233318527082484E-6</v>
      </c>
      <c r="Q7" s="14">
        <f t="shared" si="0"/>
        <v>1.5505907656268822E-6</v>
      </c>
      <c r="R7" s="14">
        <f t="shared" si="0"/>
        <v>0.13035277641785925</v>
      </c>
      <c r="S7" s="14">
        <f t="shared" si="0"/>
        <v>1.2291268264115529E-6</v>
      </c>
      <c r="T7" s="14">
        <f t="shared" si="0"/>
        <v>5.2190616013782863E-6</v>
      </c>
      <c r="U7" s="15">
        <f t="shared" si="0"/>
        <v>1.5505907656268822E-6</v>
      </c>
    </row>
    <row r="8" spans="2:28">
      <c r="B8" s="162"/>
      <c r="C8" s="165"/>
      <c r="D8" s="10" t="s">
        <v>26</v>
      </c>
      <c r="E8" s="83">
        <v>143</v>
      </c>
      <c r="F8" s="83">
        <v>162</v>
      </c>
      <c r="G8" s="83">
        <v>137</v>
      </c>
      <c r="H8" s="83">
        <v>140</v>
      </c>
      <c r="I8" s="83">
        <v>171</v>
      </c>
      <c r="J8" s="83">
        <v>7868224</v>
      </c>
      <c r="K8" s="83">
        <v>66</v>
      </c>
      <c r="L8" s="84">
        <v>179</v>
      </c>
      <c r="M8" s="10" t="s">
        <v>26</v>
      </c>
      <c r="N8" s="14">
        <f t="shared" si="1"/>
        <v>2.7040790181054162E-6</v>
      </c>
      <c r="O8" s="14">
        <f t="shared" si="0"/>
        <v>3.0633622442872547E-6</v>
      </c>
      <c r="P8" s="14">
        <f t="shared" si="0"/>
        <v>2.5906211572058885E-6</v>
      </c>
      <c r="Q8" s="14">
        <f t="shared" si="0"/>
        <v>2.6473500876556524E-6</v>
      </c>
      <c r="R8" s="14">
        <f t="shared" si="0"/>
        <v>3.2335490356365467E-6</v>
      </c>
      <c r="S8" s="14">
        <f t="shared" si="0"/>
        <v>0.14878531068638792</v>
      </c>
      <c r="T8" s="14">
        <f t="shared" si="0"/>
        <v>1.2480364698948075E-6</v>
      </c>
      <c r="U8" s="15">
        <f t="shared" si="0"/>
        <v>3.384826183502584E-6</v>
      </c>
    </row>
    <row r="9" spans="2:28">
      <c r="B9" s="162"/>
      <c r="C9" s="166"/>
      <c r="D9" s="16" t="s">
        <v>28</v>
      </c>
      <c r="E9" s="85">
        <v>124</v>
      </c>
      <c r="F9" s="85">
        <v>170</v>
      </c>
      <c r="G9" s="85">
        <v>115</v>
      </c>
      <c r="H9" s="85">
        <v>108</v>
      </c>
      <c r="I9" s="85">
        <v>66</v>
      </c>
      <c r="J9" s="85">
        <v>129</v>
      </c>
      <c r="K9" s="85">
        <v>155</v>
      </c>
      <c r="L9" s="86">
        <v>6915399</v>
      </c>
      <c r="M9" s="16" t="s">
        <v>28</v>
      </c>
      <c r="N9" s="17">
        <f t="shared" si="1"/>
        <v>2.3447957919235777E-6</v>
      </c>
      <c r="O9" s="17">
        <f t="shared" si="0"/>
        <v>3.2146393921532921E-6</v>
      </c>
      <c r="P9" s="17">
        <f t="shared" si="0"/>
        <v>2.1746090005742857E-6</v>
      </c>
      <c r="Q9" s="17">
        <f t="shared" si="0"/>
        <v>2.0422414961915034E-6</v>
      </c>
      <c r="R9" s="17">
        <f t="shared" si="0"/>
        <v>1.2480364698948075E-6</v>
      </c>
      <c r="S9" s="17">
        <f t="shared" si="0"/>
        <v>2.4393440093398512E-6</v>
      </c>
      <c r="T9" s="17">
        <f t="shared" si="0"/>
        <v>2.9309947399044724E-6</v>
      </c>
      <c r="U9" s="18">
        <f t="shared" si="0"/>
        <v>0.13076772963445579</v>
      </c>
    </row>
    <row r="10" spans="2:28">
      <c r="B10" s="162"/>
      <c r="C10" s="165" t="s">
        <v>45</v>
      </c>
      <c r="D10" s="10" t="s">
        <v>21</v>
      </c>
      <c r="E10" s="83">
        <v>8476574</v>
      </c>
      <c r="F10" s="83">
        <v>131</v>
      </c>
      <c r="G10" s="83">
        <v>67</v>
      </c>
      <c r="H10" s="83">
        <v>42</v>
      </c>
      <c r="I10" s="83">
        <v>31</v>
      </c>
      <c r="J10" s="83">
        <v>41</v>
      </c>
      <c r="K10" s="83">
        <v>26</v>
      </c>
      <c r="L10" s="84">
        <v>86</v>
      </c>
      <c r="M10" s="10" t="s">
        <v>21</v>
      </c>
      <c r="N10" s="14">
        <f t="shared" ref="N10:U16" si="2">E10/51997059</f>
        <v>0.16302025851115926</v>
      </c>
      <c r="O10" s="14">
        <f t="shared" si="2"/>
        <v>2.5193732591683695E-6</v>
      </c>
      <c r="P10" s="14">
        <f t="shared" si="2"/>
        <v>1.2885344149945096E-6</v>
      </c>
      <c r="Q10" s="14">
        <f t="shared" si="2"/>
        <v>8.0773799148909553E-7</v>
      </c>
      <c r="R10" s="14">
        <f t="shared" si="2"/>
        <v>5.9618756514671341E-7</v>
      </c>
      <c r="S10" s="14">
        <f t="shared" si="2"/>
        <v>7.8850613454887901E-7</v>
      </c>
      <c r="T10" s="14">
        <f t="shared" si="2"/>
        <v>5.0002828044563056E-7</v>
      </c>
      <c r="U10" s="15">
        <f t="shared" si="2"/>
        <v>1.6539396968586243E-6</v>
      </c>
    </row>
    <row r="11" spans="2:28">
      <c r="B11" s="162"/>
      <c r="C11" s="165"/>
      <c r="D11" s="10" t="s">
        <v>22</v>
      </c>
      <c r="E11" s="83">
        <v>97</v>
      </c>
      <c r="F11" s="83">
        <v>8108158</v>
      </c>
      <c r="G11" s="83">
        <v>29</v>
      </c>
      <c r="H11" s="83">
        <v>68</v>
      </c>
      <c r="I11" s="83">
        <v>42</v>
      </c>
      <c r="J11" s="83">
        <v>44</v>
      </c>
      <c r="K11" s="83">
        <v>56</v>
      </c>
      <c r="L11" s="84">
        <v>65</v>
      </c>
      <c r="M11" s="10" t="s">
        <v>22</v>
      </c>
      <c r="N11" s="14">
        <f t="shared" si="2"/>
        <v>1.8654901232010065E-6</v>
      </c>
      <c r="O11" s="14">
        <f t="shared" si="2"/>
        <v>0.15593493470467243</v>
      </c>
      <c r="P11" s="14">
        <f t="shared" si="2"/>
        <v>5.5772385126628025E-7</v>
      </c>
      <c r="Q11" s="14">
        <f t="shared" si="2"/>
        <v>1.3077662719347262E-6</v>
      </c>
      <c r="R11" s="14">
        <f t="shared" si="2"/>
        <v>8.0773799148909553E-7</v>
      </c>
      <c r="S11" s="14">
        <f t="shared" si="2"/>
        <v>8.462017053695287E-7</v>
      </c>
      <c r="T11" s="14">
        <f t="shared" si="2"/>
        <v>1.0769839886521275E-6</v>
      </c>
      <c r="U11" s="15">
        <f t="shared" si="2"/>
        <v>1.2500707011140765E-6</v>
      </c>
    </row>
    <row r="12" spans="2:28">
      <c r="B12" s="162"/>
      <c r="C12" s="165"/>
      <c r="D12" s="10" t="s">
        <v>23</v>
      </c>
      <c r="E12" s="83">
        <v>63</v>
      </c>
      <c r="F12" s="83">
        <v>137</v>
      </c>
      <c r="G12" s="83">
        <v>7758534</v>
      </c>
      <c r="H12" s="83">
        <v>50</v>
      </c>
      <c r="I12" s="83">
        <v>39</v>
      </c>
      <c r="J12" s="83">
        <v>54</v>
      </c>
      <c r="K12" s="83">
        <v>41</v>
      </c>
      <c r="L12" s="84">
        <v>64</v>
      </c>
      <c r="M12" s="10" t="s">
        <v>23</v>
      </c>
      <c r="N12" s="14">
        <f t="shared" si="2"/>
        <v>1.2116069872336432E-6</v>
      </c>
      <c r="O12" s="14">
        <f t="shared" si="2"/>
        <v>2.6347644008096688E-6</v>
      </c>
      <c r="P12" s="14">
        <f t="shared" si="2"/>
        <v>0.14921101595380615</v>
      </c>
      <c r="Q12" s="14">
        <f t="shared" si="2"/>
        <v>9.6159284701082807E-7</v>
      </c>
      <c r="R12" s="14">
        <f t="shared" si="2"/>
        <v>7.5004242066844585E-7</v>
      </c>
      <c r="S12" s="14">
        <f t="shared" si="2"/>
        <v>1.0385202747716944E-6</v>
      </c>
      <c r="T12" s="14">
        <f t="shared" si="2"/>
        <v>7.8850613454887901E-7</v>
      </c>
      <c r="U12" s="15">
        <f t="shared" si="2"/>
        <v>1.2308388441738599E-6</v>
      </c>
    </row>
    <row r="13" spans="2:28">
      <c r="B13" s="162"/>
      <c r="C13" s="165"/>
      <c r="D13" s="10" t="s">
        <v>24</v>
      </c>
      <c r="E13" s="83">
        <v>28</v>
      </c>
      <c r="F13" s="83">
        <v>144</v>
      </c>
      <c r="G13" s="83">
        <v>145</v>
      </c>
      <c r="H13" s="83">
        <v>6373045</v>
      </c>
      <c r="I13" s="83">
        <v>31</v>
      </c>
      <c r="J13" s="83">
        <v>36</v>
      </c>
      <c r="K13" s="83">
        <v>25</v>
      </c>
      <c r="L13" s="84">
        <v>44</v>
      </c>
      <c r="M13" s="10" t="s">
        <v>24</v>
      </c>
      <c r="N13" s="14">
        <f t="shared" si="2"/>
        <v>5.3849199432606373E-7</v>
      </c>
      <c r="O13" s="14">
        <f t="shared" si="2"/>
        <v>2.7693873993911846E-6</v>
      </c>
      <c r="P13" s="14">
        <f t="shared" si="2"/>
        <v>2.7886192563314015E-6</v>
      </c>
      <c r="Q13" s="14">
        <f t="shared" si="2"/>
        <v>0.12256548971356246</v>
      </c>
      <c r="R13" s="14">
        <f t="shared" si="2"/>
        <v>5.9618756514671341E-7</v>
      </c>
      <c r="S13" s="14">
        <f t="shared" si="2"/>
        <v>6.9234684984779616E-7</v>
      </c>
      <c r="T13" s="14">
        <f t="shared" si="2"/>
        <v>4.8079642350541404E-7</v>
      </c>
      <c r="U13" s="15">
        <f t="shared" si="2"/>
        <v>8.462017053695287E-7</v>
      </c>
    </row>
    <row r="14" spans="2:28">
      <c r="B14" s="162"/>
      <c r="C14" s="165"/>
      <c r="D14" s="10" t="s">
        <v>25</v>
      </c>
      <c r="E14" s="83">
        <v>24</v>
      </c>
      <c r="F14" s="83">
        <v>84</v>
      </c>
      <c r="G14" s="83">
        <v>52</v>
      </c>
      <c r="H14" s="83">
        <v>32</v>
      </c>
      <c r="I14" s="83">
        <v>6839951</v>
      </c>
      <c r="J14" s="83">
        <v>21</v>
      </c>
      <c r="K14" s="83">
        <v>238</v>
      </c>
      <c r="L14" s="84">
        <v>28</v>
      </c>
      <c r="M14" s="10" t="s">
        <v>25</v>
      </c>
      <c r="N14" s="14">
        <f t="shared" si="2"/>
        <v>4.6156456656519746E-7</v>
      </c>
      <c r="O14" s="14">
        <f t="shared" si="2"/>
        <v>1.6154759829781911E-6</v>
      </c>
      <c r="P14" s="14">
        <f t="shared" si="2"/>
        <v>1.0000565608912611E-6</v>
      </c>
      <c r="Q14" s="14">
        <f t="shared" si="2"/>
        <v>6.1541942208692994E-7</v>
      </c>
      <c r="R14" s="14">
        <f t="shared" si="2"/>
        <v>0.1315449591100912</v>
      </c>
      <c r="S14" s="14">
        <f t="shared" si="2"/>
        <v>4.0386899574454777E-7</v>
      </c>
      <c r="T14" s="14">
        <f t="shared" si="2"/>
        <v>4.5771819517715414E-6</v>
      </c>
      <c r="U14" s="15">
        <f t="shared" si="2"/>
        <v>5.3849199432606373E-7</v>
      </c>
    </row>
    <row r="15" spans="2:28">
      <c r="B15" s="162"/>
      <c r="C15" s="165"/>
      <c r="D15" s="10" t="s">
        <v>26</v>
      </c>
      <c r="E15" s="83">
        <v>73</v>
      </c>
      <c r="F15" s="83">
        <v>58</v>
      </c>
      <c r="G15" s="83">
        <v>63</v>
      </c>
      <c r="H15" s="83">
        <v>61</v>
      </c>
      <c r="I15" s="83">
        <v>133</v>
      </c>
      <c r="J15" s="83">
        <v>7679281</v>
      </c>
      <c r="K15" s="83">
        <v>31</v>
      </c>
      <c r="L15" s="84">
        <v>94</v>
      </c>
      <c r="M15" s="10" t="s">
        <v>26</v>
      </c>
      <c r="N15" s="14">
        <f t="shared" si="2"/>
        <v>1.4039255566358089E-6</v>
      </c>
      <c r="O15" s="14">
        <f t="shared" si="2"/>
        <v>1.1154477025325605E-6</v>
      </c>
      <c r="P15" s="14">
        <f t="shared" si="2"/>
        <v>1.2116069872336432E-6</v>
      </c>
      <c r="Q15" s="14">
        <f t="shared" si="2"/>
        <v>1.1731432733532102E-6</v>
      </c>
      <c r="R15" s="14">
        <f t="shared" si="2"/>
        <v>2.5578369730488027E-6</v>
      </c>
      <c r="S15" s="14">
        <f t="shared" si="2"/>
        <v>0.14768683359572318</v>
      </c>
      <c r="T15" s="14">
        <f t="shared" si="2"/>
        <v>5.9618756514671341E-7</v>
      </c>
      <c r="U15" s="15">
        <f t="shared" si="2"/>
        <v>1.8077945523803568E-6</v>
      </c>
    </row>
    <row r="16" spans="2:28">
      <c r="B16" s="162"/>
      <c r="C16" s="166"/>
      <c r="D16" s="16" t="s">
        <v>28</v>
      </c>
      <c r="E16" s="85">
        <v>70</v>
      </c>
      <c r="F16" s="85">
        <v>71</v>
      </c>
      <c r="G16" s="85">
        <v>49</v>
      </c>
      <c r="H16" s="85">
        <v>53</v>
      </c>
      <c r="I16" s="85">
        <v>34</v>
      </c>
      <c r="J16" s="85">
        <v>80</v>
      </c>
      <c r="K16" s="85">
        <v>123</v>
      </c>
      <c r="L16" s="86">
        <v>6758318</v>
      </c>
      <c r="M16" s="16" t="s">
        <v>28</v>
      </c>
      <c r="N16" s="17">
        <f t="shared" si="2"/>
        <v>1.3462299858151593E-6</v>
      </c>
      <c r="O16" s="17">
        <f t="shared" si="2"/>
        <v>1.3654618427553759E-6</v>
      </c>
      <c r="P16" s="17">
        <f t="shared" si="2"/>
        <v>9.4236099007061155E-7</v>
      </c>
      <c r="Q16" s="17">
        <f t="shared" si="2"/>
        <v>1.0192884178314778E-6</v>
      </c>
      <c r="R16" s="17">
        <f t="shared" si="2"/>
        <v>6.538831359673631E-7</v>
      </c>
      <c r="S16" s="17">
        <f t="shared" si="2"/>
        <v>1.538548555217325E-6</v>
      </c>
      <c r="T16" s="17">
        <f t="shared" si="2"/>
        <v>2.3655184036466368E-6</v>
      </c>
      <c r="U16" s="18">
        <f t="shared" si="2"/>
        <v>0.12997500493249051</v>
      </c>
    </row>
    <row r="17" spans="2:21">
      <c r="B17" s="162"/>
      <c r="C17" s="165" t="s">
        <v>46</v>
      </c>
      <c r="D17" s="10" t="s">
        <v>21</v>
      </c>
      <c r="E17" s="83">
        <v>8380227</v>
      </c>
      <c r="F17" s="83">
        <v>92</v>
      </c>
      <c r="G17" s="83">
        <v>59</v>
      </c>
      <c r="H17" s="83">
        <v>36</v>
      </c>
      <c r="I17" s="83">
        <v>26</v>
      </c>
      <c r="J17" s="83">
        <v>34</v>
      </c>
      <c r="K17" s="83">
        <v>22</v>
      </c>
      <c r="L17" s="84">
        <v>71</v>
      </c>
      <c r="M17" s="10" t="s">
        <v>21</v>
      </c>
      <c r="N17" s="14">
        <f t="shared" ref="N17:U23" si="3">E17/51246621</f>
        <v>0.16352740603131669</v>
      </c>
      <c r="O17" s="14">
        <f t="shared" si="3"/>
        <v>1.7952403144784903E-6</v>
      </c>
      <c r="P17" s="14">
        <f t="shared" si="3"/>
        <v>1.1512954190677274E-6</v>
      </c>
      <c r="Q17" s="14">
        <f t="shared" si="3"/>
        <v>7.0248534044810491E-7</v>
      </c>
      <c r="R17" s="14">
        <f t="shared" si="3"/>
        <v>5.0735052365696467E-7</v>
      </c>
      <c r="S17" s="14">
        <f t="shared" si="3"/>
        <v>6.6345837708987684E-7</v>
      </c>
      <c r="T17" s="14">
        <f t="shared" si="3"/>
        <v>4.2929659694050854E-7</v>
      </c>
      <c r="U17" s="15">
        <f t="shared" si="3"/>
        <v>1.3854571992170958E-6</v>
      </c>
    </row>
    <row r="18" spans="2:21">
      <c r="B18" s="162"/>
      <c r="C18" s="165"/>
      <c r="D18" s="10" t="s">
        <v>22</v>
      </c>
      <c r="E18" s="83">
        <v>73</v>
      </c>
      <c r="F18" s="83">
        <v>7991286</v>
      </c>
      <c r="G18" s="83">
        <v>26</v>
      </c>
      <c r="H18" s="83">
        <v>59</v>
      </c>
      <c r="I18" s="83">
        <v>36</v>
      </c>
      <c r="J18" s="83">
        <v>34</v>
      </c>
      <c r="K18" s="83">
        <v>48</v>
      </c>
      <c r="L18" s="84">
        <v>51</v>
      </c>
      <c r="M18" s="10" t="s">
        <v>22</v>
      </c>
      <c r="N18" s="14">
        <f t="shared" si="3"/>
        <v>1.4244841625753236E-6</v>
      </c>
      <c r="O18" s="14">
        <f t="shared" si="3"/>
        <v>0.15593781295356038</v>
      </c>
      <c r="P18" s="14">
        <f t="shared" si="3"/>
        <v>5.0735052365696467E-7</v>
      </c>
      <c r="Q18" s="14">
        <f t="shared" si="3"/>
        <v>1.1512954190677274E-6</v>
      </c>
      <c r="R18" s="14">
        <f t="shared" si="3"/>
        <v>7.0248534044810491E-7</v>
      </c>
      <c r="S18" s="14">
        <f t="shared" si="3"/>
        <v>6.6345837708987684E-7</v>
      </c>
      <c r="T18" s="14">
        <f t="shared" si="3"/>
        <v>9.3664712059747311E-7</v>
      </c>
      <c r="U18" s="15">
        <f t="shared" si="3"/>
        <v>9.9518756563481532E-7</v>
      </c>
    </row>
    <row r="19" spans="2:21">
      <c r="B19" s="162"/>
      <c r="C19" s="165"/>
      <c r="D19" s="10" t="s">
        <v>23</v>
      </c>
      <c r="E19" s="83">
        <v>53</v>
      </c>
      <c r="F19" s="83">
        <v>118</v>
      </c>
      <c r="G19" s="83">
        <v>7624963</v>
      </c>
      <c r="H19" s="83">
        <v>36</v>
      </c>
      <c r="I19" s="83">
        <v>32</v>
      </c>
      <c r="J19" s="83">
        <v>46</v>
      </c>
      <c r="K19" s="83">
        <v>37</v>
      </c>
      <c r="L19" s="84">
        <v>55</v>
      </c>
      <c r="M19" s="10" t="s">
        <v>23</v>
      </c>
      <c r="N19" s="14">
        <f t="shared" si="3"/>
        <v>1.0342145289930432E-6</v>
      </c>
      <c r="O19" s="14">
        <f t="shared" si="3"/>
        <v>2.3025908381354548E-6</v>
      </c>
      <c r="P19" s="14">
        <f t="shared" si="3"/>
        <v>0.14878957580442231</v>
      </c>
      <c r="Q19" s="14">
        <f t="shared" si="3"/>
        <v>7.0248534044810491E-7</v>
      </c>
      <c r="R19" s="14">
        <f t="shared" si="3"/>
        <v>6.2443141373164877E-7</v>
      </c>
      <c r="S19" s="14">
        <f t="shared" si="3"/>
        <v>8.9762015723924514E-7</v>
      </c>
      <c r="T19" s="14">
        <f t="shared" si="3"/>
        <v>7.2199882212721884E-7</v>
      </c>
      <c r="U19" s="15">
        <f t="shared" si="3"/>
        <v>1.0732414923512712E-6</v>
      </c>
    </row>
    <row r="20" spans="2:21">
      <c r="B20" s="162"/>
      <c r="C20" s="165"/>
      <c r="D20" s="10" t="s">
        <v>24</v>
      </c>
      <c r="E20" s="83">
        <v>19</v>
      </c>
      <c r="F20" s="83">
        <v>130</v>
      </c>
      <c r="G20" s="83">
        <v>135</v>
      </c>
      <c r="H20" s="83">
        <v>6297175</v>
      </c>
      <c r="I20" s="83">
        <v>19</v>
      </c>
      <c r="J20" s="83">
        <v>28</v>
      </c>
      <c r="K20" s="83">
        <v>20</v>
      </c>
      <c r="L20" s="84">
        <v>39</v>
      </c>
      <c r="M20" s="10" t="s">
        <v>24</v>
      </c>
      <c r="N20" s="14">
        <f t="shared" si="3"/>
        <v>3.7075615190316644E-7</v>
      </c>
      <c r="O20" s="14">
        <f t="shared" si="3"/>
        <v>2.5367526182848232E-6</v>
      </c>
      <c r="P20" s="14">
        <f t="shared" si="3"/>
        <v>2.6343200266803931E-6</v>
      </c>
      <c r="Q20" s="14">
        <f t="shared" si="3"/>
        <v>0.12287980899267485</v>
      </c>
      <c r="R20" s="14">
        <f t="shared" si="3"/>
        <v>3.7075615190316644E-7</v>
      </c>
      <c r="S20" s="14">
        <f t="shared" si="3"/>
        <v>5.4637748701519264E-7</v>
      </c>
      <c r="T20" s="14">
        <f t="shared" si="3"/>
        <v>3.9026963358228047E-7</v>
      </c>
      <c r="U20" s="15">
        <f t="shared" si="3"/>
        <v>7.6102578548544691E-7</v>
      </c>
    </row>
    <row r="21" spans="2:21">
      <c r="B21" s="162"/>
      <c r="C21" s="165"/>
      <c r="D21" s="10" t="s">
        <v>25</v>
      </c>
      <c r="E21" s="83">
        <v>16</v>
      </c>
      <c r="F21" s="83">
        <v>75</v>
      </c>
      <c r="G21" s="83">
        <v>46</v>
      </c>
      <c r="H21" s="83">
        <v>23</v>
      </c>
      <c r="I21" s="83">
        <v>6784790</v>
      </c>
      <c r="J21" s="83">
        <v>19</v>
      </c>
      <c r="K21" s="83">
        <v>228</v>
      </c>
      <c r="L21" s="84">
        <v>25</v>
      </c>
      <c r="M21" s="10" t="s">
        <v>25</v>
      </c>
      <c r="N21" s="14">
        <f t="shared" si="3"/>
        <v>3.1221570686582439E-7</v>
      </c>
      <c r="O21" s="14">
        <f t="shared" si="3"/>
        <v>1.4635111259335517E-6</v>
      </c>
      <c r="P21" s="14">
        <f t="shared" si="3"/>
        <v>8.9762015723924514E-7</v>
      </c>
      <c r="Q21" s="14">
        <f t="shared" si="3"/>
        <v>4.4881007861962257E-7</v>
      </c>
      <c r="R21" s="14">
        <f t="shared" si="3"/>
        <v>0.13239487536163605</v>
      </c>
      <c r="S21" s="14">
        <f t="shared" si="3"/>
        <v>3.7075615190316644E-7</v>
      </c>
      <c r="T21" s="14">
        <f t="shared" si="3"/>
        <v>4.4490738228379972E-6</v>
      </c>
      <c r="U21" s="15">
        <f t="shared" si="3"/>
        <v>4.8783704197785064E-7</v>
      </c>
    </row>
    <row r="22" spans="2:21">
      <c r="B22" s="162"/>
      <c r="C22" s="165"/>
      <c r="D22" s="10" t="s">
        <v>26</v>
      </c>
      <c r="E22" s="83">
        <v>53</v>
      </c>
      <c r="F22" s="83">
        <v>47</v>
      </c>
      <c r="G22" s="83">
        <v>52</v>
      </c>
      <c r="H22" s="83">
        <v>52</v>
      </c>
      <c r="I22" s="83">
        <v>123</v>
      </c>
      <c r="J22" s="83">
        <v>7529179</v>
      </c>
      <c r="K22" s="83">
        <v>25</v>
      </c>
      <c r="L22" s="84">
        <v>81</v>
      </c>
      <c r="M22" s="10" t="s">
        <v>26</v>
      </c>
      <c r="N22" s="14">
        <f t="shared" si="3"/>
        <v>1.0342145289930432E-6</v>
      </c>
      <c r="O22" s="14">
        <f t="shared" si="3"/>
        <v>9.1713363891835907E-7</v>
      </c>
      <c r="P22" s="14">
        <f t="shared" si="3"/>
        <v>1.0147010473139293E-6</v>
      </c>
      <c r="Q22" s="14">
        <f t="shared" si="3"/>
        <v>1.0147010473139293E-6</v>
      </c>
      <c r="R22" s="14">
        <f t="shared" si="3"/>
        <v>2.4001582465310251E-6</v>
      </c>
      <c r="S22" s="14">
        <f t="shared" si="3"/>
        <v>0.14692049647527006</v>
      </c>
      <c r="T22" s="14">
        <f t="shared" si="3"/>
        <v>4.8783704197785064E-7</v>
      </c>
      <c r="U22" s="15">
        <f t="shared" si="3"/>
        <v>1.5805920160082359E-6</v>
      </c>
    </row>
    <row r="23" spans="2:21">
      <c r="B23" s="162"/>
      <c r="C23" s="166"/>
      <c r="D23" s="16" t="s">
        <v>28</v>
      </c>
      <c r="E23" s="85">
        <v>57</v>
      </c>
      <c r="F23" s="85">
        <v>55</v>
      </c>
      <c r="G23" s="85">
        <v>42</v>
      </c>
      <c r="H23" s="85">
        <v>45</v>
      </c>
      <c r="I23" s="85">
        <v>27</v>
      </c>
      <c r="J23" s="85">
        <v>65</v>
      </c>
      <c r="K23" s="85">
        <v>116</v>
      </c>
      <c r="L23" s="86">
        <v>6636295</v>
      </c>
      <c r="M23" s="16" t="s">
        <v>28</v>
      </c>
      <c r="N23" s="17">
        <f t="shared" si="3"/>
        <v>1.1122684557094993E-6</v>
      </c>
      <c r="O23" s="17">
        <f t="shared" si="3"/>
        <v>1.0732414923512712E-6</v>
      </c>
      <c r="P23" s="17">
        <f t="shared" si="3"/>
        <v>8.1956623052278901E-7</v>
      </c>
      <c r="Q23" s="17">
        <f t="shared" si="3"/>
        <v>8.7810667556013111E-7</v>
      </c>
      <c r="R23" s="17">
        <f t="shared" si="3"/>
        <v>5.268640053360786E-7</v>
      </c>
      <c r="S23" s="17">
        <f t="shared" si="3"/>
        <v>1.2683763091424116E-6</v>
      </c>
      <c r="T23" s="17">
        <f t="shared" si="3"/>
        <v>2.2635638747772267E-6</v>
      </c>
      <c r="U23" s="18">
        <f t="shared" si="3"/>
        <v>0.12949722089969601</v>
      </c>
    </row>
    <row r="24" spans="2:21">
      <c r="B24" s="162"/>
      <c r="C24" s="165" t="s">
        <v>47</v>
      </c>
      <c r="D24" s="10" t="s">
        <v>21</v>
      </c>
      <c r="E24" s="83">
        <v>8221617</v>
      </c>
      <c r="F24" s="83">
        <v>77</v>
      </c>
      <c r="G24" s="83">
        <v>54</v>
      </c>
      <c r="H24" s="83">
        <v>32</v>
      </c>
      <c r="I24" s="83">
        <v>22</v>
      </c>
      <c r="J24" s="83">
        <v>22</v>
      </c>
      <c r="K24" s="83">
        <v>22</v>
      </c>
      <c r="L24" s="84">
        <v>55</v>
      </c>
      <c r="M24" s="10" t="s">
        <v>21</v>
      </c>
      <c r="N24" s="14">
        <f t="shared" ref="N24:U30" si="4">E24/50072074</f>
        <v>0.16419565524687474</v>
      </c>
      <c r="O24" s="14">
        <f t="shared" si="4"/>
        <v>1.5377833161055002E-6</v>
      </c>
      <c r="P24" s="14">
        <f t="shared" si="4"/>
        <v>1.0784454424635977E-6</v>
      </c>
      <c r="Q24" s="14">
        <f t="shared" si="4"/>
        <v>6.3907878071916893E-7</v>
      </c>
      <c r="R24" s="14">
        <f t="shared" si="4"/>
        <v>4.3936666174442862E-7</v>
      </c>
      <c r="S24" s="14">
        <f t="shared" si="4"/>
        <v>4.3936666174442862E-7</v>
      </c>
      <c r="T24" s="14">
        <f t="shared" si="4"/>
        <v>4.3936666174442862E-7</v>
      </c>
      <c r="U24" s="15">
        <f t="shared" si="4"/>
        <v>1.0984166543610715E-6</v>
      </c>
    </row>
    <row r="25" spans="2:21">
      <c r="B25" s="162"/>
      <c r="C25" s="165"/>
      <c r="D25" s="10" t="s">
        <v>22</v>
      </c>
      <c r="E25" s="83">
        <v>54</v>
      </c>
      <c r="F25" s="83">
        <v>7811583</v>
      </c>
      <c r="G25" s="83">
        <v>23</v>
      </c>
      <c r="H25" s="83">
        <v>37</v>
      </c>
      <c r="I25" s="83">
        <v>26</v>
      </c>
      <c r="J25" s="83">
        <v>30</v>
      </c>
      <c r="K25" s="83">
        <v>44</v>
      </c>
      <c r="L25" s="84">
        <v>42</v>
      </c>
      <c r="M25" s="10" t="s">
        <v>22</v>
      </c>
      <c r="N25" s="14">
        <f t="shared" si="4"/>
        <v>1.0784454424635977E-6</v>
      </c>
      <c r="O25" s="14">
        <f t="shared" si="4"/>
        <v>0.15600677934770588</v>
      </c>
      <c r="P25" s="14">
        <f t="shared" si="4"/>
        <v>4.5933787364190269E-7</v>
      </c>
      <c r="Q25" s="14">
        <f t="shared" si="4"/>
        <v>7.3893484020653903E-7</v>
      </c>
      <c r="R25" s="14">
        <f t="shared" si="4"/>
        <v>5.1925150933432477E-7</v>
      </c>
      <c r="S25" s="14">
        <f t="shared" si="4"/>
        <v>5.9913635692422091E-7</v>
      </c>
      <c r="T25" s="14">
        <f t="shared" si="4"/>
        <v>8.7873332348885725E-7</v>
      </c>
      <c r="U25" s="15">
        <f t="shared" si="4"/>
        <v>8.3879089969390923E-7</v>
      </c>
    </row>
    <row r="26" spans="2:21">
      <c r="B26" s="162"/>
      <c r="C26" s="165"/>
      <c r="D26" s="10" t="s">
        <v>23</v>
      </c>
      <c r="E26" s="83">
        <v>43</v>
      </c>
      <c r="F26" s="83">
        <v>104</v>
      </c>
      <c r="G26" s="83">
        <v>7403831</v>
      </c>
      <c r="H26" s="83">
        <v>25</v>
      </c>
      <c r="I26" s="83">
        <v>26</v>
      </c>
      <c r="J26" s="83">
        <v>37</v>
      </c>
      <c r="K26" s="83">
        <v>35</v>
      </c>
      <c r="L26" s="84">
        <v>42</v>
      </c>
      <c r="M26" s="10" t="s">
        <v>23</v>
      </c>
      <c r="N26" s="14">
        <f t="shared" si="4"/>
        <v>8.5876211159138329E-7</v>
      </c>
      <c r="O26" s="14">
        <f t="shared" si="4"/>
        <v>2.0770060373372991E-6</v>
      </c>
      <c r="P26" s="14">
        <f t="shared" si="4"/>
        <v>0.14786347775408704</v>
      </c>
      <c r="Q26" s="14">
        <f t="shared" si="4"/>
        <v>4.992802974368507E-7</v>
      </c>
      <c r="R26" s="14">
        <f t="shared" si="4"/>
        <v>5.1925150933432477E-7</v>
      </c>
      <c r="S26" s="14">
        <f t="shared" si="4"/>
        <v>7.3893484020653903E-7</v>
      </c>
      <c r="T26" s="14">
        <f t="shared" si="4"/>
        <v>6.9899241641159101E-7</v>
      </c>
      <c r="U26" s="15">
        <f t="shared" si="4"/>
        <v>8.3879089969390923E-7</v>
      </c>
    </row>
    <row r="27" spans="2:21">
      <c r="B27" s="162"/>
      <c r="C27" s="165"/>
      <c r="D27" s="10" t="s">
        <v>24</v>
      </c>
      <c r="E27" s="83">
        <v>14</v>
      </c>
      <c r="F27" s="83">
        <v>85</v>
      </c>
      <c r="G27" s="83">
        <v>123</v>
      </c>
      <c r="H27" s="83">
        <v>6182564</v>
      </c>
      <c r="I27" s="83">
        <v>15</v>
      </c>
      <c r="J27" s="83">
        <v>21</v>
      </c>
      <c r="K27" s="83">
        <v>19</v>
      </c>
      <c r="L27" s="84">
        <v>30</v>
      </c>
      <c r="M27" s="10" t="s">
        <v>24</v>
      </c>
      <c r="N27" s="14">
        <f t="shared" si="4"/>
        <v>2.7959696656463639E-7</v>
      </c>
      <c r="O27" s="14">
        <f t="shared" si="4"/>
        <v>1.6975530112852925E-6</v>
      </c>
      <c r="P27" s="14">
        <f t="shared" si="4"/>
        <v>2.4564590633893056E-6</v>
      </c>
      <c r="Q27" s="14">
        <f t="shared" si="4"/>
        <v>0.12347329571369463</v>
      </c>
      <c r="R27" s="14">
        <f t="shared" si="4"/>
        <v>2.9956817846211045E-7</v>
      </c>
      <c r="S27" s="14">
        <f t="shared" si="4"/>
        <v>4.1939544984695462E-7</v>
      </c>
      <c r="T27" s="14">
        <f t="shared" si="4"/>
        <v>3.7945302605200654E-7</v>
      </c>
      <c r="U27" s="15">
        <f t="shared" si="4"/>
        <v>5.9913635692422091E-7</v>
      </c>
    </row>
    <row r="28" spans="2:21">
      <c r="B28" s="162"/>
      <c r="C28" s="165"/>
      <c r="D28" s="10" t="s">
        <v>25</v>
      </c>
      <c r="E28" s="83">
        <v>14</v>
      </c>
      <c r="F28" s="83">
        <v>40</v>
      </c>
      <c r="G28" s="83">
        <v>38</v>
      </c>
      <c r="H28" s="83">
        <v>18</v>
      </c>
      <c r="I28" s="83">
        <v>6695765</v>
      </c>
      <c r="J28" s="83">
        <v>15</v>
      </c>
      <c r="K28" s="83">
        <v>219</v>
      </c>
      <c r="L28" s="84">
        <v>24</v>
      </c>
      <c r="M28" s="10" t="s">
        <v>25</v>
      </c>
      <c r="N28" s="14">
        <f t="shared" si="4"/>
        <v>2.7959696656463639E-7</v>
      </c>
      <c r="O28" s="14">
        <f t="shared" si="4"/>
        <v>7.9884847589896121E-7</v>
      </c>
      <c r="P28" s="14">
        <f t="shared" si="4"/>
        <v>7.5890605210401309E-7</v>
      </c>
      <c r="Q28" s="14">
        <f t="shared" si="4"/>
        <v>3.5948181415453253E-7</v>
      </c>
      <c r="R28" s="14">
        <f t="shared" si="4"/>
        <v>0.13372254163069019</v>
      </c>
      <c r="S28" s="14">
        <f t="shared" si="4"/>
        <v>2.9956817846211045E-7</v>
      </c>
      <c r="T28" s="14">
        <f t="shared" si="4"/>
        <v>4.3736954055468126E-6</v>
      </c>
      <c r="U28" s="15">
        <f t="shared" si="4"/>
        <v>4.7930908553937675E-7</v>
      </c>
    </row>
    <row r="29" spans="2:21">
      <c r="B29" s="162"/>
      <c r="C29" s="165"/>
      <c r="D29" s="10" t="s">
        <v>26</v>
      </c>
      <c r="E29" s="83">
        <v>40</v>
      </c>
      <c r="F29" s="83">
        <v>29</v>
      </c>
      <c r="G29" s="83">
        <v>44</v>
      </c>
      <c r="H29" s="83">
        <v>44</v>
      </c>
      <c r="I29" s="83">
        <v>117</v>
      </c>
      <c r="J29" s="83">
        <v>7304336</v>
      </c>
      <c r="K29" s="83">
        <v>19</v>
      </c>
      <c r="L29" s="84">
        <v>66</v>
      </c>
      <c r="M29" s="10" t="s">
        <v>26</v>
      </c>
      <c r="N29" s="14">
        <f t="shared" si="4"/>
        <v>7.9884847589896121E-7</v>
      </c>
      <c r="O29" s="14">
        <f t="shared" si="4"/>
        <v>5.7916514502674685E-7</v>
      </c>
      <c r="P29" s="14">
        <f t="shared" si="4"/>
        <v>8.7873332348885725E-7</v>
      </c>
      <c r="Q29" s="14">
        <f t="shared" si="4"/>
        <v>8.7873332348885725E-7</v>
      </c>
      <c r="R29" s="14">
        <f t="shared" si="4"/>
        <v>2.3366317920044612E-6</v>
      </c>
      <c r="S29" s="14">
        <f t="shared" si="4"/>
        <v>0.14587644202634786</v>
      </c>
      <c r="T29" s="14">
        <f t="shared" si="4"/>
        <v>3.7945302605200654E-7</v>
      </c>
      <c r="U29" s="15">
        <f t="shared" si="4"/>
        <v>1.318099985233286E-6</v>
      </c>
    </row>
    <row r="30" spans="2:21" ht="17" thickBot="1">
      <c r="B30" s="163"/>
      <c r="C30" s="168"/>
      <c r="D30" s="19" t="s">
        <v>28</v>
      </c>
      <c r="E30" s="87">
        <v>48</v>
      </c>
      <c r="F30" s="87">
        <v>44</v>
      </c>
      <c r="G30" s="87">
        <v>35</v>
      </c>
      <c r="H30" s="87">
        <v>37</v>
      </c>
      <c r="I30" s="87">
        <v>22</v>
      </c>
      <c r="J30" s="87">
        <v>57</v>
      </c>
      <c r="K30" s="87">
        <v>104</v>
      </c>
      <c r="L30" s="88">
        <v>6450145</v>
      </c>
      <c r="M30" s="19" t="s">
        <v>28</v>
      </c>
      <c r="N30" s="20">
        <f t="shared" si="4"/>
        <v>9.586181710787535E-7</v>
      </c>
      <c r="O30" s="20">
        <f t="shared" si="4"/>
        <v>8.7873332348885725E-7</v>
      </c>
      <c r="P30" s="20">
        <f t="shared" si="4"/>
        <v>6.9899241641159101E-7</v>
      </c>
      <c r="Q30" s="20">
        <f t="shared" si="4"/>
        <v>7.3893484020653903E-7</v>
      </c>
      <c r="R30" s="20">
        <f t="shared" si="4"/>
        <v>4.3936666174442862E-7</v>
      </c>
      <c r="S30" s="20">
        <f t="shared" si="4"/>
        <v>1.1383590781560196E-6</v>
      </c>
      <c r="T30" s="20">
        <f t="shared" si="4"/>
        <v>2.0770060373372991E-6</v>
      </c>
      <c r="U30" s="21">
        <f t="shared" si="4"/>
        <v>0.12881721256443263</v>
      </c>
    </row>
    <row r="31" spans="2:21" ht="16" customHeight="1">
      <c r="B31" s="170" t="s">
        <v>35</v>
      </c>
      <c r="C31" s="164" t="s">
        <v>44</v>
      </c>
      <c r="D31" s="22" t="s">
        <v>21</v>
      </c>
      <c r="E31" s="89">
        <v>8029767</v>
      </c>
      <c r="F31" s="89">
        <v>265</v>
      </c>
      <c r="G31" s="89">
        <v>144</v>
      </c>
      <c r="H31" s="89">
        <v>94</v>
      </c>
      <c r="I31" s="89">
        <v>71</v>
      </c>
      <c r="J31" s="89">
        <v>104</v>
      </c>
      <c r="K31" s="89">
        <v>77</v>
      </c>
      <c r="L31" s="90">
        <v>155</v>
      </c>
      <c r="M31" s="22" t="s">
        <v>21</v>
      </c>
      <c r="N31" s="23">
        <f t="shared" ref="N31:U37" si="5">E31/49041754</f>
        <v>0.16373327511899349</v>
      </c>
      <c r="O31" s="23">
        <f t="shared" si="5"/>
        <v>5.4035587715724849E-6</v>
      </c>
      <c r="P31" s="23">
        <f t="shared" si="5"/>
        <v>2.936273445684671E-6</v>
      </c>
      <c r="Q31" s="23">
        <f t="shared" si="5"/>
        <v>1.9167340548219382E-6</v>
      </c>
      <c r="R31" s="23">
        <f t="shared" si="5"/>
        <v>1.4477459350250809E-6</v>
      </c>
      <c r="S31" s="23">
        <f t="shared" si="5"/>
        <v>2.1206419329944846E-6</v>
      </c>
      <c r="T31" s="23">
        <f t="shared" si="5"/>
        <v>1.5700906619286089E-6</v>
      </c>
      <c r="U31" s="24">
        <f t="shared" si="5"/>
        <v>3.1605721116744724E-6</v>
      </c>
    </row>
    <row r="32" spans="2:21" ht="16" customHeight="1">
      <c r="B32" s="162"/>
      <c r="C32" s="165"/>
      <c r="D32" s="10" t="s">
        <v>22</v>
      </c>
      <c r="E32" s="83">
        <v>181</v>
      </c>
      <c r="F32" s="83">
        <v>7410537</v>
      </c>
      <c r="G32" s="83">
        <v>123</v>
      </c>
      <c r="H32" s="83">
        <v>134</v>
      </c>
      <c r="I32" s="83">
        <v>116</v>
      </c>
      <c r="J32" s="83">
        <v>129</v>
      </c>
      <c r="K32" s="83">
        <v>118</v>
      </c>
      <c r="L32" s="84">
        <v>179</v>
      </c>
      <c r="M32" s="10" t="s">
        <v>22</v>
      </c>
      <c r="N32" s="14">
        <f t="shared" si="5"/>
        <v>3.6907325949230935E-6</v>
      </c>
      <c r="O32" s="14">
        <f t="shared" si="5"/>
        <v>0.15110668757891491</v>
      </c>
      <c r="P32" s="14">
        <f t="shared" si="5"/>
        <v>2.5080669015223232E-6</v>
      </c>
      <c r="Q32" s="14">
        <f t="shared" si="5"/>
        <v>2.7323655675121246E-6</v>
      </c>
      <c r="R32" s="14">
        <f t="shared" si="5"/>
        <v>2.3653313868015407E-6</v>
      </c>
      <c r="S32" s="14">
        <f t="shared" si="5"/>
        <v>2.630411628425851E-6</v>
      </c>
      <c r="T32" s="14">
        <f t="shared" si="5"/>
        <v>2.40611296243605E-6</v>
      </c>
      <c r="U32" s="15">
        <f t="shared" si="5"/>
        <v>3.6499510192885842E-6</v>
      </c>
    </row>
    <row r="33" spans="2:21">
      <c r="B33" s="162"/>
      <c r="C33" s="165"/>
      <c r="D33" s="10" t="s">
        <v>23</v>
      </c>
      <c r="E33" s="83">
        <v>162</v>
      </c>
      <c r="F33" s="83">
        <v>265</v>
      </c>
      <c r="G33" s="83">
        <v>6952994</v>
      </c>
      <c r="H33" s="83">
        <v>100</v>
      </c>
      <c r="I33" s="83">
        <v>92</v>
      </c>
      <c r="J33" s="83">
        <v>125</v>
      </c>
      <c r="K33" s="83">
        <v>72</v>
      </c>
      <c r="L33" s="84">
        <v>153</v>
      </c>
      <c r="M33" s="10" t="s">
        <v>23</v>
      </c>
      <c r="N33" s="14">
        <f t="shared" si="5"/>
        <v>3.3033076263952549E-6</v>
      </c>
      <c r="O33" s="14">
        <f t="shared" si="5"/>
        <v>5.4035587715724849E-6</v>
      </c>
      <c r="P33" s="14">
        <f t="shared" si="5"/>
        <v>0.14177702534864475</v>
      </c>
      <c r="Q33" s="14">
        <f t="shared" si="5"/>
        <v>2.039078781725466E-6</v>
      </c>
      <c r="R33" s="14">
        <f t="shared" si="5"/>
        <v>1.8759524791874287E-6</v>
      </c>
      <c r="S33" s="14">
        <f t="shared" si="5"/>
        <v>2.5488484771568324E-6</v>
      </c>
      <c r="T33" s="14">
        <f t="shared" si="5"/>
        <v>1.4681367228423355E-6</v>
      </c>
      <c r="U33" s="15">
        <f t="shared" si="5"/>
        <v>3.1197905360399632E-6</v>
      </c>
    </row>
    <row r="34" spans="2:21">
      <c r="B34" s="162"/>
      <c r="C34" s="165"/>
      <c r="D34" s="10" t="s">
        <v>24</v>
      </c>
      <c r="E34" s="83">
        <v>75</v>
      </c>
      <c r="F34" s="83">
        <v>165</v>
      </c>
      <c r="G34" s="83">
        <v>192</v>
      </c>
      <c r="H34" s="83">
        <v>6663440</v>
      </c>
      <c r="I34" s="83">
        <v>36</v>
      </c>
      <c r="J34" s="83">
        <v>63</v>
      </c>
      <c r="K34" s="83">
        <v>53</v>
      </c>
      <c r="L34" s="84">
        <v>68</v>
      </c>
      <c r="M34" s="10" t="s">
        <v>24</v>
      </c>
      <c r="N34" s="14">
        <f t="shared" si="5"/>
        <v>1.5293090862940994E-6</v>
      </c>
      <c r="O34" s="14">
        <f t="shared" si="5"/>
        <v>3.3644799898470188E-6</v>
      </c>
      <c r="P34" s="14">
        <f t="shared" si="5"/>
        <v>3.9150312609128949E-6</v>
      </c>
      <c r="Q34" s="14">
        <f t="shared" si="5"/>
        <v>0.13587279117300738</v>
      </c>
      <c r="R34" s="14">
        <f t="shared" si="5"/>
        <v>7.3406836142116775E-7</v>
      </c>
      <c r="S34" s="14">
        <f t="shared" si="5"/>
        <v>1.2846196324870435E-6</v>
      </c>
      <c r="T34" s="14">
        <f t="shared" si="5"/>
        <v>1.0807117543144969E-6</v>
      </c>
      <c r="U34" s="15">
        <f t="shared" si="5"/>
        <v>1.3865735715733169E-6</v>
      </c>
    </row>
    <row r="35" spans="2:21">
      <c r="B35" s="162"/>
      <c r="C35" s="165"/>
      <c r="D35" s="10" t="s">
        <v>25</v>
      </c>
      <c r="E35" s="83">
        <v>69</v>
      </c>
      <c r="F35" s="83">
        <v>116</v>
      </c>
      <c r="G35" s="83">
        <v>86</v>
      </c>
      <c r="H35" s="83">
        <v>47</v>
      </c>
      <c r="I35" s="83">
        <v>6534875</v>
      </c>
      <c r="J35" s="83">
        <v>41</v>
      </c>
      <c r="K35" s="83">
        <v>241</v>
      </c>
      <c r="L35" s="84">
        <v>86</v>
      </c>
      <c r="M35" s="10" t="s">
        <v>25</v>
      </c>
      <c r="N35" s="14">
        <f t="shared" si="5"/>
        <v>1.4069643593905716E-6</v>
      </c>
      <c r="O35" s="14">
        <f t="shared" si="5"/>
        <v>2.3653313868015407E-6</v>
      </c>
      <c r="P35" s="14">
        <f t="shared" si="5"/>
        <v>1.7536077522839009E-6</v>
      </c>
      <c r="Q35" s="14">
        <f t="shared" si="5"/>
        <v>9.583670274109691E-7</v>
      </c>
      <c r="R35" s="14">
        <f t="shared" si="5"/>
        <v>0.13325124953728204</v>
      </c>
      <c r="S35" s="14">
        <f t="shared" si="5"/>
        <v>8.3602230050744105E-7</v>
      </c>
      <c r="T35" s="14">
        <f t="shared" si="5"/>
        <v>4.9141798639583727E-6</v>
      </c>
      <c r="U35" s="15">
        <f t="shared" si="5"/>
        <v>1.7536077522839009E-6</v>
      </c>
    </row>
    <row r="36" spans="2:21">
      <c r="B36" s="162"/>
      <c r="C36" s="165"/>
      <c r="D36" s="10" t="s">
        <v>26</v>
      </c>
      <c r="E36" s="83">
        <v>147</v>
      </c>
      <c r="F36" s="83">
        <v>209</v>
      </c>
      <c r="G36" s="83">
        <v>159</v>
      </c>
      <c r="H36" s="83">
        <v>131</v>
      </c>
      <c r="I36" s="83">
        <v>213</v>
      </c>
      <c r="J36" s="83">
        <v>7047175</v>
      </c>
      <c r="K36" s="83">
        <v>75</v>
      </c>
      <c r="L36" s="84">
        <v>229</v>
      </c>
      <c r="M36" s="10" t="s">
        <v>26</v>
      </c>
      <c r="N36" s="14">
        <f t="shared" si="5"/>
        <v>2.9974458091364349E-6</v>
      </c>
      <c r="O36" s="14">
        <f t="shared" si="5"/>
        <v>4.2616746538062242E-6</v>
      </c>
      <c r="P36" s="14">
        <f t="shared" si="5"/>
        <v>3.242135262943491E-6</v>
      </c>
      <c r="Q36" s="14">
        <f t="shared" si="5"/>
        <v>2.6711932040603607E-6</v>
      </c>
      <c r="R36" s="14">
        <f t="shared" si="5"/>
        <v>4.3432378050752428E-6</v>
      </c>
      <c r="S36" s="14">
        <f t="shared" si="5"/>
        <v>0.14369745013606161</v>
      </c>
      <c r="T36" s="14">
        <f t="shared" si="5"/>
        <v>1.5293090862940994E-6</v>
      </c>
      <c r="U36" s="15">
        <f t="shared" si="5"/>
        <v>4.669490410151317E-6</v>
      </c>
    </row>
    <row r="37" spans="2:21">
      <c r="B37" s="162"/>
      <c r="C37" s="166"/>
      <c r="D37" s="16" t="s">
        <v>28</v>
      </c>
      <c r="E37" s="85">
        <v>157</v>
      </c>
      <c r="F37" s="85">
        <v>191</v>
      </c>
      <c r="G37" s="85">
        <v>131</v>
      </c>
      <c r="H37" s="85">
        <v>96</v>
      </c>
      <c r="I37" s="85">
        <v>55</v>
      </c>
      <c r="J37" s="85">
        <v>134</v>
      </c>
      <c r="K37" s="85">
        <v>172</v>
      </c>
      <c r="L37" s="86">
        <v>6396670</v>
      </c>
      <c r="M37" s="16" t="s">
        <v>28</v>
      </c>
      <c r="N37" s="17">
        <f t="shared" si="5"/>
        <v>3.2013536873089817E-6</v>
      </c>
      <c r="O37" s="17">
        <f t="shared" si="5"/>
        <v>3.8946404730956399E-6</v>
      </c>
      <c r="P37" s="17">
        <f t="shared" si="5"/>
        <v>2.6711932040603607E-6</v>
      </c>
      <c r="Q37" s="17">
        <f t="shared" si="5"/>
        <v>1.9575156304564475E-6</v>
      </c>
      <c r="R37" s="17">
        <f t="shared" si="5"/>
        <v>1.1214933299490062E-6</v>
      </c>
      <c r="S37" s="17">
        <f t="shared" si="5"/>
        <v>2.7323655675121246E-6</v>
      </c>
      <c r="T37" s="17">
        <f t="shared" si="5"/>
        <v>3.5072155045678017E-6</v>
      </c>
      <c r="U37" s="18">
        <f t="shared" si="5"/>
        <v>0.13043314070699838</v>
      </c>
    </row>
    <row r="38" spans="2:21">
      <c r="B38" s="162"/>
      <c r="C38" s="165" t="s">
        <v>45</v>
      </c>
      <c r="D38" s="10" t="s">
        <v>21</v>
      </c>
      <c r="E38" s="83">
        <v>7954919</v>
      </c>
      <c r="F38" s="83">
        <v>169</v>
      </c>
      <c r="G38" s="83">
        <v>77</v>
      </c>
      <c r="H38" s="83">
        <v>42</v>
      </c>
      <c r="I38" s="83">
        <v>36</v>
      </c>
      <c r="J38" s="83">
        <v>44</v>
      </c>
      <c r="K38" s="83">
        <v>36</v>
      </c>
      <c r="L38" s="84">
        <v>73</v>
      </c>
      <c r="M38" s="10" t="s">
        <v>21</v>
      </c>
      <c r="N38" s="14">
        <f t="shared" ref="N38:U44" si="6">E38/48387516</f>
        <v>0.16440023496969755</v>
      </c>
      <c r="O38" s="14">
        <f t="shared" si="6"/>
        <v>3.492636406464841E-6</v>
      </c>
      <c r="P38" s="14">
        <f t="shared" si="6"/>
        <v>1.5913195461407856E-6</v>
      </c>
      <c r="Q38" s="14">
        <f t="shared" si="6"/>
        <v>8.6799247971315581E-7</v>
      </c>
      <c r="R38" s="14">
        <f t="shared" si="6"/>
        <v>7.4399355403984783E-7</v>
      </c>
      <c r="S38" s="14">
        <f t="shared" si="6"/>
        <v>9.0932545493759171E-7</v>
      </c>
      <c r="T38" s="14">
        <f t="shared" si="6"/>
        <v>7.4399355403984783E-7</v>
      </c>
      <c r="U38" s="15">
        <f t="shared" si="6"/>
        <v>1.5086535956919137E-6</v>
      </c>
    </row>
    <row r="39" spans="2:21">
      <c r="B39" s="162"/>
      <c r="C39" s="165"/>
      <c r="D39" s="10" t="s">
        <v>22</v>
      </c>
      <c r="E39" s="83">
        <v>99</v>
      </c>
      <c r="F39" s="83">
        <v>7306726</v>
      </c>
      <c r="G39" s="83">
        <v>37</v>
      </c>
      <c r="H39" s="83">
        <v>74</v>
      </c>
      <c r="I39" s="83">
        <v>54</v>
      </c>
      <c r="J39" s="83">
        <v>58</v>
      </c>
      <c r="K39" s="83">
        <v>64</v>
      </c>
      <c r="L39" s="84">
        <v>81</v>
      </c>
      <c r="M39" s="10" t="s">
        <v>22</v>
      </c>
      <c r="N39" s="14">
        <f t="shared" si="6"/>
        <v>2.0459822736095816E-6</v>
      </c>
      <c r="O39" s="14">
        <f t="shared" si="6"/>
        <v>0.15100436236487114</v>
      </c>
      <c r="P39" s="14">
        <f t="shared" si="6"/>
        <v>7.6466004165206582E-7</v>
      </c>
      <c r="Q39" s="14">
        <f t="shared" si="6"/>
        <v>1.5293200833041316E-6</v>
      </c>
      <c r="R39" s="14">
        <f t="shared" si="6"/>
        <v>1.1159903310597717E-6</v>
      </c>
      <c r="S39" s="14">
        <f t="shared" si="6"/>
        <v>1.1986562815086437E-6</v>
      </c>
      <c r="T39" s="14">
        <f t="shared" si="6"/>
        <v>1.3226552071819517E-6</v>
      </c>
      <c r="U39" s="15">
        <f t="shared" si="6"/>
        <v>1.6739854965896576E-6</v>
      </c>
    </row>
    <row r="40" spans="2:21">
      <c r="B40" s="162"/>
      <c r="C40" s="165"/>
      <c r="D40" s="10" t="s">
        <v>23</v>
      </c>
      <c r="E40" s="83">
        <v>73</v>
      </c>
      <c r="F40" s="83">
        <v>129</v>
      </c>
      <c r="G40" s="83">
        <v>6845569</v>
      </c>
      <c r="H40" s="83">
        <v>46</v>
      </c>
      <c r="I40" s="83">
        <v>44</v>
      </c>
      <c r="J40" s="83">
        <v>50</v>
      </c>
      <c r="K40" s="83">
        <v>37</v>
      </c>
      <c r="L40" s="84">
        <v>48</v>
      </c>
      <c r="M40" s="10" t="s">
        <v>23</v>
      </c>
      <c r="N40" s="14">
        <f t="shared" si="6"/>
        <v>1.5086535956919137E-6</v>
      </c>
      <c r="O40" s="14">
        <f t="shared" si="6"/>
        <v>2.6659769019761211E-6</v>
      </c>
      <c r="P40" s="14">
        <f t="shared" si="6"/>
        <v>0.14147386693708353</v>
      </c>
      <c r="Q40" s="14">
        <f t="shared" si="6"/>
        <v>9.506584301620277E-7</v>
      </c>
      <c r="R40" s="14">
        <f t="shared" si="6"/>
        <v>9.0932545493759171E-7</v>
      </c>
      <c r="S40" s="14">
        <f t="shared" si="6"/>
        <v>1.0333243806108997E-6</v>
      </c>
      <c r="T40" s="14">
        <f t="shared" si="6"/>
        <v>7.6466004165206582E-7</v>
      </c>
      <c r="U40" s="15">
        <f t="shared" si="6"/>
        <v>9.919914053864637E-7</v>
      </c>
    </row>
    <row r="41" spans="2:21">
      <c r="B41" s="162"/>
      <c r="C41" s="165"/>
      <c r="D41" s="10" t="s">
        <v>24</v>
      </c>
      <c r="E41" s="83">
        <v>23</v>
      </c>
      <c r="F41" s="83">
        <v>113</v>
      </c>
      <c r="G41" s="83">
        <v>148</v>
      </c>
      <c r="H41" s="83">
        <v>6589437</v>
      </c>
      <c r="I41" s="83">
        <v>16</v>
      </c>
      <c r="J41" s="83">
        <v>30</v>
      </c>
      <c r="K41" s="83">
        <v>21</v>
      </c>
      <c r="L41" s="84">
        <v>23</v>
      </c>
      <c r="M41" s="10" t="s">
        <v>24</v>
      </c>
      <c r="N41" s="14">
        <f t="shared" si="6"/>
        <v>4.7532921508101385E-7</v>
      </c>
      <c r="O41" s="14">
        <f t="shared" si="6"/>
        <v>2.3353131001806336E-6</v>
      </c>
      <c r="P41" s="14">
        <f t="shared" si="6"/>
        <v>3.0586401666082633E-6</v>
      </c>
      <c r="Q41" s="14">
        <f t="shared" si="6"/>
        <v>0.13618051813199089</v>
      </c>
      <c r="R41" s="14">
        <f t="shared" si="6"/>
        <v>3.3066380179548792E-7</v>
      </c>
      <c r="S41" s="14">
        <f t="shared" si="6"/>
        <v>6.1999462836653984E-7</v>
      </c>
      <c r="T41" s="14">
        <f t="shared" si="6"/>
        <v>4.3399623985657791E-7</v>
      </c>
      <c r="U41" s="15">
        <f t="shared" si="6"/>
        <v>4.7532921508101385E-7</v>
      </c>
    </row>
    <row r="42" spans="2:21">
      <c r="B42" s="162"/>
      <c r="C42" s="165"/>
      <c r="D42" s="10" t="s">
        <v>25</v>
      </c>
      <c r="E42" s="83">
        <v>27</v>
      </c>
      <c r="F42" s="83">
        <v>77</v>
      </c>
      <c r="G42" s="83">
        <v>55</v>
      </c>
      <c r="H42" s="83">
        <v>29</v>
      </c>
      <c r="I42" s="83">
        <v>6492094</v>
      </c>
      <c r="J42" s="83">
        <v>16</v>
      </c>
      <c r="K42" s="83">
        <v>208</v>
      </c>
      <c r="L42" s="84">
        <v>36</v>
      </c>
      <c r="M42" s="10" t="s">
        <v>25</v>
      </c>
      <c r="N42" s="14">
        <f t="shared" si="6"/>
        <v>5.5799516552988584E-7</v>
      </c>
      <c r="O42" s="14">
        <f t="shared" si="6"/>
        <v>1.5913195461407856E-6</v>
      </c>
      <c r="P42" s="14">
        <f t="shared" si="6"/>
        <v>1.1366568186719897E-6</v>
      </c>
      <c r="Q42" s="14">
        <f t="shared" si="6"/>
        <v>5.9932814075432184E-7</v>
      </c>
      <c r="R42" s="14">
        <f t="shared" si="6"/>
        <v>0.13416878022835477</v>
      </c>
      <c r="S42" s="14">
        <f t="shared" si="6"/>
        <v>3.3066380179548792E-7</v>
      </c>
      <c r="T42" s="14">
        <f t="shared" si="6"/>
        <v>4.2986294233413428E-6</v>
      </c>
      <c r="U42" s="15">
        <f t="shared" si="6"/>
        <v>7.4399355403984783E-7</v>
      </c>
    </row>
    <row r="43" spans="2:21">
      <c r="B43" s="162"/>
      <c r="C43" s="165"/>
      <c r="D43" s="10" t="s">
        <v>26</v>
      </c>
      <c r="E43" s="83">
        <v>64</v>
      </c>
      <c r="F43" s="83">
        <v>86</v>
      </c>
      <c r="G43" s="83">
        <v>72</v>
      </c>
      <c r="H43" s="83">
        <v>59</v>
      </c>
      <c r="I43" s="83">
        <v>153</v>
      </c>
      <c r="J43" s="83">
        <v>6912200</v>
      </c>
      <c r="K43" s="83">
        <v>35</v>
      </c>
      <c r="L43" s="84">
        <v>113</v>
      </c>
      <c r="M43" s="10" t="s">
        <v>26</v>
      </c>
      <c r="N43" s="14">
        <f t="shared" si="6"/>
        <v>1.3226552071819517E-6</v>
      </c>
      <c r="O43" s="14">
        <f t="shared" si="6"/>
        <v>1.7773179346507474E-6</v>
      </c>
      <c r="P43" s="14">
        <f t="shared" si="6"/>
        <v>1.4879871080796957E-6</v>
      </c>
      <c r="Q43" s="14">
        <f t="shared" si="6"/>
        <v>1.2193227691208617E-6</v>
      </c>
      <c r="R43" s="14">
        <f t="shared" si="6"/>
        <v>3.1619726046693531E-6</v>
      </c>
      <c r="S43" s="14">
        <f t="shared" si="6"/>
        <v>0.14285089567317322</v>
      </c>
      <c r="T43" s="14">
        <f t="shared" si="6"/>
        <v>7.2332706642762983E-7</v>
      </c>
      <c r="U43" s="15">
        <f t="shared" si="6"/>
        <v>2.3353131001806336E-6</v>
      </c>
    </row>
    <row r="44" spans="2:21">
      <c r="B44" s="162"/>
      <c r="C44" s="166"/>
      <c r="D44" s="16" t="s">
        <v>28</v>
      </c>
      <c r="E44" s="85">
        <v>70</v>
      </c>
      <c r="F44" s="85">
        <v>74</v>
      </c>
      <c r="G44" s="85">
        <v>67</v>
      </c>
      <c r="H44" s="85">
        <v>46</v>
      </c>
      <c r="I44" s="85">
        <v>28</v>
      </c>
      <c r="J44" s="85">
        <v>72</v>
      </c>
      <c r="K44" s="85">
        <v>133</v>
      </c>
      <c r="L44" s="86">
        <v>6283306</v>
      </c>
      <c r="M44" s="16" t="s">
        <v>28</v>
      </c>
      <c r="N44" s="17">
        <f t="shared" si="6"/>
        <v>1.4466541328552597E-6</v>
      </c>
      <c r="O44" s="17">
        <f t="shared" si="6"/>
        <v>1.5293200833041316E-6</v>
      </c>
      <c r="P44" s="17">
        <f t="shared" si="6"/>
        <v>1.3846546700186057E-6</v>
      </c>
      <c r="Q44" s="17">
        <f t="shared" si="6"/>
        <v>9.506584301620277E-7</v>
      </c>
      <c r="R44" s="17">
        <f t="shared" si="6"/>
        <v>5.7866165314210384E-7</v>
      </c>
      <c r="S44" s="17">
        <f t="shared" si="6"/>
        <v>1.4879871080796957E-6</v>
      </c>
      <c r="T44" s="17">
        <f t="shared" si="6"/>
        <v>2.7486428524249931E-6</v>
      </c>
      <c r="U44" s="18">
        <f t="shared" si="6"/>
        <v>0.12985386561277501</v>
      </c>
    </row>
    <row r="45" spans="2:21">
      <c r="B45" s="162"/>
      <c r="C45" s="165" t="s">
        <v>46</v>
      </c>
      <c r="D45" s="10" t="s">
        <v>21</v>
      </c>
      <c r="E45" s="83">
        <v>7876278</v>
      </c>
      <c r="F45" s="83">
        <v>125</v>
      </c>
      <c r="G45" s="83">
        <v>62</v>
      </c>
      <c r="H45" s="83">
        <v>38</v>
      </c>
      <c r="I45" s="83">
        <v>25</v>
      </c>
      <c r="J45" s="83">
        <v>40</v>
      </c>
      <c r="K45" s="83">
        <v>26</v>
      </c>
      <c r="L45" s="84">
        <v>58</v>
      </c>
      <c r="M45" s="10" t="s">
        <v>21</v>
      </c>
      <c r="N45" s="14">
        <f t="shared" ref="N45:U51" si="7">E45/47813581</f>
        <v>0.16472888738452784</v>
      </c>
      <c r="O45" s="14">
        <f t="shared" si="7"/>
        <v>2.6143199774139484E-6</v>
      </c>
      <c r="P45" s="14">
        <f t="shared" si="7"/>
        <v>1.2967027087973186E-6</v>
      </c>
      <c r="Q45" s="14">
        <f t="shared" si="7"/>
        <v>7.9475327313384032E-7</v>
      </c>
      <c r="R45" s="14">
        <f t="shared" si="7"/>
        <v>5.2286399548278967E-7</v>
      </c>
      <c r="S45" s="14">
        <f t="shared" si="7"/>
        <v>8.3658239277246349E-7</v>
      </c>
      <c r="T45" s="14">
        <f t="shared" si="7"/>
        <v>5.437785553021013E-7</v>
      </c>
      <c r="U45" s="15">
        <f t="shared" si="7"/>
        <v>1.2130444695200722E-6</v>
      </c>
    </row>
    <row r="46" spans="2:21">
      <c r="B46" s="162"/>
      <c r="C46" s="165"/>
      <c r="D46" s="10" t="s">
        <v>22</v>
      </c>
      <c r="E46" s="83">
        <v>69</v>
      </c>
      <c r="F46" s="83">
        <v>7217240</v>
      </c>
      <c r="G46" s="83">
        <v>29</v>
      </c>
      <c r="H46" s="83">
        <v>61</v>
      </c>
      <c r="I46" s="83">
        <v>45</v>
      </c>
      <c r="J46" s="83">
        <v>50</v>
      </c>
      <c r="K46" s="83">
        <v>55</v>
      </c>
      <c r="L46" s="84">
        <v>62</v>
      </c>
      <c r="M46" s="10" t="s">
        <v>22</v>
      </c>
      <c r="N46" s="14">
        <f t="shared" si="7"/>
        <v>1.4431046275324997E-6</v>
      </c>
      <c r="O46" s="14">
        <f t="shared" si="7"/>
        <v>0.15094539771032836</v>
      </c>
      <c r="P46" s="14">
        <f t="shared" si="7"/>
        <v>6.0652223476003611E-7</v>
      </c>
      <c r="Q46" s="14">
        <f t="shared" si="7"/>
        <v>1.2757881489780068E-6</v>
      </c>
      <c r="R46" s="14">
        <f t="shared" si="7"/>
        <v>9.4115519186902146E-7</v>
      </c>
      <c r="S46" s="14">
        <f t="shared" si="7"/>
        <v>1.0457279909655793E-6</v>
      </c>
      <c r="T46" s="14">
        <f t="shared" si="7"/>
        <v>1.1503007900621374E-6</v>
      </c>
      <c r="U46" s="15">
        <f t="shared" si="7"/>
        <v>1.2967027087973186E-6</v>
      </c>
    </row>
    <row r="47" spans="2:21">
      <c r="B47" s="162"/>
      <c r="C47" s="165"/>
      <c r="D47" s="10" t="s">
        <v>23</v>
      </c>
      <c r="E47" s="83">
        <v>60</v>
      </c>
      <c r="F47" s="83">
        <v>113</v>
      </c>
      <c r="G47" s="83">
        <v>6750878</v>
      </c>
      <c r="H47" s="83">
        <v>37</v>
      </c>
      <c r="I47" s="83">
        <v>36</v>
      </c>
      <c r="J47" s="83">
        <v>34</v>
      </c>
      <c r="K47" s="83">
        <v>28</v>
      </c>
      <c r="L47" s="84">
        <v>41</v>
      </c>
      <c r="M47" s="10" t="s">
        <v>23</v>
      </c>
      <c r="N47" s="14">
        <f t="shared" si="7"/>
        <v>1.2548735891586953E-6</v>
      </c>
      <c r="O47" s="14">
        <f t="shared" si="7"/>
        <v>2.3633452595822096E-6</v>
      </c>
      <c r="P47" s="14">
        <f t="shared" si="7"/>
        <v>0.14119164176387458</v>
      </c>
      <c r="Q47" s="14">
        <f t="shared" si="7"/>
        <v>7.7383871331452879E-7</v>
      </c>
      <c r="R47" s="14">
        <f t="shared" si="7"/>
        <v>7.5292415349521715E-7</v>
      </c>
      <c r="S47" s="14">
        <f t="shared" si="7"/>
        <v>7.1109503385659398E-7</v>
      </c>
      <c r="T47" s="14">
        <f t="shared" si="7"/>
        <v>5.8560767494072447E-7</v>
      </c>
      <c r="U47" s="15">
        <f t="shared" si="7"/>
        <v>8.5749695259177513E-7</v>
      </c>
    </row>
    <row r="48" spans="2:21">
      <c r="B48" s="162"/>
      <c r="C48" s="165"/>
      <c r="D48" s="10" t="s">
        <v>24</v>
      </c>
      <c r="E48" s="83">
        <v>12</v>
      </c>
      <c r="F48" s="83">
        <v>97</v>
      </c>
      <c r="G48" s="83">
        <v>141</v>
      </c>
      <c r="H48" s="83">
        <v>6526366</v>
      </c>
      <c r="I48" s="83">
        <v>12</v>
      </c>
      <c r="J48" s="83">
        <v>23</v>
      </c>
      <c r="K48" s="83">
        <v>17</v>
      </c>
      <c r="L48" s="84">
        <v>19</v>
      </c>
      <c r="M48" s="10" t="s">
        <v>24</v>
      </c>
      <c r="N48" s="14">
        <f t="shared" si="7"/>
        <v>2.5097471783173907E-7</v>
      </c>
      <c r="O48" s="14">
        <f t="shared" si="7"/>
        <v>2.0287123024732243E-6</v>
      </c>
      <c r="P48" s="14">
        <f t="shared" si="7"/>
        <v>2.9489529345229338E-6</v>
      </c>
      <c r="Q48" s="14">
        <f t="shared" si="7"/>
        <v>0.13649607210972128</v>
      </c>
      <c r="R48" s="14">
        <f t="shared" si="7"/>
        <v>2.5097471783173907E-7</v>
      </c>
      <c r="S48" s="14">
        <f t="shared" si="7"/>
        <v>4.810348758441665E-7</v>
      </c>
      <c r="T48" s="14">
        <f t="shared" si="7"/>
        <v>3.5554751692829699E-7</v>
      </c>
      <c r="U48" s="15">
        <f t="shared" si="7"/>
        <v>3.9737663656692016E-7</v>
      </c>
    </row>
    <row r="49" spans="1:48">
      <c r="B49" s="162"/>
      <c r="C49" s="165"/>
      <c r="D49" s="10" t="s">
        <v>25</v>
      </c>
      <c r="E49" s="83">
        <v>20</v>
      </c>
      <c r="F49" s="83">
        <v>67</v>
      </c>
      <c r="G49" s="83">
        <v>49</v>
      </c>
      <c r="H49" s="83">
        <v>18</v>
      </c>
      <c r="I49" s="83">
        <v>6444308</v>
      </c>
      <c r="J49" s="83">
        <v>13</v>
      </c>
      <c r="K49" s="83">
        <v>197</v>
      </c>
      <c r="L49" s="84">
        <v>31</v>
      </c>
      <c r="M49" s="10" t="s">
        <v>25</v>
      </c>
      <c r="N49" s="14">
        <f t="shared" si="7"/>
        <v>4.1829119638623174E-7</v>
      </c>
      <c r="O49" s="14">
        <f t="shared" si="7"/>
        <v>1.4012755078938764E-6</v>
      </c>
      <c r="P49" s="14">
        <f t="shared" si="7"/>
        <v>1.0248134311462678E-6</v>
      </c>
      <c r="Q49" s="14">
        <f t="shared" si="7"/>
        <v>3.7646207674760857E-7</v>
      </c>
      <c r="R49" s="14">
        <f t="shared" si="7"/>
        <v>0.13477986516006824</v>
      </c>
      <c r="S49" s="14">
        <f t="shared" si="7"/>
        <v>2.7188927765105065E-7</v>
      </c>
      <c r="T49" s="14">
        <f t="shared" si="7"/>
        <v>4.1201682844043825E-6</v>
      </c>
      <c r="U49" s="15">
        <f t="shared" si="7"/>
        <v>6.4835135439865928E-7</v>
      </c>
    </row>
    <row r="50" spans="1:48">
      <c r="B50" s="162"/>
      <c r="C50" s="165"/>
      <c r="D50" s="10" t="s">
        <v>26</v>
      </c>
      <c r="E50" s="83">
        <v>52</v>
      </c>
      <c r="F50" s="83">
        <v>61</v>
      </c>
      <c r="G50" s="83">
        <v>55</v>
      </c>
      <c r="H50" s="83">
        <v>49</v>
      </c>
      <c r="I50" s="83">
        <v>141</v>
      </c>
      <c r="J50" s="83">
        <v>6801250</v>
      </c>
      <c r="K50" s="83">
        <v>28</v>
      </c>
      <c r="L50" s="84">
        <v>94</v>
      </c>
      <c r="M50" s="10" t="s">
        <v>26</v>
      </c>
      <c r="N50" s="14">
        <f t="shared" si="7"/>
        <v>1.0875571106042026E-6</v>
      </c>
      <c r="O50" s="14">
        <f t="shared" si="7"/>
        <v>1.2757881489780068E-6</v>
      </c>
      <c r="P50" s="14">
        <f t="shared" si="7"/>
        <v>1.1503007900621374E-6</v>
      </c>
      <c r="Q50" s="14">
        <f t="shared" si="7"/>
        <v>1.0248134311462678E-6</v>
      </c>
      <c r="R50" s="14">
        <f t="shared" si="7"/>
        <v>2.9489529345229338E-6</v>
      </c>
      <c r="S50" s="14">
        <f t="shared" si="7"/>
        <v>0.14224514997109294</v>
      </c>
      <c r="T50" s="14">
        <f t="shared" si="7"/>
        <v>5.8560767494072447E-7</v>
      </c>
      <c r="U50" s="15">
        <f t="shared" si="7"/>
        <v>1.9659686230152895E-6</v>
      </c>
    </row>
    <row r="51" spans="1:48">
      <c r="B51" s="162"/>
      <c r="C51" s="166"/>
      <c r="D51" s="16" t="s">
        <v>28</v>
      </c>
      <c r="E51" s="85">
        <v>57</v>
      </c>
      <c r="F51" s="85">
        <v>55</v>
      </c>
      <c r="G51" s="85">
        <v>56</v>
      </c>
      <c r="H51" s="85">
        <v>38</v>
      </c>
      <c r="I51" s="85">
        <v>20</v>
      </c>
      <c r="J51" s="85">
        <v>64</v>
      </c>
      <c r="K51" s="85">
        <v>125</v>
      </c>
      <c r="L51" s="86">
        <v>6194556</v>
      </c>
      <c r="M51" s="16" t="s">
        <v>28</v>
      </c>
      <c r="N51" s="17">
        <f t="shared" si="7"/>
        <v>1.1921299097007605E-6</v>
      </c>
      <c r="O51" s="17">
        <f t="shared" si="7"/>
        <v>1.1503007900621374E-6</v>
      </c>
      <c r="P51" s="17">
        <f t="shared" si="7"/>
        <v>1.1712153498814489E-6</v>
      </c>
      <c r="Q51" s="17">
        <f t="shared" si="7"/>
        <v>7.9475327313384032E-7</v>
      </c>
      <c r="R51" s="17">
        <f t="shared" si="7"/>
        <v>4.1829119638623174E-7</v>
      </c>
      <c r="S51" s="17">
        <f t="shared" si="7"/>
        <v>1.3385318284359416E-6</v>
      </c>
      <c r="T51" s="17">
        <f t="shared" si="7"/>
        <v>2.6143199774139484E-6</v>
      </c>
      <c r="U51" s="18">
        <f t="shared" si="7"/>
        <v>0.12955641201607551</v>
      </c>
    </row>
    <row r="52" spans="1:48">
      <c r="B52" s="162"/>
      <c r="C52" s="165" t="s">
        <v>47</v>
      </c>
      <c r="D52" s="10" t="s">
        <v>21</v>
      </c>
      <c r="E52" s="83">
        <v>7739573</v>
      </c>
      <c r="F52" s="83">
        <v>101</v>
      </c>
      <c r="G52" s="83">
        <v>58</v>
      </c>
      <c r="H52" s="83">
        <v>33</v>
      </c>
      <c r="I52" s="83">
        <v>20</v>
      </c>
      <c r="J52" s="83">
        <v>31</v>
      </c>
      <c r="K52" s="83">
        <v>21</v>
      </c>
      <c r="L52" s="84">
        <v>48</v>
      </c>
      <c r="M52" s="10" t="s">
        <v>21</v>
      </c>
      <c r="N52" s="14">
        <f t="shared" ref="N52:U58" si="8">E52/46879911</f>
        <v>0.1650935941409957</v>
      </c>
      <c r="O52" s="14">
        <f t="shared" si="8"/>
        <v>2.1544409501971962E-6</v>
      </c>
      <c r="P52" s="14">
        <f t="shared" si="8"/>
        <v>1.2372037139746277E-6</v>
      </c>
      <c r="Q52" s="14">
        <f t="shared" si="8"/>
        <v>7.0392625105452953E-7</v>
      </c>
      <c r="R52" s="14">
        <f t="shared" si="8"/>
        <v>4.2662197033607847E-7</v>
      </c>
      <c r="S52" s="14">
        <f t="shared" si="8"/>
        <v>6.6126405402092168E-7</v>
      </c>
      <c r="T52" s="14">
        <f t="shared" si="8"/>
        <v>4.4795306885288245E-7</v>
      </c>
      <c r="U52" s="15">
        <f t="shared" si="8"/>
        <v>1.0238927288065883E-6</v>
      </c>
    </row>
    <row r="53" spans="1:48">
      <c r="B53" s="162"/>
      <c r="C53" s="165"/>
      <c r="D53" s="10" t="s">
        <v>22</v>
      </c>
      <c r="E53" s="83">
        <v>47</v>
      </c>
      <c r="F53" s="83">
        <v>7072670</v>
      </c>
      <c r="G53" s="83">
        <v>24</v>
      </c>
      <c r="H53" s="83">
        <v>36</v>
      </c>
      <c r="I53" s="83">
        <v>25</v>
      </c>
      <c r="J53" s="83">
        <v>37</v>
      </c>
      <c r="K53" s="83">
        <v>46</v>
      </c>
      <c r="L53" s="84">
        <v>48</v>
      </c>
      <c r="M53" s="10" t="s">
        <v>22</v>
      </c>
      <c r="N53" s="14">
        <f t="shared" si="8"/>
        <v>1.0025616302897845E-6</v>
      </c>
      <c r="O53" s="14">
        <f t="shared" si="8"/>
        <v>0.15086782054684361</v>
      </c>
      <c r="P53" s="14">
        <f t="shared" si="8"/>
        <v>5.1194636440329416E-7</v>
      </c>
      <c r="Q53" s="14">
        <f t="shared" si="8"/>
        <v>7.6791954660494125E-7</v>
      </c>
      <c r="R53" s="14">
        <f t="shared" si="8"/>
        <v>5.3327746292009814E-7</v>
      </c>
      <c r="S53" s="14">
        <f t="shared" si="8"/>
        <v>7.8925064512174522E-7</v>
      </c>
      <c r="T53" s="14">
        <f t="shared" si="8"/>
        <v>9.8123053177298059E-7</v>
      </c>
      <c r="U53" s="15">
        <f t="shared" si="8"/>
        <v>1.0238927288065883E-6</v>
      </c>
    </row>
    <row r="54" spans="1:48">
      <c r="B54" s="162"/>
      <c r="C54" s="165"/>
      <c r="D54" s="10" t="s">
        <v>23</v>
      </c>
      <c r="E54" s="83">
        <v>43</v>
      </c>
      <c r="F54" s="83">
        <v>98</v>
      </c>
      <c r="G54" s="83">
        <v>6591530</v>
      </c>
      <c r="H54" s="83">
        <v>30</v>
      </c>
      <c r="I54" s="83">
        <v>24</v>
      </c>
      <c r="J54" s="83">
        <v>26</v>
      </c>
      <c r="K54" s="83">
        <v>24</v>
      </c>
      <c r="L54" s="84">
        <v>37</v>
      </c>
      <c r="M54" s="10" t="s">
        <v>23</v>
      </c>
      <c r="N54" s="14">
        <f t="shared" si="8"/>
        <v>9.1723723622256876E-7</v>
      </c>
      <c r="O54" s="14">
        <f t="shared" si="8"/>
        <v>2.0904476546467848E-6</v>
      </c>
      <c r="P54" s="14">
        <f t="shared" si="8"/>
        <v>0.14060457580646857</v>
      </c>
      <c r="Q54" s="14">
        <f t="shared" si="8"/>
        <v>6.3993295550411771E-7</v>
      </c>
      <c r="R54" s="14">
        <f t="shared" si="8"/>
        <v>5.1194636440329416E-7</v>
      </c>
      <c r="S54" s="14">
        <f t="shared" si="8"/>
        <v>5.5460856143690201E-7</v>
      </c>
      <c r="T54" s="14">
        <f t="shared" si="8"/>
        <v>5.1194636440329416E-7</v>
      </c>
      <c r="U54" s="15">
        <f t="shared" si="8"/>
        <v>7.8925064512174522E-7</v>
      </c>
    </row>
    <row r="55" spans="1:48">
      <c r="B55" s="162"/>
      <c r="C55" s="165"/>
      <c r="D55" s="10" t="s">
        <v>24</v>
      </c>
      <c r="E55" s="83">
        <v>7</v>
      </c>
      <c r="F55" s="83">
        <v>81</v>
      </c>
      <c r="G55" s="83">
        <v>131</v>
      </c>
      <c r="H55" s="83">
        <v>6426872</v>
      </c>
      <c r="I55" s="83">
        <v>10</v>
      </c>
      <c r="J55" s="83">
        <v>17</v>
      </c>
      <c r="K55" s="83">
        <v>12</v>
      </c>
      <c r="L55" s="84">
        <v>17</v>
      </c>
      <c r="M55" s="10" t="s">
        <v>24</v>
      </c>
      <c r="N55" s="14">
        <f t="shared" si="8"/>
        <v>1.4931768961762746E-7</v>
      </c>
      <c r="O55" s="14">
        <f t="shared" si="8"/>
        <v>1.727818979861118E-6</v>
      </c>
      <c r="P55" s="14">
        <f t="shared" si="8"/>
        <v>2.794373905701314E-6</v>
      </c>
      <c r="Q55" s="14">
        <f t="shared" si="8"/>
        <v>0.13709223978688867</v>
      </c>
      <c r="R55" s="14">
        <f t="shared" si="8"/>
        <v>2.1331098516803924E-7</v>
      </c>
      <c r="S55" s="14">
        <f t="shared" si="8"/>
        <v>3.626286747856667E-7</v>
      </c>
      <c r="T55" s="14">
        <f t="shared" si="8"/>
        <v>2.5597318220164708E-7</v>
      </c>
      <c r="U55" s="15">
        <f t="shared" si="8"/>
        <v>3.626286747856667E-7</v>
      </c>
    </row>
    <row r="56" spans="1:48">
      <c r="B56" s="162"/>
      <c r="C56" s="165"/>
      <c r="D56" s="10" t="s">
        <v>25</v>
      </c>
      <c r="E56" s="83">
        <v>18</v>
      </c>
      <c r="F56" s="83">
        <v>37</v>
      </c>
      <c r="G56" s="83">
        <v>39</v>
      </c>
      <c r="H56" s="83">
        <v>15</v>
      </c>
      <c r="I56" s="83">
        <v>6364196</v>
      </c>
      <c r="J56" s="83">
        <v>12</v>
      </c>
      <c r="K56" s="83">
        <v>182</v>
      </c>
      <c r="L56" s="84">
        <v>26</v>
      </c>
      <c r="M56" s="10" t="s">
        <v>25</v>
      </c>
      <c r="N56" s="14">
        <f t="shared" si="8"/>
        <v>3.8395977330247062E-7</v>
      </c>
      <c r="O56" s="14">
        <f t="shared" si="8"/>
        <v>7.8925064512174522E-7</v>
      </c>
      <c r="P56" s="14">
        <f t="shared" si="8"/>
        <v>8.3191284215535307E-7</v>
      </c>
      <c r="Q56" s="14">
        <f t="shared" si="8"/>
        <v>3.1996647775205885E-7</v>
      </c>
      <c r="R56" s="14">
        <f t="shared" si="8"/>
        <v>0.13575529185624946</v>
      </c>
      <c r="S56" s="14">
        <f t="shared" si="8"/>
        <v>2.5597318220164708E-7</v>
      </c>
      <c r="T56" s="14">
        <f t="shared" si="8"/>
        <v>3.8822599300583142E-6</v>
      </c>
      <c r="U56" s="15">
        <f t="shared" si="8"/>
        <v>5.5460856143690201E-7</v>
      </c>
    </row>
    <row r="57" spans="1:48">
      <c r="B57" s="162"/>
      <c r="C57" s="165"/>
      <c r="D57" s="10" t="s">
        <v>26</v>
      </c>
      <c r="E57" s="83">
        <v>38</v>
      </c>
      <c r="F57" s="83">
        <v>48</v>
      </c>
      <c r="G57" s="83">
        <v>40</v>
      </c>
      <c r="H57" s="83">
        <v>44</v>
      </c>
      <c r="I57" s="83">
        <v>137</v>
      </c>
      <c r="J57" s="83">
        <v>6627983</v>
      </c>
      <c r="K57" s="83">
        <v>24</v>
      </c>
      <c r="L57" s="84">
        <v>78</v>
      </c>
      <c r="M57" s="10" t="s">
        <v>26</v>
      </c>
      <c r="N57" s="14">
        <f t="shared" si="8"/>
        <v>8.1058174363854909E-7</v>
      </c>
      <c r="O57" s="14">
        <f t="shared" si="8"/>
        <v>1.0238927288065883E-6</v>
      </c>
      <c r="P57" s="14">
        <f t="shared" si="8"/>
        <v>8.5324394067215694E-7</v>
      </c>
      <c r="Q57" s="14">
        <f t="shared" si="8"/>
        <v>9.3856833473937274E-7</v>
      </c>
      <c r="R57" s="14">
        <f t="shared" si="8"/>
        <v>2.9223604968021377E-6</v>
      </c>
      <c r="S57" s="14">
        <f t="shared" si="8"/>
        <v>0.14138215834070164</v>
      </c>
      <c r="T57" s="14">
        <f t="shared" si="8"/>
        <v>5.1194636440329416E-7</v>
      </c>
      <c r="U57" s="15">
        <f t="shared" si="8"/>
        <v>1.6638256843107061E-6</v>
      </c>
    </row>
    <row r="58" spans="1:48" ht="17" thickBot="1">
      <c r="B58" s="163"/>
      <c r="C58" s="168"/>
      <c r="D58" s="19" t="s">
        <v>28</v>
      </c>
      <c r="E58" s="87">
        <v>47</v>
      </c>
      <c r="F58" s="87">
        <v>39</v>
      </c>
      <c r="G58" s="87">
        <v>41</v>
      </c>
      <c r="H58" s="87">
        <v>32</v>
      </c>
      <c r="I58" s="87">
        <v>13</v>
      </c>
      <c r="J58" s="87">
        <v>53</v>
      </c>
      <c r="K58" s="87">
        <v>112</v>
      </c>
      <c r="L58" s="88">
        <v>6054880</v>
      </c>
      <c r="M58" s="19" t="s">
        <v>28</v>
      </c>
      <c r="N58" s="20">
        <f t="shared" si="8"/>
        <v>1.0025616302897845E-6</v>
      </c>
      <c r="O58" s="20">
        <f t="shared" si="8"/>
        <v>8.3191284215535307E-7</v>
      </c>
      <c r="P58" s="20">
        <f t="shared" si="8"/>
        <v>8.7457503918896092E-7</v>
      </c>
      <c r="Q58" s="20">
        <f t="shared" si="8"/>
        <v>6.8259515253772555E-7</v>
      </c>
      <c r="R58" s="20">
        <f t="shared" si="8"/>
        <v>2.7730428071845101E-7</v>
      </c>
      <c r="S58" s="20">
        <f t="shared" si="8"/>
        <v>1.1305482213906081E-6</v>
      </c>
      <c r="T58" s="20">
        <f t="shared" si="8"/>
        <v>2.3890830338820394E-6</v>
      </c>
      <c r="U58" s="21">
        <f t="shared" si="8"/>
        <v>0.12915724178742574</v>
      </c>
    </row>
    <row r="59" spans="1:48" ht="16" customHeight="1">
      <c r="A59" s="10"/>
      <c r="B59" s="162" t="s">
        <v>36</v>
      </c>
      <c r="C59" s="164" t="s">
        <v>44</v>
      </c>
      <c r="D59" s="10" t="s">
        <v>21</v>
      </c>
      <c r="E59" s="83">
        <v>8297070</v>
      </c>
      <c r="F59" s="83">
        <v>268</v>
      </c>
      <c r="G59" s="83">
        <v>168</v>
      </c>
      <c r="H59" s="83">
        <v>89</v>
      </c>
      <c r="I59" s="83">
        <v>79</v>
      </c>
      <c r="J59" s="83">
        <v>101</v>
      </c>
      <c r="K59" s="83">
        <v>80</v>
      </c>
      <c r="L59" s="84">
        <v>159</v>
      </c>
      <c r="M59" s="10" t="s">
        <v>21</v>
      </c>
      <c r="N59" s="14">
        <f t="shared" ref="N59:U65" si="9">E59/52561384</f>
        <v>0.15785486166041596</v>
      </c>
      <c r="O59" s="14">
        <f t="shared" si="9"/>
        <v>5.0988002903424311E-6</v>
      </c>
      <c r="P59" s="14">
        <f t="shared" si="9"/>
        <v>3.1962628685728672E-6</v>
      </c>
      <c r="Q59" s="14">
        <f t="shared" si="9"/>
        <v>1.6932583053749118E-6</v>
      </c>
      <c r="R59" s="14">
        <f t="shared" si="9"/>
        <v>1.5030045631979554E-6</v>
      </c>
      <c r="S59" s="14">
        <f t="shared" si="9"/>
        <v>1.9215627959872594E-6</v>
      </c>
      <c r="T59" s="14">
        <f t="shared" si="9"/>
        <v>1.522029937415651E-6</v>
      </c>
      <c r="U59" s="15">
        <f t="shared" si="9"/>
        <v>3.0250345006136064E-6</v>
      </c>
    </row>
    <row r="60" spans="1:48">
      <c r="A60" s="10"/>
      <c r="B60" s="162"/>
      <c r="C60" s="165"/>
      <c r="D60" s="10" t="s">
        <v>22</v>
      </c>
      <c r="E60" s="83">
        <v>187</v>
      </c>
      <c r="F60" s="83">
        <v>7942166</v>
      </c>
      <c r="G60" s="83">
        <v>150</v>
      </c>
      <c r="H60" s="83">
        <v>111</v>
      </c>
      <c r="I60" s="83">
        <v>86</v>
      </c>
      <c r="J60" s="83">
        <v>95</v>
      </c>
      <c r="K60" s="83">
        <v>102</v>
      </c>
      <c r="L60" s="84">
        <v>178</v>
      </c>
      <c r="M60" s="10" t="s">
        <v>22</v>
      </c>
      <c r="N60" s="14">
        <f t="shared" si="9"/>
        <v>3.557744978709084E-6</v>
      </c>
      <c r="O60" s="14">
        <f t="shared" si="9"/>
        <v>0.1511026802490589</v>
      </c>
      <c r="P60" s="14">
        <f t="shared" si="9"/>
        <v>2.8538061326543456E-6</v>
      </c>
      <c r="Q60" s="14">
        <f t="shared" si="9"/>
        <v>2.1118165381642159E-6</v>
      </c>
      <c r="R60" s="14">
        <f t="shared" si="9"/>
        <v>1.6361821827218248E-6</v>
      </c>
      <c r="S60" s="14">
        <f t="shared" si="9"/>
        <v>1.8074105506810856E-6</v>
      </c>
      <c r="T60" s="14">
        <f t="shared" si="9"/>
        <v>1.940588170204955E-6</v>
      </c>
      <c r="U60" s="15">
        <f t="shared" si="9"/>
        <v>3.3865166107498236E-6</v>
      </c>
    </row>
    <row r="61" spans="1:48" ht="16" customHeight="1">
      <c r="A61" s="10"/>
      <c r="B61" s="162"/>
      <c r="C61" s="165"/>
      <c r="D61" s="10" t="s">
        <v>23</v>
      </c>
      <c r="E61" s="83">
        <v>190</v>
      </c>
      <c r="F61" s="83">
        <v>307</v>
      </c>
      <c r="G61" s="83">
        <v>7631312</v>
      </c>
      <c r="H61" s="83">
        <v>115</v>
      </c>
      <c r="I61" s="83">
        <v>105</v>
      </c>
      <c r="J61" s="83">
        <v>101</v>
      </c>
      <c r="K61" s="83">
        <v>70</v>
      </c>
      <c r="L61" s="84">
        <v>182</v>
      </c>
      <c r="M61" s="10" t="s">
        <v>23</v>
      </c>
      <c r="N61" s="14">
        <f t="shared" si="9"/>
        <v>3.6148211013621713E-6</v>
      </c>
      <c r="O61" s="14">
        <f t="shared" si="9"/>
        <v>5.8407898848325607E-6</v>
      </c>
      <c r="P61" s="14">
        <f t="shared" si="9"/>
        <v>0.14518856657199133</v>
      </c>
      <c r="Q61" s="14">
        <f t="shared" si="9"/>
        <v>2.1879180350349983E-6</v>
      </c>
      <c r="R61" s="14">
        <f t="shared" si="9"/>
        <v>1.9976642928580418E-6</v>
      </c>
      <c r="S61" s="14">
        <f t="shared" si="9"/>
        <v>1.9215627959872594E-6</v>
      </c>
      <c r="T61" s="14">
        <f t="shared" si="9"/>
        <v>1.3317761952386946E-6</v>
      </c>
      <c r="U61" s="15">
        <f t="shared" si="9"/>
        <v>3.462618107620606E-6</v>
      </c>
    </row>
    <row r="62" spans="1:48">
      <c r="A62" s="10"/>
      <c r="B62" s="162"/>
      <c r="C62" s="165"/>
      <c r="D62" s="10" t="s">
        <v>24</v>
      </c>
      <c r="E62" s="83">
        <v>55</v>
      </c>
      <c r="F62" s="83">
        <v>143</v>
      </c>
      <c r="G62" s="83">
        <v>208</v>
      </c>
      <c r="H62" s="83">
        <v>7257788</v>
      </c>
      <c r="I62" s="83">
        <v>25</v>
      </c>
      <c r="J62" s="83">
        <v>49</v>
      </c>
      <c r="K62" s="83">
        <v>30</v>
      </c>
      <c r="L62" s="84">
        <v>85</v>
      </c>
      <c r="M62" s="10" t="s">
        <v>24</v>
      </c>
      <c r="N62" s="14">
        <f t="shared" si="9"/>
        <v>1.0463955819732601E-6</v>
      </c>
      <c r="O62" s="14">
        <f t="shared" si="9"/>
        <v>2.7206285131304764E-6</v>
      </c>
      <c r="P62" s="14">
        <f t="shared" si="9"/>
        <v>3.9572778372806925E-6</v>
      </c>
      <c r="Q62" s="14">
        <f t="shared" si="9"/>
        <v>0.13808213269270078</v>
      </c>
      <c r="R62" s="14">
        <f t="shared" si="9"/>
        <v>4.7563435544239096E-7</v>
      </c>
      <c r="S62" s="14">
        <f t="shared" si="9"/>
        <v>9.3224333666708622E-7</v>
      </c>
      <c r="T62" s="14">
        <f t="shared" si="9"/>
        <v>5.7076122653086918E-7</v>
      </c>
      <c r="U62" s="15">
        <f t="shared" si="9"/>
        <v>1.6171568085041292E-6</v>
      </c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</row>
    <row r="63" spans="1:48">
      <c r="A63" s="10"/>
      <c r="B63" s="162"/>
      <c r="C63" s="165"/>
      <c r="D63" s="10" t="s">
        <v>25</v>
      </c>
      <c r="E63" s="83">
        <v>65</v>
      </c>
      <c r="F63" s="83">
        <v>100</v>
      </c>
      <c r="G63" s="83">
        <v>81</v>
      </c>
      <c r="H63" s="83">
        <v>46</v>
      </c>
      <c r="I63" s="83">
        <v>7231186</v>
      </c>
      <c r="J63" s="83">
        <v>61</v>
      </c>
      <c r="K63" s="83">
        <v>254</v>
      </c>
      <c r="L63" s="84">
        <v>55</v>
      </c>
      <c r="M63" s="10" t="s">
        <v>25</v>
      </c>
      <c r="N63" s="14">
        <f t="shared" si="9"/>
        <v>1.2366493241502164E-6</v>
      </c>
      <c r="O63" s="14">
        <f t="shared" si="9"/>
        <v>1.9025374217695638E-6</v>
      </c>
      <c r="P63" s="14">
        <f t="shared" si="9"/>
        <v>1.5410553116333466E-6</v>
      </c>
      <c r="Q63" s="14">
        <f t="shared" si="9"/>
        <v>8.7516721401399931E-7</v>
      </c>
      <c r="R63" s="14">
        <f t="shared" si="9"/>
        <v>0.13757601968776165</v>
      </c>
      <c r="S63" s="14">
        <f t="shared" si="9"/>
        <v>1.160547827279434E-6</v>
      </c>
      <c r="T63" s="14">
        <f t="shared" si="9"/>
        <v>4.8324450512946918E-6</v>
      </c>
      <c r="U63" s="15">
        <f t="shared" si="9"/>
        <v>1.0463955819732601E-6</v>
      </c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</row>
    <row r="64" spans="1:48">
      <c r="A64" s="10"/>
      <c r="B64" s="162"/>
      <c r="C64" s="165"/>
      <c r="D64" s="10" t="s">
        <v>26</v>
      </c>
      <c r="E64" s="83">
        <v>181</v>
      </c>
      <c r="F64" s="83">
        <v>245</v>
      </c>
      <c r="G64" s="83">
        <v>210</v>
      </c>
      <c r="H64" s="83">
        <v>155</v>
      </c>
      <c r="I64" s="83">
        <v>244</v>
      </c>
      <c r="J64" s="83">
        <v>7471730</v>
      </c>
      <c r="K64" s="83">
        <v>94</v>
      </c>
      <c r="L64" s="84">
        <v>261</v>
      </c>
      <c r="M64" s="10" t="s">
        <v>26</v>
      </c>
      <c r="N64" s="14">
        <f t="shared" si="9"/>
        <v>3.4435927334029104E-6</v>
      </c>
      <c r="O64" s="14">
        <f t="shared" si="9"/>
        <v>4.661216683335431E-6</v>
      </c>
      <c r="P64" s="14">
        <f t="shared" si="9"/>
        <v>3.9953285857160837E-6</v>
      </c>
      <c r="Q64" s="14">
        <f t="shared" si="9"/>
        <v>2.948933003742824E-6</v>
      </c>
      <c r="R64" s="14">
        <f t="shared" si="9"/>
        <v>4.6421913091177358E-6</v>
      </c>
      <c r="S64" s="14">
        <f t="shared" si="9"/>
        <v>0.14215245930358303</v>
      </c>
      <c r="T64" s="14">
        <f t="shared" si="9"/>
        <v>1.78838517646339E-6</v>
      </c>
      <c r="U64" s="15">
        <f t="shared" si="9"/>
        <v>4.9656226708185614E-6</v>
      </c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</row>
    <row r="65" spans="1:48" s="16" customFormat="1">
      <c r="A65" s="10"/>
      <c r="B65" s="162"/>
      <c r="C65" s="166"/>
      <c r="D65" s="16" t="s">
        <v>28</v>
      </c>
      <c r="E65" s="85">
        <v>175</v>
      </c>
      <c r="F65" s="85">
        <v>252</v>
      </c>
      <c r="G65" s="85">
        <v>176</v>
      </c>
      <c r="H65" s="85">
        <v>105</v>
      </c>
      <c r="I65" s="85">
        <v>65</v>
      </c>
      <c r="J65" s="85">
        <v>161</v>
      </c>
      <c r="K65" s="85">
        <v>164</v>
      </c>
      <c r="L65" s="86">
        <v>6723464</v>
      </c>
      <c r="M65" s="16" t="s">
        <v>28</v>
      </c>
      <c r="N65" s="17">
        <f t="shared" si="9"/>
        <v>3.3294404880967364E-6</v>
      </c>
      <c r="O65" s="17">
        <f t="shared" si="9"/>
        <v>4.7943943028593006E-6</v>
      </c>
      <c r="P65" s="17">
        <f t="shared" si="9"/>
        <v>3.348465862314432E-6</v>
      </c>
      <c r="Q65" s="17">
        <f t="shared" si="9"/>
        <v>1.9976642928580418E-6</v>
      </c>
      <c r="R65" s="17">
        <f t="shared" si="9"/>
        <v>1.2366493241502164E-6</v>
      </c>
      <c r="S65" s="17">
        <f t="shared" si="9"/>
        <v>3.0630852490489976E-6</v>
      </c>
      <c r="T65" s="17">
        <f t="shared" si="9"/>
        <v>3.1201613717020844E-6</v>
      </c>
      <c r="U65" s="18">
        <f t="shared" si="9"/>
        <v>0.12791641863920478</v>
      </c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</row>
    <row r="66" spans="1:48">
      <c r="A66" s="10"/>
      <c r="B66" s="162"/>
      <c r="C66" s="167" t="s">
        <v>45</v>
      </c>
      <c r="D66" s="10" t="s">
        <v>21</v>
      </c>
      <c r="E66" s="83">
        <v>8225138</v>
      </c>
      <c r="F66" s="83">
        <v>154</v>
      </c>
      <c r="G66" s="83">
        <v>85</v>
      </c>
      <c r="H66" s="83">
        <v>35</v>
      </c>
      <c r="I66" s="83">
        <v>30</v>
      </c>
      <c r="J66" s="83">
        <v>48</v>
      </c>
      <c r="K66" s="83">
        <v>36</v>
      </c>
      <c r="L66" s="84">
        <v>64</v>
      </c>
      <c r="M66" s="10" t="s">
        <v>21</v>
      </c>
      <c r="N66" s="14">
        <f t="shared" ref="N66:U72" si="10">E66/52016506</f>
        <v>0.15812553807439508</v>
      </c>
      <c r="O66" s="14">
        <f t="shared" si="10"/>
        <v>2.9605986991898304E-6</v>
      </c>
      <c r="P66" s="14">
        <f t="shared" si="10"/>
        <v>1.6340966846177634E-6</v>
      </c>
      <c r="Q66" s="14">
        <f t="shared" si="10"/>
        <v>6.7286334072496147E-7</v>
      </c>
      <c r="R66" s="14">
        <f t="shared" si="10"/>
        <v>5.7674000633568126E-7</v>
      </c>
      <c r="S66" s="14">
        <f t="shared" si="10"/>
        <v>9.2278401013708995E-7</v>
      </c>
      <c r="T66" s="14">
        <f t="shared" si="10"/>
        <v>6.9208800760281749E-7</v>
      </c>
      <c r="U66" s="15">
        <f t="shared" si="10"/>
        <v>1.2303786801827866E-6</v>
      </c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</row>
    <row r="67" spans="1:48">
      <c r="A67" s="10"/>
      <c r="B67" s="162"/>
      <c r="C67" s="165"/>
      <c r="D67" s="10" t="s">
        <v>22</v>
      </c>
      <c r="E67" s="83">
        <v>88</v>
      </c>
      <c r="F67" s="83">
        <v>7856644</v>
      </c>
      <c r="G67" s="83">
        <v>45</v>
      </c>
      <c r="H67" s="83">
        <v>52</v>
      </c>
      <c r="I67" s="83">
        <v>45</v>
      </c>
      <c r="J67" s="83">
        <v>26</v>
      </c>
      <c r="K67" s="83">
        <v>69</v>
      </c>
      <c r="L67" s="84">
        <v>62</v>
      </c>
      <c r="M67" s="10" t="s">
        <v>22</v>
      </c>
      <c r="N67" s="14">
        <f t="shared" si="10"/>
        <v>1.6917706852513315E-6</v>
      </c>
      <c r="O67" s="14">
        <f t="shared" si="10"/>
        <v>0.15104136367790638</v>
      </c>
      <c r="P67" s="14">
        <f t="shared" si="10"/>
        <v>8.6511000950352178E-7</v>
      </c>
      <c r="Q67" s="14">
        <f t="shared" si="10"/>
        <v>9.9968267764851414E-7</v>
      </c>
      <c r="R67" s="14">
        <f t="shared" si="10"/>
        <v>8.6511000950352178E-7</v>
      </c>
      <c r="S67" s="14">
        <f t="shared" si="10"/>
        <v>4.9984133882425707E-7</v>
      </c>
      <c r="T67" s="14">
        <f t="shared" si="10"/>
        <v>1.3265020145720668E-6</v>
      </c>
      <c r="U67" s="15">
        <f t="shared" si="10"/>
        <v>1.1919293464270746E-6</v>
      </c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</row>
    <row r="68" spans="1:48">
      <c r="A68" s="10"/>
      <c r="B68" s="162"/>
      <c r="C68" s="165"/>
      <c r="D68" s="10" t="s">
        <v>23</v>
      </c>
      <c r="E68" s="83">
        <v>87</v>
      </c>
      <c r="F68" s="83">
        <v>139</v>
      </c>
      <c r="G68" s="83">
        <v>7533998</v>
      </c>
      <c r="H68" s="83">
        <v>43</v>
      </c>
      <c r="I68" s="83">
        <v>40</v>
      </c>
      <c r="J68" s="83">
        <v>41</v>
      </c>
      <c r="K68" s="83">
        <v>33</v>
      </c>
      <c r="L68" s="84">
        <v>66</v>
      </c>
      <c r="M68" s="10" t="s">
        <v>23</v>
      </c>
      <c r="N68" s="14">
        <f t="shared" si="10"/>
        <v>1.6725460183734756E-6</v>
      </c>
      <c r="O68" s="14">
        <f t="shared" si="10"/>
        <v>2.6722286960219897E-6</v>
      </c>
      <c r="P68" s="14">
        <f t="shared" si="10"/>
        <v>0.14483860180843366</v>
      </c>
      <c r="Q68" s="14">
        <f t="shared" si="10"/>
        <v>8.2666067574780974E-7</v>
      </c>
      <c r="R68" s="14">
        <f t="shared" si="10"/>
        <v>7.6898667511424157E-7</v>
      </c>
      <c r="S68" s="14">
        <f t="shared" si="10"/>
        <v>7.882113419920977E-7</v>
      </c>
      <c r="T68" s="14">
        <f t="shared" si="10"/>
        <v>6.3441400696924932E-7</v>
      </c>
      <c r="U68" s="15">
        <f t="shared" si="10"/>
        <v>1.2688280139384986E-6</v>
      </c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</row>
    <row r="69" spans="1:48">
      <c r="A69" s="10"/>
      <c r="B69" s="162"/>
      <c r="C69" s="165"/>
      <c r="D69" s="10" t="s">
        <v>24</v>
      </c>
      <c r="E69" s="83">
        <v>24</v>
      </c>
      <c r="F69" s="83">
        <v>92</v>
      </c>
      <c r="G69" s="83">
        <v>165</v>
      </c>
      <c r="H69" s="83">
        <v>7194834</v>
      </c>
      <c r="I69" s="83">
        <v>15</v>
      </c>
      <c r="J69" s="83">
        <v>22</v>
      </c>
      <c r="K69" s="83">
        <v>13</v>
      </c>
      <c r="L69" s="84">
        <v>20</v>
      </c>
      <c r="M69" s="10" t="s">
        <v>24</v>
      </c>
      <c r="N69" s="14">
        <f t="shared" si="10"/>
        <v>4.6139200506854497E-7</v>
      </c>
      <c r="O69" s="14">
        <f t="shared" si="10"/>
        <v>1.7686693527627558E-6</v>
      </c>
      <c r="P69" s="14">
        <f t="shared" si="10"/>
        <v>3.1720700348462465E-6</v>
      </c>
      <c r="Q69" s="14">
        <f t="shared" si="10"/>
        <v>0.13831828689147249</v>
      </c>
      <c r="R69" s="14">
        <f t="shared" si="10"/>
        <v>2.8837000316784063E-7</v>
      </c>
      <c r="S69" s="14">
        <f t="shared" si="10"/>
        <v>4.2294267131283288E-7</v>
      </c>
      <c r="T69" s="14">
        <f t="shared" si="10"/>
        <v>2.4992066941212853E-7</v>
      </c>
      <c r="U69" s="15">
        <f t="shared" si="10"/>
        <v>3.8449333755712079E-7</v>
      </c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</row>
    <row r="70" spans="1:48">
      <c r="A70" s="10"/>
      <c r="B70" s="162"/>
      <c r="C70" s="165"/>
      <c r="D70" s="10" t="s">
        <v>25</v>
      </c>
      <c r="E70" s="83">
        <v>32</v>
      </c>
      <c r="F70" s="83">
        <v>61</v>
      </c>
      <c r="G70" s="83">
        <v>41</v>
      </c>
      <c r="H70" s="83">
        <v>27</v>
      </c>
      <c r="I70" s="83">
        <v>7196087</v>
      </c>
      <c r="J70" s="83">
        <v>28</v>
      </c>
      <c r="K70" s="83">
        <v>228</v>
      </c>
      <c r="L70" s="84">
        <v>15</v>
      </c>
      <c r="M70" s="10" t="s">
        <v>25</v>
      </c>
      <c r="N70" s="14">
        <f t="shared" si="10"/>
        <v>6.151893400913933E-7</v>
      </c>
      <c r="O70" s="14">
        <f t="shared" si="10"/>
        <v>1.1727046795492184E-6</v>
      </c>
      <c r="P70" s="14">
        <f t="shared" si="10"/>
        <v>7.882113419920977E-7</v>
      </c>
      <c r="Q70" s="14">
        <f t="shared" si="10"/>
        <v>5.1906600570211309E-7</v>
      </c>
      <c r="R70" s="14">
        <f t="shared" si="10"/>
        <v>0.13834237539907043</v>
      </c>
      <c r="S70" s="14">
        <f t="shared" si="10"/>
        <v>5.3829067257996911E-7</v>
      </c>
      <c r="T70" s="14">
        <f t="shared" si="10"/>
        <v>4.3832240481511774E-6</v>
      </c>
      <c r="U70" s="15">
        <f t="shared" si="10"/>
        <v>2.8837000316784063E-7</v>
      </c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</row>
    <row r="71" spans="1:48">
      <c r="A71" s="10"/>
      <c r="B71" s="162"/>
      <c r="C71" s="165"/>
      <c r="D71" s="10" t="s">
        <v>26</v>
      </c>
      <c r="E71" s="83">
        <v>77</v>
      </c>
      <c r="F71" s="83">
        <v>93</v>
      </c>
      <c r="G71" s="83">
        <v>75</v>
      </c>
      <c r="H71" s="83">
        <v>61</v>
      </c>
      <c r="I71" s="83">
        <v>167</v>
      </c>
      <c r="J71" s="83">
        <v>7364613</v>
      </c>
      <c r="K71" s="83">
        <v>52</v>
      </c>
      <c r="L71" s="84">
        <v>111</v>
      </c>
      <c r="M71" s="10" t="s">
        <v>26</v>
      </c>
      <c r="N71" s="14">
        <f t="shared" si="10"/>
        <v>1.4802993495949152E-6</v>
      </c>
      <c r="O71" s="14">
        <f t="shared" si="10"/>
        <v>1.7878940196406117E-6</v>
      </c>
      <c r="P71" s="14">
        <f t="shared" si="10"/>
        <v>1.4418500158392031E-6</v>
      </c>
      <c r="Q71" s="14">
        <f t="shared" si="10"/>
        <v>1.1727046795492184E-6</v>
      </c>
      <c r="R71" s="14">
        <f t="shared" si="10"/>
        <v>3.2105193686019587E-6</v>
      </c>
      <c r="S71" s="14">
        <f t="shared" si="10"/>
        <v>0.14158223160932801</v>
      </c>
      <c r="T71" s="14">
        <f t="shared" si="10"/>
        <v>9.9968267764851414E-7</v>
      </c>
      <c r="U71" s="15">
        <f t="shared" si="10"/>
        <v>2.1339380234420203E-6</v>
      </c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</row>
    <row r="72" spans="1:48" s="16" customFormat="1">
      <c r="A72" s="10"/>
      <c r="B72" s="162"/>
      <c r="C72" s="166"/>
      <c r="D72" s="16" t="s">
        <v>28</v>
      </c>
      <c r="E72" s="85">
        <v>84</v>
      </c>
      <c r="F72" s="85">
        <v>111</v>
      </c>
      <c r="G72" s="85">
        <v>78</v>
      </c>
      <c r="H72" s="85">
        <v>50</v>
      </c>
      <c r="I72" s="85">
        <v>24</v>
      </c>
      <c r="J72" s="85">
        <v>99</v>
      </c>
      <c r="K72" s="85">
        <v>132</v>
      </c>
      <c r="L72" s="86">
        <v>6641907</v>
      </c>
      <c r="M72" s="16" t="s">
        <v>28</v>
      </c>
      <c r="N72" s="17">
        <f t="shared" si="10"/>
        <v>1.6148720177399074E-6</v>
      </c>
      <c r="O72" s="17">
        <f t="shared" si="10"/>
        <v>2.1339380234420203E-6</v>
      </c>
      <c r="P72" s="17">
        <f t="shared" si="10"/>
        <v>1.4995240164727711E-6</v>
      </c>
      <c r="Q72" s="17">
        <f t="shared" si="10"/>
        <v>9.612333438928021E-7</v>
      </c>
      <c r="R72" s="17">
        <f t="shared" si="10"/>
        <v>4.6139200506854497E-7</v>
      </c>
      <c r="S72" s="17">
        <f t="shared" si="10"/>
        <v>1.9032420209077481E-6</v>
      </c>
      <c r="T72" s="17">
        <f t="shared" si="10"/>
        <v>2.5376560278769973E-6</v>
      </c>
      <c r="U72" s="18">
        <f t="shared" si="10"/>
        <v>0.12768844950870017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</row>
    <row r="73" spans="1:48">
      <c r="A73" s="10"/>
      <c r="B73" s="162"/>
      <c r="C73" s="167" t="s">
        <v>46</v>
      </c>
      <c r="D73" s="10" t="s">
        <v>21</v>
      </c>
      <c r="E73" s="83">
        <v>8150925</v>
      </c>
      <c r="F73" s="83">
        <v>114</v>
      </c>
      <c r="G73" s="83">
        <v>73</v>
      </c>
      <c r="H73" s="83">
        <v>28</v>
      </c>
      <c r="I73" s="83">
        <v>19</v>
      </c>
      <c r="J73" s="83">
        <v>38</v>
      </c>
      <c r="K73" s="83">
        <v>31</v>
      </c>
      <c r="L73" s="84">
        <v>52</v>
      </c>
      <c r="M73" s="10" t="s">
        <v>21</v>
      </c>
      <c r="N73" s="14">
        <f t="shared" ref="N73:U79" si="11">E73/51530160</f>
        <v>0.15817775454219432</v>
      </c>
      <c r="O73" s="14">
        <f t="shared" si="11"/>
        <v>2.2122966433638089E-6</v>
      </c>
      <c r="P73" s="14">
        <f t="shared" si="11"/>
        <v>1.4166460961891057E-6</v>
      </c>
      <c r="Q73" s="14">
        <f t="shared" si="11"/>
        <v>5.4337110538760213E-7</v>
      </c>
      <c r="R73" s="14">
        <f t="shared" si="11"/>
        <v>3.6871610722730145E-7</v>
      </c>
      <c r="S73" s="14">
        <f t="shared" si="11"/>
        <v>7.3743221445460289E-7</v>
      </c>
      <c r="T73" s="14">
        <f t="shared" si="11"/>
        <v>6.0158943810770236E-7</v>
      </c>
      <c r="U73" s="15">
        <f t="shared" si="11"/>
        <v>1.009117767148404E-6</v>
      </c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</row>
    <row r="74" spans="1:48">
      <c r="A74" s="10"/>
      <c r="B74" s="162"/>
      <c r="C74" s="165"/>
      <c r="D74" s="10" t="s">
        <v>22</v>
      </c>
      <c r="E74" s="83">
        <v>74</v>
      </c>
      <c r="F74" s="83">
        <v>7784807</v>
      </c>
      <c r="G74" s="83">
        <v>30</v>
      </c>
      <c r="H74" s="83">
        <v>42</v>
      </c>
      <c r="I74" s="83">
        <v>34</v>
      </c>
      <c r="J74" s="83">
        <v>21</v>
      </c>
      <c r="K74" s="83">
        <v>61</v>
      </c>
      <c r="L74" s="84">
        <v>51</v>
      </c>
      <c r="M74" s="10" t="s">
        <v>22</v>
      </c>
      <c r="N74" s="14">
        <f t="shared" si="11"/>
        <v>1.4360522070958056E-6</v>
      </c>
      <c r="O74" s="14">
        <f t="shared" si="11"/>
        <v>0.15107282802925509</v>
      </c>
      <c r="P74" s="14">
        <f t="shared" si="11"/>
        <v>5.8218332720100228E-7</v>
      </c>
      <c r="Q74" s="14">
        <f t="shared" si="11"/>
        <v>8.150566580814032E-7</v>
      </c>
      <c r="R74" s="14">
        <f t="shared" si="11"/>
        <v>6.5980777082780259E-7</v>
      </c>
      <c r="S74" s="14">
        <f t="shared" si="11"/>
        <v>4.075283290407016E-7</v>
      </c>
      <c r="T74" s="14">
        <f t="shared" si="11"/>
        <v>1.1837727653087047E-6</v>
      </c>
      <c r="U74" s="15">
        <f t="shared" si="11"/>
        <v>9.8971165624170399E-7</v>
      </c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</row>
    <row r="75" spans="1:48">
      <c r="A75" s="10"/>
      <c r="B75" s="162"/>
      <c r="C75" s="165"/>
      <c r="D75" s="10" t="s">
        <v>23</v>
      </c>
      <c r="E75" s="83">
        <v>63</v>
      </c>
      <c r="F75" s="83">
        <v>118</v>
      </c>
      <c r="G75" s="83">
        <v>7447242</v>
      </c>
      <c r="H75" s="83">
        <v>35</v>
      </c>
      <c r="I75" s="83">
        <v>34</v>
      </c>
      <c r="J75" s="83">
        <v>29</v>
      </c>
      <c r="K75" s="83">
        <v>28</v>
      </c>
      <c r="L75" s="84">
        <v>52</v>
      </c>
      <c r="M75" s="10" t="s">
        <v>23</v>
      </c>
      <c r="N75" s="14">
        <f t="shared" si="11"/>
        <v>1.2225849871221049E-6</v>
      </c>
      <c r="O75" s="14">
        <f t="shared" si="11"/>
        <v>2.2899210869906092E-6</v>
      </c>
      <c r="P75" s="14">
        <f t="shared" si="11"/>
        <v>0.14452200420103489</v>
      </c>
      <c r="Q75" s="14">
        <f t="shared" si="11"/>
        <v>6.7921388173450266E-7</v>
      </c>
      <c r="R75" s="14">
        <f t="shared" si="11"/>
        <v>6.5980777082780259E-7</v>
      </c>
      <c r="S75" s="14">
        <f t="shared" si="11"/>
        <v>5.6277721629430221E-7</v>
      </c>
      <c r="T75" s="14">
        <f t="shared" si="11"/>
        <v>5.4337110538760213E-7</v>
      </c>
      <c r="U75" s="15">
        <f t="shared" si="11"/>
        <v>1.009117767148404E-6</v>
      </c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</row>
    <row r="76" spans="1:48">
      <c r="A76" s="10"/>
      <c r="B76" s="162"/>
      <c r="C76" s="165"/>
      <c r="D76" s="10" t="s">
        <v>24</v>
      </c>
      <c r="E76" s="83">
        <v>20</v>
      </c>
      <c r="F76" s="83">
        <v>80</v>
      </c>
      <c r="G76" s="83">
        <v>161</v>
      </c>
      <c r="H76" s="83">
        <v>7137085</v>
      </c>
      <c r="I76" s="83">
        <v>7</v>
      </c>
      <c r="J76" s="83">
        <v>16</v>
      </c>
      <c r="K76" s="83">
        <v>12</v>
      </c>
      <c r="L76" s="84">
        <v>12</v>
      </c>
      <c r="M76" s="10" t="s">
        <v>24</v>
      </c>
      <c r="N76" s="14">
        <f t="shared" si="11"/>
        <v>3.8812221813400152E-7</v>
      </c>
      <c r="O76" s="14">
        <f t="shared" si="11"/>
        <v>1.5524888725360061E-6</v>
      </c>
      <c r="P76" s="14">
        <f t="shared" si="11"/>
        <v>3.1243838559787124E-6</v>
      </c>
      <c r="Q76" s="14">
        <f t="shared" si="11"/>
        <v>0.13850306306054552</v>
      </c>
      <c r="R76" s="14">
        <f t="shared" si="11"/>
        <v>1.3584277634690053E-7</v>
      </c>
      <c r="S76" s="14">
        <f t="shared" si="11"/>
        <v>3.1049777450720122E-7</v>
      </c>
      <c r="T76" s="14">
        <f t="shared" si="11"/>
        <v>2.3287333088040091E-7</v>
      </c>
      <c r="U76" s="15">
        <f t="shared" si="11"/>
        <v>2.3287333088040091E-7</v>
      </c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</row>
    <row r="77" spans="1:48">
      <c r="A77" s="10"/>
      <c r="B77" s="162"/>
      <c r="C77" s="165"/>
      <c r="D77" s="10" t="s">
        <v>25</v>
      </c>
      <c r="E77" s="83">
        <v>28</v>
      </c>
      <c r="F77" s="83">
        <v>53</v>
      </c>
      <c r="G77" s="83">
        <v>39</v>
      </c>
      <c r="H77" s="83">
        <v>21</v>
      </c>
      <c r="I77" s="83">
        <v>7156113</v>
      </c>
      <c r="J77" s="83">
        <v>25</v>
      </c>
      <c r="K77" s="83">
        <v>222</v>
      </c>
      <c r="L77" s="84">
        <v>12</v>
      </c>
      <c r="M77" s="10" t="s">
        <v>25</v>
      </c>
      <c r="N77" s="14">
        <f t="shared" si="11"/>
        <v>5.4337110538760213E-7</v>
      </c>
      <c r="O77" s="14">
        <f t="shared" si="11"/>
        <v>1.0285238780551041E-6</v>
      </c>
      <c r="P77" s="14">
        <f t="shared" si="11"/>
        <v>7.5683832536130297E-7</v>
      </c>
      <c r="Q77" s="14">
        <f t="shared" si="11"/>
        <v>4.075283290407016E-7</v>
      </c>
      <c r="R77" s="14">
        <f t="shared" si="11"/>
        <v>0.13887232253887821</v>
      </c>
      <c r="S77" s="14">
        <f t="shared" si="11"/>
        <v>4.851527726675019E-7</v>
      </c>
      <c r="T77" s="14">
        <f t="shared" si="11"/>
        <v>4.3081566212874167E-6</v>
      </c>
      <c r="U77" s="15">
        <f t="shared" si="11"/>
        <v>2.3287333088040091E-7</v>
      </c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</row>
    <row r="78" spans="1:48">
      <c r="A78" s="10"/>
      <c r="B78" s="162"/>
      <c r="C78" s="165"/>
      <c r="D78" s="10" t="s">
        <v>26</v>
      </c>
      <c r="E78" s="83">
        <v>58</v>
      </c>
      <c r="F78" s="83">
        <v>70</v>
      </c>
      <c r="G78" s="83">
        <v>57</v>
      </c>
      <c r="H78" s="83">
        <v>55</v>
      </c>
      <c r="I78" s="83">
        <v>159</v>
      </c>
      <c r="J78" s="83">
        <v>7274250</v>
      </c>
      <c r="K78" s="83">
        <v>37</v>
      </c>
      <c r="L78" s="84">
        <v>92</v>
      </c>
      <c r="M78" s="10" t="s">
        <v>26</v>
      </c>
      <c r="N78" s="14">
        <f t="shared" si="11"/>
        <v>1.1255544325886044E-6</v>
      </c>
      <c r="O78" s="14">
        <f t="shared" si="11"/>
        <v>1.3584277634690053E-6</v>
      </c>
      <c r="P78" s="14">
        <f t="shared" si="11"/>
        <v>1.1061483216819044E-6</v>
      </c>
      <c r="Q78" s="14">
        <f t="shared" si="11"/>
        <v>1.0673360998685043E-6</v>
      </c>
      <c r="R78" s="14">
        <f t="shared" si="11"/>
        <v>3.085571634165312E-6</v>
      </c>
      <c r="S78" s="14">
        <f t="shared" si="11"/>
        <v>0.14116490226306302</v>
      </c>
      <c r="T78" s="14">
        <f t="shared" si="11"/>
        <v>7.1802610354790282E-7</v>
      </c>
      <c r="U78" s="15">
        <f t="shared" si="11"/>
        <v>1.785362203416407E-6</v>
      </c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</row>
    <row r="79" spans="1:48" s="16" customFormat="1">
      <c r="A79" s="10"/>
      <c r="B79" s="162"/>
      <c r="C79" s="166"/>
      <c r="D79" s="16" t="s">
        <v>28</v>
      </c>
      <c r="E79" s="85">
        <v>72</v>
      </c>
      <c r="F79" s="85">
        <v>77</v>
      </c>
      <c r="G79" s="85">
        <v>58</v>
      </c>
      <c r="H79" s="85">
        <v>35</v>
      </c>
      <c r="I79" s="85">
        <v>18</v>
      </c>
      <c r="J79" s="85">
        <v>84</v>
      </c>
      <c r="K79" s="85">
        <v>125</v>
      </c>
      <c r="L79" s="86">
        <v>6577006</v>
      </c>
      <c r="M79" s="16" t="s">
        <v>28</v>
      </c>
      <c r="N79" s="17">
        <f t="shared" si="11"/>
        <v>1.3972399852824055E-6</v>
      </c>
      <c r="O79" s="17">
        <f t="shared" si="11"/>
        <v>1.494270539815906E-6</v>
      </c>
      <c r="P79" s="17">
        <f t="shared" si="11"/>
        <v>1.1255544325886044E-6</v>
      </c>
      <c r="Q79" s="17">
        <f t="shared" si="11"/>
        <v>6.7921388173450266E-7</v>
      </c>
      <c r="R79" s="17">
        <f t="shared" si="11"/>
        <v>3.4930999632060137E-7</v>
      </c>
      <c r="S79" s="17">
        <f t="shared" si="11"/>
        <v>1.6301133161628064E-6</v>
      </c>
      <c r="T79" s="17">
        <f t="shared" si="11"/>
        <v>2.4257638633375096E-6</v>
      </c>
      <c r="U79" s="18">
        <f t="shared" si="11"/>
        <v>0.12763410787003185</v>
      </c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</row>
    <row r="80" spans="1:48">
      <c r="A80" s="10"/>
      <c r="B80" s="162"/>
      <c r="C80" s="165" t="s">
        <v>47</v>
      </c>
      <c r="D80" s="25" t="s">
        <v>21</v>
      </c>
      <c r="E80" s="91">
        <v>8026783</v>
      </c>
      <c r="F80" s="91">
        <v>91</v>
      </c>
      <c r="G80" s="91">
        <v>60</v>
      </c>
      <c r="H80" s="91">
        <v>19</v>
      </c>
      <c r="I80" s="91">
        <v>9</v>
      </c>
      <c r="J80" s="91">
        <v>31</v>
      </c>
      <c r="K80" s="91">
        <v>23</v>
      </c>
      <c r="L80" s="92">
        <v>41</v>
      </c>
      <c r="M80" s="25" t="s">
        <v>21</v>
      </c>
      <c r="N80" s="14">
        <f t="shared" ref="N80:U86" si="12">E80/50736213</f>
        <v>0.15820619091141075</v>
      </c>
      <c r="O80" s="14">
        <f t="shared" si="12"/>
        <v>1.793590704138679E-6</v>
      </c>
      <c r="P80" s="14">
        <f t="shared" si="12"/>
        <v>1.1825872774540741E-6</v>
      </c>
      <c r="Q80" s="14">
        <f t="shared" si="12"/>
        <v>3.7448597119379014E-7</v>
      </c>
      <c r="R80" s="14">
        <f t="shared" si="12"/>
        <v>1.7738809161811111E-7</v>
      </c>
      <c r="S80" s="14">
        <f t="shared" si="12"/>
        <v>6.1100342668460495E-7</v>
      </c>
      <c r="T80" s="14">
        <f t="shared" si="12"/>
        <v>4.5332512302406171E-7</v>
      </c>
      <c r="U80" s="15">
        <f t="shared" si="12"/>
        <v>8.0810130626028392E-7</v>
      </c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</row>
    <row r="81" spans="1:48">
      <c r="A81" s="10"/>
      <c r="B81" s="162"/>
      <c r="C81" s="165"/>
      <c r="D81" s="25" t="s">
        <v>22</v>
      </c>
      <c r="E81" s="91">
        <v>55</v>
      </c>
      <c r="F81" s="91">
        <v>7671760</v>
      </c>
      <c r="G81" s="91">
        <v>25</v>
      </c>
      <c r="H81" s="91">
        <v>29</v>
      </c>
      <c r="I81" s="91">
        <v>25</v>
      </c>
      <c r="J81" s="91">
        <v>17</v>
      </c>
      <c r="K81" s="91">
        <v>58</v>
      </c>
      <c r="L81" s="92">
        <v>37</v>
      </c>
      <c r="M81" s="25" t="s">
        <v>22</v>
      </c>
      <c r="N81" s="14">
        <f t="shared" si="12"/>
        <v>1.0840383376662346E-6</v>
      </c>
      <c r="O81" s="14">
        <f t="shared" si="12"/>
        <v>0.15120876286135113</v>
      </c>
      <c r="P81" s="14">
        <f t="shared" si="12"/>
        <v>4.9274469893919754E-7</v>
      </c>
      <c r="Q81" s="14">
        <f t="shared" si="12"/>
        <v>5.7158385076946911E-7</v>
      </c>
      <c r="R81" s="14">
        <f t="shared" si="12"/>
        <v>4.9274469893919754E-7</v>
      </c>
      <c r="S81" s="14">
        <f t="shared" si="12"/>
        <v>3.350663952786543E-7</v>
      </c>
      <c r="T81" s="14">
        <f t="shared" si="12"/>
        <v>1.1431677015389382E-6</v>
      </c>
      <c r="U81" s="15">
        <f t="shared" si="12"/>
        <v>7.2926215443001235E-7</v>
      </c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</row>
    <row r="82" spans="1:48">
      <c r="A82" s="10"/>
      <c r="B82" s="162"/>
      <c r="C82" s="165"/>
      <c r="D82" s="25" t="s">
        <v>23</v>
      </c>
      <c r="E82" s="91">
        <v>45</v>
      </c>
      <c r="F82" s="91">
        <v>99</v>
      </c>
      <c r="G82" s="91">
        <v>7301373</v>
      </c>
      <c r="H82" s="91">
        <v>28</v>
      </c>
      <c r="I82" s="91">
        <v>28</v>
      </c>
      <c r="J82" s="91">
        <v>20</v>
      </c>
      <c r="K82" s="91">
        <v>23</v>
      </c>
      <c r="L82" s="92">
        <v>38</v>
      </c>
      <c r="M82" s="25" t="s">
        <v>23</v>
      </c>
      <c r="N82" s="14">
        <f t="shared" si="12"/>
        <v>8.869404580905556E-7</v>
      </c>
      <c r="O82" s="14">
        <f t="shared" si="12"/>
        <v>1.9512690077992224E-6</v>
      </c>
      <c r="P82" s="14">
        <f t="shared" si="12"/>
        <v>0.14390851362911142</v>
      </c>
      <c r="Q82" s="14">
        <f t="shared" si="12"/>
        <v>5.5187406281190119E-7</v>
      </c>
      <c r="R82" s="14">
        <f t="shared" si="12"/>
        <v>5.5187406281190119E-7</v>
      </c>
      <c r="S82" s="14">
        <f t="shared" si="12"/>
        <v>3.94195759151358E-7</v>
      </c>
      <c r="T82" s="14">
        <f t="shared" si="12"/>
        <v>4.5332512302406171E-7</v>
      </c>
      <c r="U82" s="15">
        <f t="shared" si="12"/>
        <v>7.4897194238758027E-7</v>
      </c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</row>
    <row r="83" spans="1:48">
      <c r="A83" s="10"/>
      <c r="B83" s="162"/>
      <c r="C83" s="165"/>
      <c r="D83" s="25" t="s">
        <v>24</v>
      </c>
      <c r="E83" s="91">
        <v>16</v>
      </c>
      <c r="F83" s="91">
        <v>72</v>
      </c>
      <c r="G83" s="91">
        <v>157</v>
      </c>
      <c r="H83" s="91">
        <v>7042679</v>
      </c>
      <c r="I83" s="91">
        <v>7</v>
      </c>
      <c r="J83" s="91">
        <v>15</v>
      </c>
      <c r="K83" s="91">
        <v>10</v>
      </c>
      <c r="L83" s="92">
        <v>11</v>
      </c>
      <c r="M83" s="25" t="s">
        <v>24</v>
      </c>
      <c r="N83" s="14">
        <f t="shared" si="12"/>
        <v>3.1535660732108643E-7</v>
      </c>
      <c r="O83" s="14">
        <f t="shared" si="12"/>
        <v>1.4191047329448889E-6</v>
      </c>
      <c r="P83" s="14">
        <f t="shared" si="12"/>
        <v>3.0944367093381606E-6</v>
      </c>
      <c r="Q83" s="14">
        <f t="shared" si="12"/>
        <v>0.13880970974321635</v>
      </c>
      <c r="R83" s="14">
        <f t="shared" si="12"/>
        <v>1.379685157029753E-7</v>
      </c>
      <c r="S83" s="14">
        <f t="shared" si="12"/>
        <v>2.9564681936351851E-7</v>
      </c>
      <c r="T83" s="14">
        <f t="shared" si="12"/>
        <v>1.97097879575679E-7</v>
      </c>
      <c r="U83" s="15">
        <f t="shared" si="12"/>
        <v>2.1680766753324692E-7</v>
      </c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</row>
    <row r="84" spans="1:48">
      <c r="A84" s="10"/>
      <c r="B84" s="162"/>
      <c r="C84" s="165"/>
      <c r="D84" s="25" t="s">
        <v>25</v>
      </c>
      <c r="E84" s="91">
        <v>22</v>
      </c>
      <c r="F84" s="91">
        <v>34</v>
      </c>
      <c r="G84" s="91">
        <v>34</v>
      </c>
      <c r="H84" s="91">
        <v>15</v>
      </c>
      <c r="I84" s="91">
        <v>7088192</v>
      </c>
      <c r="J84" s="91">
        <v>21</v>
      </c>
      <c r="K84" s="91">
        <v>214</v>
      </c>
      <c r="L84" s="92">
        <v>10</v>
      </c>
      <c r="M84" s="25" t="s">
        <v>25</v>
      </c>
      <c r="N84" s="14">
        <f t="shared" si="12"/>
        <v>4.3361533506649384E-7</v>
      </c>
      <c r="O84" s="14">
        <f t="shared" si="12"/>
        <v>6.701327905573086E-7</v>
      </c>
      <c r="P84" s="14">
        <f t="shared" si="12"/>
        <v>6.701327905573086E-7</v>
      </c>
      <c r="Q84" s="14">
        <f t="shared" si="12"/>
        <v>2.9564681936351851E-7</v>
      </c>
      <c r="R84" s="14">
        <f t="shared" si="12"/>
        <v>0.13970676132252913</v>
      </c>
      <c r="S84" s="14">
        <f t="shared" si="12"/>
        <v>4.1390554710892592E-7</v>
      </c>
      <c r="T84" s="14">
        <f t="shared" si="12"/>
        <v>4.2178946229195306E-6</v>
      </c>
      <c r="U84" s="15">
        <f t="shared" si="12"/>
        <v>1.97097879575679E-7</v>
      </c>
    </row>
    <row r="85" spans="1:48">
      <c r="A85" s="10"/>
      <c r="B85" s="162"/>
      <c r="C85" s="165"/>
      <c r="D85" s="25" t="s">
        <v>26</v>
      </c>
      <c r="E85" s="91">
        <v>47</v>
      </c>
      <c r="F85" s="91">
        <v>52</v>
      </c>
      <c r="G85" s="91">
        <v>40</v>
      </c>
      <c r="H85" s="91">
        <v>46</v>
      </c>
      <c r="I85" s="91">
        <v>149</v>
      </c>
      <c r="J85" s="91">
        <v>7129848</v>
      </c>
      <c r="K85" s="91">
        <v>31</v>
      </c>
      <c r="L85" s="92">
        <v>63</v>
      </c>
      <c r="M85" s="25" t="s">
        <v>26</v>
      </c>
      <c r="N85" s="14">
        <f t="shared" si="12"/>
        <v>9.2636003400569133E-7</v>
      </c>
      <c r="O85" s="14">
        <f t="shared" si="12"/>
        <v>1.0249089737935309E-6</v>
      </c>
      <c r="P85" s="14">
        <f t="shared" si="12"/>
        <v>7.88391518302716E-7</v>
      </c>
      <c r="Q85" s="14">
        <f t="shared" si="12"/>
        <v>9.0665024604812341E-7</v>
      </c>
      <c r="R85" s="14">
        <f t="shared" si="12"/>
        <v>2.9367584056776172E-6</v>
      </c>
      <c r="S85" s="14">
        <f t="shared" si="12"/>
        <v>0.14052779224968959</v>
      </c>
      <c r="T85" s="14">
        <f t="shared" si="12"/>
        <v>6.1100342668460495E-7</v>
      </c>
      <c r="U85" s="15">
        <f t="shared" si="12"/>
        <v>1.2417166413267777E-6</v>
      </c>
    </row>
    <row r="86" spans="1:48" ht="17" thickBot="1">
      <c r="A86" s="10"/>
      <c r="B86" s="163"/>
      <c r="C86" s="168"/>
      <c r="D86" s="26" t="s">
        <v>28</v>
      </c>
      <c r="E86" s="93">
        <v>59</v>
      </c>
      <c r="F86" s="93">
        <v>66</v>
      </c>
      <c r="G86" s="93">
        <v>43</v>
      </c>
      <c r="H86" s="93">
        <v>31</v>
      </c>
      <c r="I86" s="93">
        <v>15</v>
      </c>
      <c r="J86" s="93">
        <v>69</v>
      </c>
      <c r="K86" s="93">
        <v>119</v>
      </c>
      <c r="L86" s="94">
        <v>6473309</v>
      </c>
      <c r="M86" s="26" t="s">
        <v>28</v>
      </c>
      <c r="N86" s="20">
        <f t="shared" si="12"/>
        <v>1.1628774894965062E-6</v>
      </c>
      <c r="O86" s="20">
        <f t="shared" si="12"/>
        <v>1.3008460051994816E-6</v>
      </c>
      <c r="P86" s="20">
        <f t="shared" si="12"/>
        <v>8.4752088217541976E-7</v>
      </c>
      <c r="Q86" s="20">
        <f t="shared" si="12"/>
        <v>6.1100342668460495E-7</v>
      </c>
      <c r="R86" s="20">
        <f t="shared" si="12"/>
        <v>2.9564681936351851E-7</v>
      </c>
      <c r="S86" s="20">
        <f t="shared" si="12"/>
        <v>1.3599753690721852E-6</v>
      </c>
      <c r="T86" s="20">
        <f t="shared" si="12"/>
        <v>2.3454647669505803E-6</v>
      </c>
      <c r="U86" s="21">
        <f t="shared" si="12"/>
        <v>0.12758754777381592</v>
      </c>
    </row>
  </sheetData>
  <mergeCells count="15">
    <mergeCell ref="B31:B58"/>
    <mergeCell ref="C31:C37"/>
    <mergeCell ref="C38:C44"/>
    <mergeCell ref="C45:C51"/>
    <mergeCell ref="C52:C58"/>
    <mergeCell ref="B3:B30"/>
    <mergeCell ref="C3:C9"/>
    <mergeCell ref="C10:C16"/>
    <mergeCell ref="C17:C23"/>
    <mergeCell ref="C24:C30"/>
    <mergeCell ref="B59:B86"/>
    <mergeCell ref="C59:C65"/>
    <mergeCell ref="C66:C72"/>
    <mergeCell ref="C73:C79"/>
    <mergeCell ref="C80:C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41"/>
  <sheetViews>
    <sheetView topLeftCell="A19" workbookViewId="0">
      <selection activeCell="J53" sqref="J53"/>
    </sheetView>
  </sheetViews>
  <sheetFormatPr baseColWidth="10" defaultColWidth="11.1640625" defaultRowHeight="16"/>
  <cols>
    <col min="1" max="1" width="4" customWidth="1"/>
    <col min="3" max="3" width="13" style="95" bestFit="1" customWidth="1"/>
    <col min="4" max="4" width="13.6640625" style="95" bestFit="1" customWidth="1"/>
    <col min="5" max="6" width="12.1640625" style="95" bestFit="1" customWidth="1"/>
    <col min="7" max="7" width="13.33203125" style="95" bestFit="1" customWidth="1"/>
    <col min="8" max="8" width="12.1640625" style="95" bestFit="1" customWidth="1"/>
    <col min="9" max="9" width="13.1640625" style="95" bestFit="1" customWidth="1"/>
    <col min="10" max="10" width="12.1640625" style="95" bestFit="1" customWidth="1"/>
    <col min="11" max="11" width="12.83203125" style="95" customWidth="1"/>
    <col min="12" max="12" width="13.5" style="95" bestFit="1" customWidth="1"/>
    <col min="13" max="14" width="12.1640625" style="95" bestFit="1" customWidth="1"/>
  </cols>
  <sheetData>
    <row r="1" spans="2:15" ht="17" thickBot="1">
      <c r="B1" t="s">
        <v>121</v>
      </c>
    </row>
    <row r="2" spans="2:15">
      <c r="B2" s="36" t="s">
        <v>124</v>
      </c>
      <c r="C2" s="96" t="s">
        <v>125</v>
      </c>
      <c r="D2" s="97" t="s">
        <v>126</v>
      </c>
      <c r="E2" s="96" t="s">
        <v>125</v>
      </c>
      <c r="F2" s="96" t="s">
        <v>125</v>
      </c>
      <c r="G2" s="96" t="s">
        <v>125</v>
      </c>
      <c r="H2" s="96" t="s">
        <v>125</v>
      </c>
      <c r="I2" s="98" t="s">
        <v>127</v>
      </c>
      <c r="J2" s="96" t="s">
        <v>125</v>
      </c>
      <c r="K2" s="96" t="s">
        <v>125</v>
      </c>
      <c r="L2" s="96" t="s">
        <v>125</v>
      </c>
      <c r="M2" s="96" t="s">
        <v>125</v>
      </c>
      <c r="N2" s="96" t="s">
        <v>125</v>
      </c>
      <c r="O2" s="173" t="s">
        <v>128</v>
      </c>
    </row>
    <row r="3" spans="2:15" s="39" customFormat="1">
      <c r="B3" s="40" t="s">
        <v>129</v>
      </c>
      <c r="C3" s="99">
        <v>144745</v>
      </c>
      <c r="D3" s="99">
        <v>1800287</v>
      </c>
      <c r="E3" s="99">
        <v>233140</v>
      </c>
      <c r="F3" s="99">
        <v>330502</v>
      </c>
      <c r="G3" s="99">
        <v>243076</v>
      </c>
      <c r="H3" s="99">
        <v>483776</v>
      </c>
      <c r="I3" s="99">
        <v>28</v>
      </c>
      <c r="J3" s="99">
        <v>294565</v>
      </c>
      <c r="K3" s="99">
        <v>250491</v>
      </c>
      <c r="L3" s="99">
        <v>271789</v>
      </c>
      <c r="M3" s="99">
        <v>133779</v>
      </c>
      <c r="N3" s="99">
        <v>156195</v>
      </c>
      <c r="O3" s="174"/>
    </row>
    <row r="4" spans="2:15">
      <c r="B4" s="37" t="s">
        <v>124</v>
      </c>
      <c r="C4" s="100" t="s">
        <v>130</v>
      </c>
      <c r="D4" s="100" t="s">
        <v>130</v>
      </c>
      <c r="E4" s="101" t="s">
        <v>131</v>
      </c>
      <c r="F4" s="100" t="s">
        <v>130</v>
      </c>
      <c r="G4" s="100" t="s">
        <v>130</v>
      </c>
      <c r="H4" s="100" t="s">
        <v>130</v>
      </c>
      <c r="I4" s="100" t="s">
        <v>130</v>
      </c>
      <c r="J4" s="100" t="s">
        <v>130</v>
      </c>
      <c r="K4" s="100" t="s">
        <v>130</v>
      </c>
      <c r="L4" s="102" t="s">
        <v>132</v>
      </c>
      <c r="M4" s="100" t="s">
        <v>130</v>
      </c>
      <c r="N4" s="100" t="s">
        <v>130</v>
      </c>
      <c r="O4" s="175" t="s">
        <v>133</v>
      </c>
    </row>
    <row r="5" spans="2:15" s="39" customFormat="1">
      <c r="B5" s="40" t="s">
        <v>129</v>
      </c>
      <c r="C5" s="99">
        <v>264053</v>
      </c>
      <c r="D5" s="99">
        <v>276819</v>
      </c>
      <c r="E5" s="99">
        <v>26</v>
      </c>
      <c r="F5" s="99">
        <v>121760</v>
      </c>
      <c r="G5" s="99">
        <v>253646</v>
      </c>
      <c r="H5" s="99">
        <v>367200</v>
      </c>
      <c r="I5" s="99">
        <v>206216</v>
      </c>
      <c r="J5" s="99">
        <v>305710</v>
      </c>
      <c r="K5" s="99">
        <v>153005</v>
      </c>
      <c r="L5" s="99">
        <v>2526477</v>
      </c>
      <c r="M5" s="99">
        <v>209045</v>
      </c>
      <c r="N5" s="99">
        <v>348287</v>
      </c>
      <c r="O5" s="174"/>
    </row>
    <row r="6" spans="2:15">
      <c r="B6" s="37" t="s">
        <v>124</v>
      </c>
      <c r="C6" s="100" t="s">
        <v>134</v>
      </c>
      <c r="D6" s="103" t="s">
        <v>134</v>
      </c>
      <c r="E6" s="103" t="s">
        <v>134</v>
      </c>
      <c r="F6" s="104" t="s">
        <v>134</v>
      </c>
      <c r="G6" s="102" t="s">
        <v>135</v>
      </c>
      <c r="H6" s="103" t="s">
        <v>134</v>
      </c>
      <c r="I6" s="103" t="s">
        <v>134</v>
      </c>
      <c r="J6" s="103" t="s">
        <v>134</v>
      </c>
      <c r="K6" s="100" t="s">
        <v>134</v>
      </c>
      <c r="L6" s="103" t="s">
        <v>134</v>
      </c>
      <c r="M6" s="103" t="s">
        <v>134</v>
      </c>
      <c r="N6" s="103" t="s">
        <v>134</v>
      </c>
      <c r="O6" s="175" t="s">
        <v>136</v>
      </c>
    </row>
    <row r="7" spans="2:15" s="39" customFormat="1">
      <c r="B7" s="40" t="s">
        <v>129</v>
      </c>
      <c r="C7" s="99">
        <v>291428</v>
      </c>
      <c r="D7" s="99">
        <v>252240</v>
      </c>
      <c r="E7" s="99">
        <v>242920</v>
      </c>
      <c r="F7" s="105">
        <v>118895</v>
      </c>
      <c r="G7" s="99">
        <v>1690665</v>
      </c>
      <c r="H7" s="99">
        <v>87722</v>
      </c>
      <c r="I7" s="99">
        <v>116965</v>
      </c>
      <c r="J7" s="99">
        <v>119411</v>
      </c>
      <c r="K7" s="99">
        <v>171148</v>
      </c>
      <c r="L7" s="99">
        <v>341139</v>
      </c>
      <c r="M7" s="99">
        <v>104626</v>
      </c>
      <c r="N7" s="99">
        <v>39306</v>
      </c>
      <c r="O7" s="174"/>
    </row>
    <row r="8" spans="2:15">
      <c r="B8" s="37" t="s">
        <v>124</v>
      </c>
      <c r="C8" s="100" t="s">
        <v>137</v>
      </c>
      <c r="D8" s="100" t="s">
        <v>137</v>
      </c>
      <c r="E8" s="100" t="s">
        <v>137</v>
      </c>
      <c r="F8" s="100" t="s">
        <v>137</v>
      </c>
      <c r="G8" s="100" t="s">
        <v>137</v>
      </c>
      <c r="H8" s="100" t="s">
        <v>137</v>
      </c>
      <c r="I8" s="102" t="s">
        <v>138</v>
      </c>
      <c r="J8" s="100" t="s">
        <v>137</v>
      </c>
      <c r="K8" s="100" t="s">
        <v>137</v>
      </c>
      <c r="L8" s="100" t="s">
        <v>137</v>
      </c>
      <c r="M8" s="100" t="s">
        <v>137</v>
      </c>
      <c r="N8" s="100" t="s">
        <v>137</v>
      </c>
      <c r="O8" s="175" t="s">
        <v>139</v>
      </c>
    </row>
    <row r="9" spans="2:15" s="39" customFormat="1">
      <c r="B9" s="40" t="s">
        <v>129</v>
      </c>
      <c r="C9" s="99">
        <v>136297</v>
      </c>
      <c r="D9" s="99">
        <v>114956</v>
      </c>
      <c r="E9" s="99">
        <v>112314</v>
      </c>
      <c r="F9" s="99">
        <v>284192</v>
      </c>
      <c r="G9" s="99">
        <v>137988</v>
      </c>
      <c r="H9" s="99">
        <v>493350</v>
      </c>
      <c r="I9" s="99">
        <v>1210189</v>
      </c>
      <c r="J9" s="99">
        <v>219404</v>
      </c>
      <c r="K9" s="99">
        <v>120678</v>
      </c>
      <c r="L9" s="99">
        <v>272384</v>
      </c>
      <c r="M9" s="99">
        <v>284440</v>
      </c>
      <c r="N9" s="99">
        <v>490349</v>
      </c>
      <c r="O9" s="174"/>
    </row>
    <row r="10" spans="2:15">
      <c r="B10" s="37" t="s">
        <v>124</v>
      </c>
      <c r="C10" s="102" t="s">
        <v>140</v>
      </c>
      <c r="D10" s="100" t="s">
        <v>141</v>
      </c>
      <c r="E10" s="100" t="s">
        <v>141</v>
      </c>
      <c r="F10" s="100" t="s">
        <v>141</v>
      </c>
      <c r="G10" s="100" t="s">
        <v>141</v>
      </c>
      <c r="H10" s="101" t="s">
        <v>142</v>
      </c>
      <c r="I10" s="100" t="s">
        <v>141</v>
      </c>
      <c r="J10" s="100" t="s">
        <v>141</v>
      </c>
      <c r="K10" s="100" t="s">
        <v>141</v>
      </c>
      <c r="L10" s="100" t="s">
        <v>141</v>
      </c>
      <c r="M10" s="100" t="s">
        <v>141</v>
      </c>
      <c r="N10" s="100" t="s">
        <v>141</v>
      </c>
      <c r="O10" s="175" t="s">
        <v>143</v>
      </c>
    </row>
    <row r="11" spans="2:15" s="39" customFormat="1">
      <c r="B11" s="40" t="s">
        <v>129</v>
      </c>
      <c r="C11" s="99">
        <v>1447782</v>
      </c>
      <c r="D11" s="99">
        <v>298120</v>
      </c>
      <c r="E11" s="99">
        <v>117166</v>
      </c>
      <c r="F11" s="99">
        <v>58646</v>
      </c>
      <c r="G11" s="99">
        <v>122343</v>
      </c>
      <c r="H11" s="99">
        <v>29</v>
      </c>
      <c r="I11" s="99">
        <v>112879</v>
      </c>
      <c r="J11" s="99">
        <v>360994</v>
      </c>
      <c r="K11" s="99">
        <v>332270</v>
      </c>
      <c r="L11" s="99">
        <v>138261</v>
      </c>
      <c r="M11" s="99">
        <v>346415</v>
      </c>
      <c r="N11" s="99">
        <v>190408</v>
      </c>
      <c r="O11" s="174"/>
    </row>
    <row r="12" spans="2:15">
      <c r="B12" s="38" t="s">
        <v>124</v>
      </c>
      <c r="C12" s="106" t="s">
        <v>144</v>
      </c>
      <c r="D12" s="106" t="s">
        <v>144</v>
      </c>
      <c r="E12" s="106" t="s">
        <v>144</v>
      </c>
      <c r="F12" s="106" t="s">
        <v>144</v>
      </c>
      <c r="G12" s="106" t="s">
        <v>144</v>
      </c>
      <c r="H12" s="106" t="s">
        <v>144</v>
      </c>
      <c r="I12" s="106" t="s">
        <v>144</v>
      </c>
      <c r="J12" s="107" t="s">
        <v>145</v>
      </c>
      <c r="K12" s="108" t="s">
        <v>146</v>
      </c>
      <c r="L12" s="106" t="s">
        <v>144</v>
      </c>
      <c r="M12" s="106" t="s">
        <v>144</v>
      </c>
      <c r="N12" s="106" t="s">
        <v>144</v>
      </c>
      <c r="O12" s="171" t="s">
        <v>147</v>
      </c>
    </row>
    <row r="13" spans="2:15" s="39" customFormat="1" ht="17" thickBot="1">
      <c r="B13" s="41" t="s">
        <v>129</v>
      </c>
      <c r="C13" s="109">
        <v>35157</v>
      </c>
      <c r="D13" s="109">
        <v>70419</v>
      </c>
      <c r="E13" s="109">
        <v>60400</v>
      </c>
      <c r="F13" s="109">
        <v>371977</v>
      </c>
      <c r="G13" s="109">
        <v>268475</v>
      </c>
      <c r="H13" s="109">
        <v>128698</v>
      </c>
      <c r="I13" s="109">
        <v>42821</v>
      </c>
      <c r="J13" s="109">
        <v>18</v>
      </c>
      <c r="K13" s="109">
        <v>1942883</v>
      </c>
      <c r="L13" s="109">
        <v>196010</v>
      </c>
      <c r="M13" s="109">
        <v>269138</v>
      </c>
      <c r="N13" s="109">
        <v>112177</v>
      </c>
      <c r="O13" s="172"/>
    </row>
    <row r="15" spans="2:15" ht="17" thickBot="1">
      <c r="B15" t="s">
        <v>122</v>
      </c>
    </row>
    <row r="16" spans="2:15">
      <c r="B16" s="36" t="s">
        <v>124</v>
      </c>
      <c r="C16" s="96" t="s">
        <v>125</v>
      </c>
      <c r="D16" s="97" t="s">
        <v>126</v>
      </c>
      <c r="E16" s="96" t="s">
        <v>125</v>
      </c>
      <c r="F16" s="96" t="s">
        <v>125</v>
      </c>
      <c r="G16" s="96" t="s">
        <v>125</v>
      </c>
      <c r="H16" s="96" t="s">
        <v>125</v>
      </c>
      <c r="I16" s="98" t="s">
        <v>127</v>
      </c>
      <c r="J16" s="96" t="s">
        <v>125</v>
      </c>
      <c r="K16" s="96" t="s">
        <v>125</v>
      </c>
      <c r="L16" s="96" t="s">
        <v>125</v>
      </c>
      <c r="M16" s="96" t="s">
        <v>125</v>
      </c>
      <c r="N16" s="96" t="s">
        <v>125</v>
      </c>
      <c r="O16" s="173" t="s">
        <v>128</v>
      </c>
    </row>
    <row r="17" spans="2:15">
      <c r="B17" s="40" t="s">
        <v>129</v>
      </c>
      <c r="C17" s="70">
        <v>129760</v>
      </c>
      <c r="D17" s="110">
        <v>1774932</v>
      </c>
      <c r="E17" s="70">
        <v>201763</v>
      </c>
      <c r="F17" s="99">
        <v>293529</v>
      </c>
      <c r="G17" s="70">
        <v>215313</v>
      </c>
      <c r="H17" s="111">
        <v>432014</v>
      </c>
      <c r="I17" s="112">
        <v>30</v>
      </c>
      <c r="J17" s="70">
        <v>265138</v>
      </c>
      <c r="K17" s="110">
        <v>222611</v>
      </c>
      <c r="L17" s="70">
        <v>250495</v>
      </c>
      <c r="M17" s="110">
        <v>114838</v>
      </c>
      <c r="N17" s="110">
        <v>140632</v>
      </c>
      <c r="O17" s="174"/>
    </row>
    <row r="18" spans="2:15">
      <c r="B18" s="37" t="s">
        <v>124</v>
      </c>
      <c r="C18" s="100" t="s">
        <v>130</v>
      </c>
      <c r="D18" s="100" t="s">
        <v>130</v>
      </c>
      <c r="E18" s="101" t="s">
        <v>131</v>
      </c>
      <c r="F18" s="100" t="s">
        <v>130</v>
      </c>
      <c r="G18" s="100" t="s">
        <v>130</v>
      </c>
      <c r="H18" s="100" t="s">
        <v>130</v>
      </c>
      <c r="I18" s="100" t="s">
        <v>130</v>
      </c>
      <c r="J18" s="100" t="s">
        <v>130</v>
      </c>
      <c r="K18" s="100" t="s">
        <v>130</v>
      </c>
      <c r="L18" s="102" t="s">
        <v>132</v>
      </c>
      <c r="M18" s="100" t="s">
        <v>130</v>
      </c>
      <c r="N18" s="100" t="s">
        <v>130</v>
      </c>
      <c r="O18" s="175" t="s">
        <v>133</v>
      </c>
    </row>
    <row r="19" spans="2:15">
      <c r="B19" s="40" t="s">
        <v>129</v>
      </c>
      <c r="C19" s="70">
        <v>220615</v>
      </c>
      <c r="D19" s="99">
        <v>229474</v>
      </c>
      <c r="E19" s="99">
        <v>27</v>
      </c>
      <c r="F19" s="99">
        <v>100232</v>
      </c>
      <c r="G19" s="110">
        <v>205276</v>
      </c>
      <c r="H19" s="70">
        <v>319294</v>
      </c>
      <c r="I19" s="99">
        <v>171429</v>
      </c>
      <c r="J19" s="99">
        <v>254954</v>
      </c>
      <c r="K19" s="99">
        <v>129276</v>
      </c>
      <c r="L19" s="99">
        <v>2400327</v>
      </c>
      <c r="M19" s="110">
        <v>173845</v>
      </c>
      <c r="N19" s="113">
        <v>286110</v>
      </c>
      <c r="O19" s="174"/>
    </row>
    <row r="20" spans="2:15">
      <c r="B20" s="37" t="s">
        <v>124</v>
      </c>
      <c r="C20" s="100" t="s">
        <v>134</v>
      </c>
      <c r="D20" s="103" t="s">
        <v>134</v>
      </c>
      <c r="E20" s="103" t="s">
        <v>134</v>
      </c>
      <c r="F20" s="104" t="s">
        <v>134</v>
      </c>
      <c r="G20" s="102" t="s">
        <v>135</v>
      </c>
      <c r="H20" s="103" t="s">
        <v>134</v>
      </c>
      <c r="I20" s="103" t="s">
        <v>134</v>
      </c>
      <c r="J20" s="103" t="s">
        <v>134</v>
      </c>
      <c r="K20" s="100" t="s">
        <v>134</v>
      </c>
      <c r="L20" s="103" t="s">
        <v>134</v>
      </c>
      <c r="M20" s="103" t="s">
        <v>134</v>
      </c>
      <c r="N20" s="103" t="s">
        <v>134</v>
      </c>
      <c r="O20" s="175" t="s">
        <v>136</v>
      </c>
    </row>
    <row r="21" spans="2:15">
      <c r="B21" s="40" t="s">
        <v>129</v>
      </c>
      <c r="C21" s="70">
        <v>282774</v>
      </c>
      <c r="D21" s="99">
        <v>242847</v>
      </c>
      <c r="E21" s="99">
        <v>231328</v>
      </c>
      <c r="F21" s="99">
        <v>115231</v>
      </c>
      <c r="G21" s="99">
        <v>1792441</v>
      </c>
      <c r="H21" s="99">
        <v>84668</v>
      </c>
      <c r="I21" s="99">
        <v>111105</v>
      </c>
      <c r="J21" s="99">
        <v>112886</v>
      </c>
      <c r="K21" s="99">
        <v>166086</v>
      </c>
      <c r="L21" s="99">
        <v>325350</v>
      </c>
      <c r="M21" s="99">
        <v>99781</v>
      </c>
      <c r="N21" s="99">
        <v>37925</v>
      </c>
      <c r="O21" s="174"/>
    </row>
    <row r="22" spans="2:15">
      <c r="B22" s="37" t="s">
        <v>124</v>
      </c>
      <c r="C22" s="100" t="s">
        <v>137</v>
      </c>
      <c r="D22" s="100" t="s">
        <v>137</v>
      </c>
      <c r="E22" s="100" t="s">
        <v>137</v>
      </c>
      <c r="F22" s="100" t="s">
        <v>137</v>
      </c>
      <c r="G22" s="100" t="s">
        <v>137</v>
      </c>
      <c r="H22" s="100" t="s">
        <v>137</v>
      </c>
      <c r="I22" s="102" t="s">
        <v>138</v>
      </c>
      <c r="J22" s="100" t="s">
        <v>137</v>
      </c>
      <c r="K22" s="100" t="s">
        <v>137</v>
      </c>
      <c r="L22" s="100" t="s">
        <v>137</v>
      </c>
      <c r="M22" s="100" t="s">
        <v>137</v>
      </c>
      <c r="N22" s="100" t="s">
        <v>137</v>
      </c>
      <c r="O22" s="175" t="s">
        <v>139</v>
      </c>
    </row>
    <row r="23" spans="2:15">
      <c r="B23" s="40" t="s">
        <v>129</v>
      </c>
      <c r="C23" s="99">
        <v>145654</v>
      </c>
      <c r="D23" s="99">
        <v>120682</v>
      </c>
      <c r="E23" s="99">
        <v>119041</v>
      </c>
      <c r="F23" s="99">
        <v>302483</v>
      </c>
      <c r="G23" s="99">
        <v>145966</v>
      </c>
      <c r="H23" s="99">
        <v>513677</v>
      </c>
      <c r="I23" s="99">
        <v>1358102</v>
      </c>
      <c r="J23" s="99">
        <v>229719</v>
      </c>
      <c r="K23" s="99">
        <v>126182</v>
      </c>
      <c r="L23" s="99">
        <v>284831</v>
      </c>
      <c r="M23" s="99">
        <v>296624</v>
      </c>
      <c r="N23" s="99">
        <v>510127</v>
      </c>
      <c r="O23" s="174"/>
    </row>
    <row r="24" spans="2:15">
      <c r="B24" s="37" t="s">
        <v>124</v>
      </c>
      <c r="C24" s="102" t="s">
        <v>140</v>
      </c>
      <c r="D24" s="100" t="s">
        <v>141</v>
      </c>
      <c r="E24" s="100" t="s">
        <v>141</v>
      </c>
      <c r="F24" s="100" t="s">
        <v>141</v>
      </c>
      <c r="G24" s="100" t="s">
        <v>141</v>
      </c>
      <c r="H24" s="101" t="s">
        <v>142</v>
      </c>
      <c r="I24" s="100" t="s">
        <v>141</v>
      </c>
      <c r="J24" s="100" t="s">
        <v>141</v>
      </c>
      <c r="K24" s="100" t="s">
        <v>141</v>
      </c>
      <c r="L24" s="100" t="s">
        <v>141</v>
      </c>
      <c r="M24" s="100" t="s">
        <v>141</v>
      </c>
      <c r="N24" s="100" t="s">
        <v>141</v>
      </c>
      <c r="O24" s="175" t="s">
        <v>143</v>
      </c>
    </row>
    <row r="25" spans="2:15">
      <c r="B25" s="40" t="s">
        <v>129</v>
      </c>
      <c r="C25" s="99">
        <v>1530428</v>
      </c>
      <c r="D25" s="99">
        <v>270343</v>
      </c>
      <c r="E25" s="99">
        <v>107707</v>
      </c>
      <c r="F25" s="99">
        <v>54391</v>
      </c>
      <c r="G25" s="99">
        <v>114332</v>
      </c>
      <c r="H25" s="99">
        <v>17</v>
      </c>
      <c r="I25" s="99">
        <v>104420</v>
      </c>
      <c r="J25" s="99">
        <v>331297</v>
      </c>
      <c r="K25" s="99">
        <v>306318</v>
      </c>
      <c r="L25" s="99">
        <v>128032</v>
      </c>
      <c r="M25" s="99">
        <v>321607</v>
      </c>
      <c r="N25" s="99">
        <v>177024</v>
      </c>
      <c r="O25" s="174"/>
    </row>
    <row r="26" spans="2:15">
      <c r="B26" s="38" t="s">
        <v>124</v>
      </c>
      <c r="C26" s="106" t="s">
        <v>144</v>
      </c>
      <c r="D26" s="106" t="s">
        <v>144</v>
      </c>
      <c r="E26" s="106" t="s">
        <v>144</v>
      </c>
      <c r="F26" s="106" t="s">
        <v>144</v>
      </c>
      <c r="G26" s="106" t="s">
        <v>144</v>
      </c>
      <c r="H26" s="106" t="s">
        <v>144</v>
      </c>
      <c r="I26" s="106" t="s">
        <v>144</v>
      </c>
      <c r="J26" s="107" t="s">
        <v>145</v>
      </c>
      <c r="K26" s="108" t="s">
        <v>146</v>
      </c>
      <c r="L26" s="106" t="s">
        <v>144</v>
      </c>
      <c r="M26" s="106" t="s">
        <v>144</v>
      </c>
      <c r="N26" s="106" t="s">
        <v>144</v>
      </c>
      <c r="O26" s="171" t="s">
        <v>147</v>
      </c>
    </row>
    <row r="27" spans="2:15" ht="17" thickBot="1">
      <c r="B27" s="41" t="s">
        <v>129</v>
      </c>
      <c r="C27" s="109">
        <v>36875</v>
      </c>
      <c r="D27" s="109">
        <v>67942</v>
      </c>
      <c r="E27" s="109">
        <v>58261</v>
      </c>
      <c r="F27" s="109">
        <v>359393</v>
      </c>
      <c r="G27" s="109">
        <v>259777</v>
      </c>
      <c r="H27" s="109">
        <v>125266</v>
      </c>
      <c r="I27" s="109">
        <v>42180</v>
      </c>
      <c r="J27" s="109">
        <v>19</v>
      </c>
      <c r="K27" s="109">
        <v>2091574</v>
      </c>
      <c r="L27" s="109">
        <v>191542</v>
      </c>
      <c r="M27" s="109">
        <v>260213</v>
      </c>
      <c r="N27" s="109">
        <v>112070</v>
      </c>
      <c r="O27" s="172"/>
    </row>
    <row r="29" spans="2:15" ht="17" thickBot="1">
      <c r="B29" t="s">
        <v>123</v>
      </c>
    </row>
    <row r="30" spans="2:15">
      <c r="B30" s="36" t="s">
        <v>124</v>
      </c>
      <c r="C30" s="96" t="s">
        <v>125</v>
      </c>
      <c r="D30" s="97" t="s">
        <v>126</v>
      </c>
      <c r="E30" s="96" t="s">
        <v>125</v>
      </c>
      <c r="F30" s="96" t="s">
        <v>125</v>
      </c>
      <c r="G30" s="96" t="s">
        <v>125</v>
      </c>
      <c r="H30" s="96" t="s">
        <v>125</v>
      </c>
      <c r="I30" s="98" t="s">
        <v>127</v>
      </c>
      <c r="J30" s="96" t="s">
        <v>125</v>
      </c>
      <c r="K30" s="96" t="s">
        <v>125</v>
      </c>
      <c r="L30" s="96" t="s">
        <v>125</v>
      </c>
      <c r="M30" s="96" t="s">
        <v>125</v>
      </c>
      <c r="N30" s="96" t="s">
        <v>125</v>
      </c>
      <c r="O30" s="173" t="s">
        <v>128</v>
      </c>
    </row>
    <row r="31" spans="2:15">
      <c r="B31" s="40" t="s">
        <v>129</v>
      </c>
      <c r="C31" s="99">
        <v>128547</v>
      </c>
      <c r="D31" s="99">
        <v>1649601</v>
      </c>
      <c r="E31" s="99">
        <v>204396</v>
      </c>
      <c r="F31" s="99">
        <v>286508</v>
      </c>
      <c r="G31" s="99">
        <v>212711</v>
      </c>
      <c r="H31" s="99">
        <v>422046</v>
      </c>
      <c r="I31" s="99">
        <v>26</v>
      </c>
      <c r="J31" s="99">
        <v>255147</v>
      </c>
      <c r="K31" s="99">
        <v>216929</v>
      </c>
      <c r="L31" s="99">
        <v>238310</v>
      </c>
      <c r="M31" s="99">
        <v>116811</v>
      </c>
      <c r="N31" s="99">
        <v>136754</v>
      </c>
      <c r="O31" s="174"/>
    </row>
    <row r="32" spans="2:15">
      <c r="B32" s="37" t="s">
        <v>124</v>
      </c>
      <c r="C32" s="100" t="s">
        <v>130</v>
      </c>
      <c r="D32" s="100" t="s">
        <v>130</v>
      </c>
      <c r="E32" s="101" t="s">
        <v>131</v>
      </c>
      <c r="F32" s="100" t="s">
        <v>130</v>
      </c>
      <c r="G32" s="100" t="s">
        <v>130</v>
      </c>
      <c r="H32" s="100" t="s">
        <v>130</v>
      </c>
      <c r="I32" s="100" t="s">
        <v>130</v>
      </c>
      <c r="J32" s="100" t="s">
        <v>130</v>
      </c>
      <c r="K32" s="100" t="s">
        <v>130</v>
      </c>
      <c r="L32" s="102" t="s">
        <v>132</v>
      </c>
      <c r="M32" s="100" t="s">
        <v>130</v>
      </c>
      <c r="N32" s="100" t="s">
        <v>130</v>
      </c>
      <c r="O32" s="175" t="s">
        <v>133</v>
      </c>
    </row>
    <row r="33" spans="2:15">
      <c r="B33" s="40" t="s">
        <v>129</v>
      </c>
      <c r="C33" s="99">
        <v>206071</v>
      </c>
      <c r="D33" s="99">
        <v>215908</v>
      </c>
      <c r="E33" s="99">
        <v>17</v>
      </c>
      <c r="F33" s="99">
        <v>94258</v>
      </c>
      <c r="G33" s="99">
        <v>195086</v>
      </c>
      <c r="H33" s="99">
        <v>285260</v>
      </c>
      <c r="I33" s="99">
        <v>158796</v>
      </c>
      <c r="J33" s="99">
        <v>237440</v>
      </c>
      <c r="K33" s="99">
        <v>119006</v>
      </c>
      <c r="L33" s="99">
        <v>2181691</v>
      </c>
      <c r="M33" s="99">
        <v>161668</v>
      </c>
      <c r="N33" s="99">
        <v>269556</v>
      </c>
      <c r="O33" s="174"/>
    </row>
    <row r="34" spans="2:15">
      <c r="B34" s="37" t="s">
        <v>124</v>
      </c>
      <c r="C34" s="100" t="s">
        <v>134</v>
      </c>
      <c r="D34" s="103" t="s">
        <v>134</v>
      </c>
      <c r="E34" s="103" t="s">
        <v>134</v>
      </c>
      <c r="F34" s="104" t="s">
        <v>134</v>
      </c>
      <c r="G34" s="102" t="s">
        <v>135</v>
      </c>
      <c r="H34" s="103" t="s">
        <v>134</v>
      </c>
      <c r="I34" s="103" t="s">
        <v>134</v>
      </c>
      <c r="J34" s="103" t="s">
        <v>134</v>
      </c>
      <c r="K34" s="100" t="s">
        <v>134</v>
      </c>
      <c r="L34" s="103" t="s">
        <v>134</v>
      </c>
      <c r="M34" s="103" t="s">
        <v>134</v>
      </c>
      <c r="N34" s="103" t="s">
        <v>134</v>
      </c>
      <c r="O34" s="175" t="s">
        <v>136</v>
      </c>
    </row>
    <row r="35" spans="2:15">
      <c r="B35" s="40" t="s">
        <v>129</v>
      </c>
      <c r="C35" s="99">
        <v>269556</v>
      </c>
      <c r="D35" s="99">
        <v>269556</v>
      </c>
      <c r="E35" s="99">
        <v>231481</v>
      </c>
      <c r="F35" s="99">
        <v>112493</v>
      </c>
      <c r="G35" s="99">
        <v>1705348</v>
      </c>
      <c r="H35" s="99">
        <v>83833</v>
      </c>
      <c r="I35" s="99">
        <v>111377</v>
      </c>
      <c r="J35" s="99">
        <v>112323</v>
      </c>
      <c r="K35" s="99">
        <v>163086</v>
      </c>
      <c r="L35" s="99">
        <v>322763</v>
      </c>
      <c r="M35" s="99">
        <v>98899</v>
      </c>
      <c r="N35" s="99">
        <v>37457</v>
      </c>
      <c r="O35" s="174"/>
    </row>
    <row r="36" spans="2:15">
      <c r="B36" s="37" t="s">
        <v>124</v>
      </c>
      <c r="C36" s="100" t="s">
        <v>137</v>
      </c>
      <c r="D36" s="100" t="s">
        <v>137</v>
      </c>
      <c r="E36" s="100" t="s">
        <v>137</v>
      </c>
      <c r="F36" s="100" t="s">
        <v>137</v>
      </c>
      <c r="G36" s="100" t="s">
        <v>137</v>
      </c>
      <c r="H36" s="100" t="s">
        <v>137</v>
      </c>
      <c r="I36" s="102" t="s">
        <v>138</v>
      </c>
      <c r="J36" s="100" t="s">
        <v>137</v>
      </c>
      <c r="K36" s="100" t="s">
        <v>137</v>
      </c>
      <c r="L36" s="100" t="s">
        <v>137</v>
      </c>
      <c r="M36" s="100" t="s">
        <v>137</v>
      </c>
      <c r="N36" s="100" t="s">
        <v>137</v>
      </c>
      <c r="O36" s="175" t="s">
        <v>139</v>
      </c>
    </row>
    <row r="37" spans="2:15">
      <c r="B37" s="40" t="s">
        <v>129</v>
      </c>
      <c r="C37" s="99">
        <v>145827</v>
      </c>
      <c r="D37" s="99">
        <v>121420</v>
      </c>
      <c r="E37" s="99">
        <v>119000</v>
      </c>
      <c r="F37" s="99">
        <v>303170</v>
      </c>
      <c r="G37" s="99">
        <v>146151</v>
      </c>
      <c r="H37" s="99">
        <v>517538</v>
      </c>
      <c r="I37" s="99">
        <v>1331219</v>
      </c>
      <c r="J37" s="99">
        <v>229633</v>
      </c>
      <c r="K37" s="99">
        <v>125758</v>
      </c>
      <c r="L37" s="99">
        <v>286132</v>
      </c>
      <c r="M37" s="99">
        <v>296715</v>
      </c>
      <c r="N37" s="99">
        <v>511936</v>
      </c>
      <c r="O37" s="174"/>
    </row>
    <row r="38" spans="2:15">
      <c r="B38" s="37" t="s">
        <v>124</v>
      </c>
      <c r="C38" s="102" t="s">
        <v>140</v>
      </c>
      <c r="D38" s="100" t="s">
        <v>141</v>
      </c>
      <c r="E38" s="100" t="s">
        <v>141</v>
      </c>
      <c r="F38" s="100" t="s">
        <v>141</v>
      </c>
      <c r="G38" s="100" t="s">
        <v>141</v>
      </c>
      <c r="H38" s="101" t="s">
        <v>142</v>
      </c>
      <c r="I38" s="100" t="s">
        <v>141</v>
      </c>
      <c r="J38" s="100" t="s">
        <v>141</v>
      </c>
      <c r="K38" s="100" t="s">
        <v>141</v>
      </c>
      <c r="L38" s="100" t="s">
        <v>141</v>
      </c>
      <c r="M38" s="100" t="s">
        <v>141</v>
      </c>
      <c r="N38" s="100" t="s">
        <v>141</v>
      </c>
      <c r="O38" s="175" t="s">
        <v>143</v>
      </c>
    </row>
    <row r="39" spans="2:15">
      <c r="B39" s="40" t="s">
        <v>129</v>
      </c>
      <c r="C39" s="99">
        <v>1594733</v>
      </c>
      <c r="D39" s="99">
        <v>317962</v>
      </c>
      <c r="E39" s="99">
        <v>124510</v>
      </c>
      <c r="F39" s="99">
        <v>62589</v>
      </c>
      <c r="G39" s="99">
        <v>133022</v>
      </c>
      <c r="H39" s="99">
        <v>24</v>
      </c>
      <c r="I39" s="99">
        <v>123085</v>
      </c>
      <c r="J39" s="99">
        <v>392725</v>
      </c>
      <c r="K39" s="99">
        <v>362204</v>
      </c>
      <c r="L39" s="99">
        <v>147325</v>
      </c>
      <c r="M39" s="99">
        <v>376377</v>
      </c>
      <c r="N39" s="99">
        <v>205355</v>
      </c>
      <c r="O39" s="174"/>
    </row>
    <row r="40" spans="2:15">
      <c r="B40" s="38" t="s">
        <v>124</v>
      </c>
      <c r="C40" s="106" t="s">
        <v>144</v>
      </c>
      <c r="D40" s="106" t="s">
        <v>144</v>
      </c>
      <c r="E40" s="106" t="s">
        <v>144</v>
      </c>
      <c r="F40" s="106" t="s">
        <v>144</v>
      </c>
      <c r="G40" s="106" t="s">
        <v>144</v>
      </c>
      <c r="H40" s="106" t="s">
        <v>144</v>
      </c>
      <c r="I40" s="106" t="s">
        <v>144</v>
      </c>
      <c r="J40" s="107" t="s">
        <v>145</v>
      </c>
      <c r="K40" s="108" t="s">
        <v>146</v>
      </c>
      <c r="L40" s="106" t="s">
        <v>144</v>
      </c>
      <c r="M40" s="106" t="s">
        <v>144</v>
      </c>
      <c r="N40" s="106" t="s">
        <v>144</v>
      </c>
      <c r="O40" s="171" t="s">
        <v>147</v>
      </c>
    </row>
    <row r="41" spans="2:15" ht="17" thickBot="1">
      <c r="B41" s="41" t="s">
        <v>129</v>
      </c>
      <c r="C41" s="109">
        <v>32365</v>
      </c>
      <c r="D41" s="109">
        <v>63053</v>
      </c>
      <c r="E41" s="109">
        <v>54392</v>
      </c>
      <c r="F41" s="109">
        <v>337304</v>
      </c>
      <c r="G41" s="109">
        <v>243203</v>
      </c>
      <c r="H41" s="109">
        <v>117141</v>
      </c>
      <c r="I41" s="109">
        <v>38607</v>
      </c>
      <c r="J41" s="114">
        <v>18</v>
      </c>
      <c r="K41" s="109">
        <v>1903162</v>
      </c>
      <c r="L41" s="109">
        <v>179212</v>
      </c>
      <c r="M41" s="109">
        <v>248148</v>
      </c>
      <c r="N41" s="109">
        <v>248148</v>
      </c>
      <c r="O41" s="172"/>
    </row>
  </sheetData>
  <mergeCells count="18">
    <mergeCell ref="O38:O39"/>
    <mergeCell ref="O40:O41"/>
    <mergeCell ref="O26:O27"/>
    <mergeCell ref="O30:O31"/>
    <mergeCell ref="O32:O33"/>
    <mergeCell ref="O34:O35"/>
    <mergeCell ref="O36:O37"/>
    <mergeCell ref="O16:O17"/>
    <mergeCell ref="O18:O19"/>
    <mergeCell ref="O20:O21"/>
    <mergeCell ref="O22:O23"/>
    <mergeCell ref="O24:O25"/>
    <mergeCell ref="O12:O13"/>
    <mergeCell ref="O2:O3"/>
    <mergeCell ref="O4:O5"/>
    <mergeCell ref="O6:O7"/>
    <mergeCell ref="O8:O9"/>
    <mergeCell ref="O10:O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58"/>
  <sheetViews>
    <sheetView zoomScale="90" zoomScaleNormal="90" workbookViewId="0">
      <selection activeCell="M42" sqref="M42"/>
    </sheetView>
  </sheetViews>
  <sheetFormatPr baseColWidth="10" defaultColWidth="10.83203125" defaultRowHeight="16"/>
  <cols>
    <col min="1" max="1" width="12.83203125" style="31" customWidth="1"/>
    <col min="2" max="3" width="12.83203125" style="116" customWidth="1"/>
    <col min="4" max="4" width="12.83203125" style="32" customWidth="1"/>
    <col min="5" max="5" width="12.83203125" style="31" customWidth="1"/>
    <col min="6" max="6" width="12.83203125" style="32" customWidth="1"/>
    <col min="7" max="7" width="12.83203125" style="35" customWidth="1"/>
    <col min="8" max="8" width="12.83203125" style="31" customWidth="1"/>
    <col min="9" max="10" width="12.83203125" style="116" customWidth="1"/>
    <col min="11" max="11" width="12.83203125" style="32" customWidth="1"/>
    <col min="12" max="12" width="12.83203125" style="31" customWidth="1"/>
    <col min="13" max="13" width="12.83203125" style="32" customWidth="1"/>
    <col min="14" max="14" width="12.83203125" style="35" customWidth="1"/>
    <col min="15" max="15" width="12.83203125" style="31" customWidth="1"/>
    <col min="16" max="17" width="12.83203125" style="116" customWidth="1"/>
    <col min="18" max="18" width="12.83203125" style="32" customWidth="1"/>
    <col min="19" max="19" width="12.83203125" style="31" customWidth="1"/>
    <col min="20" max="20" width="12.83203125" style="32" customWidth="1"/>
    <col min="21" max="21" width="12.83203125" style="35" customWidth="1"/>
    <col min="22" max="16384" width="10.83203125" style="32"/>
  </cols>
  <sheetData>
    <row r="1" spans="1:21" s="27" customFormat="1" ht="19">
      <c r="A1" s="176" t="s">
        <v>121</v>
      </c>
      <c r="B1" s="176"/>
      <c r="C1" s="176"/>
      <c r="D1" s="176"/>
      <c r="E1" s="176"/>
      <c r="F1" s="176"/>
      <c r="G1" s="177"/>
      <c r="H1" s="176" t="s">
        <v>122</v>
      </c>
      <c r="I1" s="176"/>
      <c r="J1" s="176"/>
      <c r="K1" s="176"/>
      <c r="L1" s="176"/>
      <c r="M1" s="176"/>
      <c r="N1" s="177"/>
      <c r="O1" s="176" t="s">
        <v>123</v>
      </c>
      <c r="P1" s="176"/>
      <c r="Q1" s="176"/>
      <c r="R1" s="176"/>
      <c r="S1" s="176"/>
      <c r="T1" s="176"/>
      <c r="U1" s="177"/>
    </row>
    <row r="2" spans="1:21" s="30" customFormat="1">
      <c r="A2" s="28" t="s">
        <v>48</v>
      </c>
      <c r="B2" s="115" t="s">
        <v>49</v>
      </c>
      <c r="C2" s="115" t="s">
        <v>50</v>
      </c>
      <c r="D2" s="28" t="s">
        <v>51</v>
      </c>
      <c r="E2" s="28" t="s">
        <v>52</v>
      </c>
      <c r="F2" s="28" t="s">
        <v>53</v>
      </c>
      <c r="G2" s="29" t="s">
        <v>54</v>
      </c>
      <c r="H2" s="28" t="s">
        <v>48</v>
      </c>
      <c r="I2" s="115" t="s">
        <v>49</v>
      </c>
      <c r="J2" s="115" t="s">
        <v>50</v>
      </c>
      <c r="K2" s="28" t="s">
        <v>51</v>
      </c>
      <c r="L2" s="28" t="s">
        <v>52</v>
      </c>
      <c r="M2" s="28" t="s">
        <v>53</v>
      </c>
      <c r="N2" s="29" t="s">
        <v>54</v>
      </c>
      <c r="O2" s="28" t="s">
        <v>48</v>
      </c>
      <c r="P2" s="115" t="s">
        <v>49</v>
      </c>
      <c r="Q2" s="115" t="s">
        <v>50</v>
      </c>
      <c r="R2" s="28" t="s">
        <v>51</v>
      </c>
      <c r="S2" s="28" t="s">
        <v>52</v>
      </c>
      <c r="T2" s="28" t="s">
        <v>53</v>
      </c>
      <c r="U2" s="29" t="s">
        <v>54</v>
      </c>
    </row>
    <row r="3" spans="1:21">
      <c r="A3" s="31" t="s">
        <v>148</v>
      </c>
      <c r="B3" s="116">
        <v>13767472</v>
      </c>
      <c r="C3" s="116">
        <v>4343632</v>
      </c>
      <c r="D3" s="33">
        <v>0.3155</v>
      </c>
      <c r="E3" s="31" t="s">
        <v>55</v>
      </c>
      <c r="F3" s="32">
        <v>2994608</v>
      </c>
      <c r="G3" s="34">
        <v>0.68940000000000001</v>
      </c>
      <c r="H3" s="31" t="s">
        <v>148</v>
      </c>
      <c r="I3" s="116">
        <v>13745765</v>
      </c>
      <c r="J3" s="116">
        <v>4042826</v>
      </c>
      <c r="K3" s="33">
        <v>0.29409999999999997</v>
      </c>
      <c r="L3" s="31" t="s">
        <v>55</v>
      </c>
      <c r="M3" s="32">
        <v>2666619</v>
      </c>
      <c r="N3" s="34">
        <v>0.65959999999999996</v>
      </c>
      <c r="O3" s="31" t="s">
        <v>148</v>
      </c>
      <c r="P3" s="116">
        <v>12912853</v>
      </c>
      <c r="Q3" s="116">
        <v>3869358</v>
      </c>
      <c r="R3" s="33">
        <v>0.29970000000000002</v>
      </c>
      <c r="S3" s="31" t="s">
        <v>55</v>
      </c>
      <c r="T3" s="32">
        <v>2611530</v>
      </c>
      <c r="U3" s="34">
        <v>0.67490000000000006</v>
      </c>
    </row>
    <row r="4" spans="1:21">
      <c r="A4" s="31" t="s">
        <v>148</v>
      </c>
      <c r="B4" s="116">
        <v>13767472</v>
      </c>
      <c r="C4" s="116">
        <v>4343632</v>
      </c>
      <c r="D4" s="33">
        <v>0.3155</v>
      </c>
      <c r="E4" s="31" t="s">
        <v>57</v>
      </c>
      <c r="F4" s="32">
        <v>1348826</v>
      </c>
      <c r="G4" s="34">
        <v>0.3105</v>
      </c>
      <c r="H4" s="31" t="s">
        <v>148</v>
      </c>
      <c r="I4" s="116">
        <v>13745765</v>
      </c>
      <c r="J4" s="116">
        <v>4042826</v>
      </c>
      <c r="K4" s="33">
        <v>0.29409999999999997</v>
      </c>
      <c r="L4" s="31" t="s">
        <v>58</v>
      </c>
      <c r="M4" s="32">
        <v>0</v>
      </c>
      <c r="N4" s="34">
        <v>0</v>
      </c>
      <c r="O4" s="31" t="s">
        <v>148</v>
      </c>
      <c r="P4" s="116">
        <v>12912853</v>
      </c>
      <c r="Q4" s="116">
        <v>3869358</v>
      </c>
      <c r="R4" s="33">
        <v>0.29970000000000002</v>
      </c>
      <c r="S4" s="31" t="s">
        <v>58</v>
      </c>
      <c r="T4" s="32">
        <v>0</v>
      </c>
      <c r="U4" s="34">
        <v>0</v>
      </c>
    </row>
    <row r="5" spans="1:21">
      <c r="A5" s="31" t="s">
        <v>148</v>
      </c>
      <c r="B5" s="116">
        <v>13767472</v>
      </c>
      <c r="C5" s="116">
        <v>4343632</v>
      </c>
      <c r="D5" s="33">
        <v>0.3155</v>
      </c>
      <c r="E5" s="31" t="s">
        <v>60</v>
      </c>
      <c r="F5" s="32">
        <v>83</v>
      </c>
      <c r="G5" s="34">
        <v>0</v>
      </c>
      <c r="H5" s="31" t="s">
        <v>148</v>
      </c>
      <c r="I5" s="116">
        <v>13745765</v>
      </c>
      <c r="J5" s="116">
        <v>4042826</v>
      </c>
      <c r="K5" s="33">
        <v>0.29409999999999997</v>
      </c>
      <c r="L5" s="31" t="s">
        <v>61</v>
      </c>
      <c r="M5" s="32">
        <v>0</v>
      </c>
      <c r="N5" s="34">
        <v>0</v>
      </c>
      <c r="O5" s="31" t="s">
        <v>148</v>
      </c>
      <c r="P5" s="116">
        <v>12912853</v>
      </c>
      <c r="Q5" s="116">
        <v>3869358</v>
      </c>
      <c r="R5" s="33">
        <v>0.29970000000000002</v>
      </c>
      <c r="S5" s="31" t="s">
        <v>61</v>
      </c>
      <c r="T5" s="32">
        <v>0</v>
      </c>
      <c r="U5" s="34">
        <v>0</v>
      </c>
    </row>
    <row r="6" spans="1:21">
      <c r="A6" s="31" t="s">
        <v>148</v>
      </c>
      <c r="B6" s="116">
        <v>13767472</v>
      </c>
      <c r="C6" s="116">
        <v>4343632</v>
      </c>
      <c r="D6" s="33">
        <v>0.3155</v>
      </c>
      <c r="E6" s="31" t="s">
        <v>63</v>
      </c>
      <c r="F6" s="32">
        <v>36</v>
      </c>
      <c r="G6" s="34">
        <v>0</v>
      </c>
      <c r="H6" s="31" t="s">
        <v>148</v>
      </c>
      <c r="I6" s="116">
        <v>13745765</v>
      </c>
      <c r="J6" s="116">
        <v>4042826</v>
      </c>
      <c r="K6" s="33">
        <v>0.29409999999999997</v>
      </c>
      <c r="L6" s="31" t="s">
        <v>64</v>
      </c>
      <c r="M6" s="32">
        <v>0</v>
      </c>
      <c r="N6" s="34">
        <v>0</v>
      </c>
      <c r="O6" s="31" t="s">
        <v>148</v>
      </c>
      <c r="P6" s="116">
        <v>12912853</v>
      </c>
      <c r="Q6" s="116">
        <v>3869358</v>
      </c>
      <c r="R6" s="33">
        <v>0.29970000000000002</v>
      </c>
      <c r="S6" s="31" t="s">
        <v>64</v>
      </c>
      <c r="T6" s="32">
        <v>0</v>
      </c>
      <c r="U6" s="34">
        <v>0</v>
      </c>
    </row>
    <row r="7" spans="1:21">
      <c r="A7" s="31" t="s">
        <v>148</v>
      </c>
      <c r="B7" s="116">
        <v>13767472</v>
      </c>
      <c r="C7" s="116">
        <v>4343632</v>
      </c>
      <c r="D7" s="33">
        <v>0.3155</v>
      </c>
      <c r="E7" s="31" t="s">
        <v>66</v>
      </c>
      <c r="F7" s="32">
        <v>14</v>
      </c>
      <c r="G7" s="34">
        <v>0</v>
      </c>
      <c r="H7" s="31" t="s">
        <v>148</v>
      </c>
      <c r="I7" s="116">
        <v>13745765</v>
      </c>
      <c r="J7" s="116">
        <v>4042826</v>
      </c>
      <c r="K7" s="33">
        <v>0.29409999999999997</v>
      </c>
      <c r="L7" s="31" t="s">
        <v>67</v>
      </c>
      <c r="M7" s="32">
        <v>0</v>
      </c>
      <c r="N7" s="34">
        <v>0</v>
      </c>
      <c r="O7" s="31" t="s">
        <v>148</v>
      </c>
      <c r="P7" s="116">
        <v>12912853</v>
      </c>
      <c r="Q7" s="116">
        <v>3869358</v>
      </c>
      <c r="R7" s="33">
        <v>0.29970000000000002</v>
      </c>
      <c r="S7" s="31" t="s">
        <v>67</v>
      </c>
      <c r="T7" s="32">
        <v>0</v>
      </c>
      <c r="U7" s="34">
        <v>0</v>
      </c>
    </row>
    <row r="8" spans="1:21">
      <c r="A8" s="31" t="s">
        <v>148</v>
      </c>
      <c r="B8" s="116">
        <v>13767472</v>
      </c>
      <c r="C8" s="116">
        <v>4343632</v>
      </c>
      <c r="D8" s="33">
        <v>0.3155</v>
      </c>
      <c r="E8" s="31" t="s">
        <v>69</v>
      </c>
      <c r="F8" s="32">
        <v>33</v>
      </c>
      <c r="G8" s="34">
        <v>0</v>
      </c>
      <c r="H8" s="31" t="s">
        <v>148</v>
      </c>
      <c r="I8" s="116">
        <v>13745765</v>
      </c>
      <c r="J8" s="116">
        <v>4042826</v>
      </c>
      <c r="K8" s="33">
        <v>0.29409999999999997</v>
      </c>
      <c r="L8" s="31" t="s">
        <v>70</v>
      </c>
      <c r="M8" s="32">
        <v>0</v>
      </c>
      <c r="N8" s="34">
        <v>0</v>
      </c>
      <c r="O8" s="31" t="s">
        <v>148</v>
      </c>
      <c r="P8" s="116">
        <v>12912853</v>
      </c>
      <c r="Q8" s="116">
        <v>3869358</v>
      </c>
      <c r="R8" s="33">
        <v>0.29970000000000002</v>
      </c>
      <c r="S8" s="31" t="s">
        <v>70</v>
      </c>
      <c r="T8" s="32">
        <v>0</v>
      </c>
      <c r="U8" s="34">
        <v>0</v>
      </c>
    </row>
    <row r="9" spans="1:21">
      <c r="A9" s="31" t="s">
        <v>148</v>
      </c>
      <c r="B9" s="116">
        <v>13767472</v>
      </c>
      <c r="C9" s="116">
        <v>4343632</v>
      </c>
      <c r="D9" s="33">
        <v>0.3155</v>
      </c>
      <c r="E9" s="31" t="s">
        <v>72</v>
      </c>
      <c r="F9" s="32">
        <v>23</v>
      </c>
      <c r="G9" s="34">
        <v>0</v>
      </c>
      <c r="H9" s="31" t="s">
        <v>148</v>
      </c>
      <c r="I9" s="116">
        <v>13745765</v>
      </c>
      <c r="J9" s="116">
        <v>4042826</v>
      </c>
      <c r="K9" s="33">
        <v>0.29409999999999997</v>
      </c>
      <c r="L9" s="31" t="s">
        <v>73</v>
      </c>
      <c r="M9" s="32">
        <v>0</v>
      </c>
      <c r="N9" s="34">
        <v>0</v>
      </c>
      <c r="O9" s="31" t="s">
        <v>148</v>
      </c>
      <c r="P9" s="116">
        <v>12912853</v>
      </c>
      <c r="Q9" s="116">
        <v>3869358</v>
      </c>
      <c r="R9" s="33">
        <v>0.29970000000000002</v>
      </c>
      <c r="S9" s="31" t="s">
        <v>73</v>
      </c>
      <c r="T9" s="32">
        <v>0</v>
      </c>
      <c r="U9" s="34">
        <v>0</v>
      </c>
    </row>
    <row r="10" spans="1:21">
      <c r="A10" s="31" t="s">
        <v>148</v>
      </c>
      <c r="B10" s="116">
        <v>13767472</v>
      </c>
      <c r="C10" s="116">
        <v>4343632</v>
      </c>
      <c r="D10" s="33">
        <v>0.3155</v>
      </c>
      <c r="E10" s="31" t="s">
        <v>74</v>
      </c>
      <c r="F10" s="32">
        <v>9</v>
      </c>
      <c r="G10" s="34">
        <v>0</v>
      </c>
      <c r="H10" s="31" t="s">
        <v>148</v>
      </c>
      <c r="I10" s="116">
        <v>13745765</v>
      </c>
      <c r="J10" s="116">
        <v>4042826</v>
      </c>
      <c r="K10" s="33">
        <v>0.29409999999999997</v>
      </c>
      <c r="L10" s="31" t="s">
        <v>57</v>
      </c>
      <c r="M10" s="32">
        <v>1375848</v>
      </c>
      <c r="N10" s="34">
        <v>0.34029999999999999</v>
      </c>
      <c r="O10" s="31" t="s">
        <v>148</v>
      </c>
      <c r="P10" s="116">
        <v>12912853</v>
      </c>
      <c r="Q10" s="116">
        <v>3869358</v>
      </c>
      <c r="R10" s="33">
        <v>0.29970000000000002</v>
      </c>
      <c r="S10" s="31" t="s">
        <v>57</v>
      </c>
      <c r="T10" s="32">
        <v>1257565</v>
      </c>
      <c r="U10" s="34">
        <v>0.32500000000000001</v>
      </c>
    </row>
    <row r="11" spans="1:21">
      <c r="A11" s="31" t="s">
        <v>149</v>
      </c>
      <c r="B11" s="116">
        <v>12180013</v>
      </c>
      <c r="C11" s="116">
        <v>5033478</v>
      </c>
      <c r="D11" s="33">
        <v>0.4133</v>
      </c>
      <c r="E11" s="31" t="s">
        <v>55</v>
      </c>
      <c r="F11" s="32">
        <v>2722311</v>
      </c>
      <c r="G11" s="34">
        <v>0.54079999999999995</v>
      </c>
      <c r="H11" s="31" t="s">
        <v>148</v>
      </c>
      <c r="I11" s="116">
        <v>13745765</v>
      </c>
      <c r="J11" s="116">
        <v>4042826</v>
      </c>
      <c r="K11" s="33">
        <v>0.29409999999999997</v>
      </c>
      <c r="L11" s="31" t="s">
        <v>76</v>
      </c>
      <c r="M11" s="32">
        <v>0</v>
      </c>
      <c r="N11" s="34">
        <v>0</v>
      </c>
      <c r="O11" s="31" t="s">
        <v>148</v>
      </c>
      <c r="P11" s="116">
        <v>12912853</v>
      </c>
      <c r="Q11" s="116">
        <v>3869358</v>
      </c>
      <c r="R11" s="33">
        <v>0.29970000000000002</v>
      </c>
      <c r="S11" s="31" t="s">
        <v>76</v>
      </c>
      <c r="T11" s="32">
        <v>0</v>
      </c>
      <c r="U11" s="34">
        <v>0</v>
      </c>
    </row>
    <row r="12" spans="1:21">
      <c r="A12" s="31" t="s">
        <v>149</v>
      </c>
      <c r="B12" s="116">
        <v>12180013</v>
      </c>
      <c r="C12" s="116">
        <v>5033478</v>
      </c>
      <c r="D12" s="33">
        <v>0.4133</v>
      </c>
      <c r="E12" s="31" t="s">
        <v>57</v>
      </c>
      <c r="F12" s="32">
        <v>75</v>
      </c>
      <c r="G12" s="34">
        <v>0</v>
      </c>
      <c r="H12" s="31" t="s">
        <v>148</v>
      </c>
      <c r="I12" s="116">
        <v>13745765</v>
      </c>
      <c r="J12" s="116">
        <v>4042826</v>
      </c>
      <c r="K12" s="33">
        <v>0.29409999999999997</v>
      </c>
      <c r="L12" s="31" t="s">
        <v>77</v>
      </c>
      <c r="M12" s="32">
        <v>0</v>
      </c>
      <c r="N12" s="34">
        <v>0</v>
      </c>
      <c r="O12" s="31" t="s">
        <v>148</v>
      </c>
      <c r="P12" s="116">
        <v>12912853</v>
      </c>
      <c r="Q12" s="116">
        <v>3869358</v>
      </c>
      <c r="R12" s="33">
        <v>0.29970000000000002</v>
      </c>
      <c r="S12" s="31" t="s">
        <v>77</v>
      </c>
      <c r="T12" s="32">
        <v>0</v>
      </c>
      <c r="U12" s="34">
        <v>0</v>
      </c>
    </row>
    <row r="13" spans="1:21">
      <c r="A13" s="31" t="s">
        <v>149</v>
      </c>
      <c r="B13" s="116">
        <v>12180013</v>
      </c>
      <c r="C13" s="116">
        <v>5033478</v>
      </c>
      <c r="D13" s="33">
        <v>0.4133</v>
      </c>
      <c r="E13" s="31" t="s">
        <v>60</v>
      </c>
      <c r="F13" s="32">
        <v>2310955</v>
      </c>
      <c r="G13" s="34">
        <v>0.45910000000000001</v>
      </c>
      <c r="H13" s="31" t="s">
        <v>148</v>
      </c>
      <c r="I13" s="116">
        <v>13745765</v>
      </c>
      <c r="J13" s="116">
        <v>4042826</v>
      </c>
      <c r="K13" s="33">
        <v>0.29409999999999997</v>
      </c>
      <c r="L13" s="31" t="s">
        <v>60</v>
      </c>
      <c r="M13" s="32">
        <v>139</v>
      </c>
      <c r="N13" s="34">
        <v>0</v>
      </c>
      <c r="O13" s="31" t="s">
        <v>148</v>
      </c>
      <c r="P13" s="116">
        <v>12912853</v>
      </c>
      <c r="Q13" s="116">
        <v>3869358</v>
      </c>
      <c r="R13" s="33">
        <v>0.29970000000000002</v>
      </c>
      <c r="S13" s="31" t="s">
        <v>60</v>
      </c>
      <c r="T13" s="32">
        <v>109</v>
      </c>
      <c r="U13" s="34">
        <v>0</v>
      </c>
    </row>
    <row r="14" spans="1:21">
      <c r="A14" s="31" t="s">
        <v>149</v>
      </c>
      <c r="B14" s="116">
        <v>12180013</v>
      </c>
      <c r="C14" s="116">
        <v>5033478</v>
      </c>
      <c r="D14" s="33">
        <v>0.4133</v>
      </c>
      <c r="E14" s="31" t="s">
        <v>63</v>
      </c>
      <c r="F14" s="32">
        <v>31</v>
      </c>
      <c r="G14" s="34">
        <v>0</v>
      </c>
      <c r="H14" s="31" t="s">
        <v>148</v>
      </c>
      <c r="I14" s="116">
        <v>13745765</v>
      </c>
      <c r="J14" s="116">
        <v>4042826</v>
      </c>
      <c r="K14" s="33">
        <v>0.29409999999999997</v>
      </c>
      <c r="L14" s="31" t="s">
        <v>56</v>
      </c>
      <c r="M14" s="32">
        <v>0</v>
      </c>
      <c r="N14" s="34">
        <v>0</v>
      </c>
      <c r="O14" s="31" t="s">
        <v>148</v>
      </c>
      <c r="P14" s="116">
        <v>12912853</v>
      </c>
      <c r="Q14" s="116">
        <v>3869358</v>
      </c>
      <c r="R14" s="33">
        <v>0.29970000000000002</v>
      </c>
      <c r="S14" s="31" t="s">
        <v>56</v>
      </c>
      <c r="T14" s="32">
        <v>0</v>
      </c>
      <c r="U14" s="34">
        <v>0</v>
      </c>
    </row>
    <row r="15" spans="1:21">
      <c r="A15" s="31" t="s">
        <v>149</v>
      </c>
      <c r="B15" s="116">
        <v>12180013</v>
      </c>
      <c r="C15" s="116">
        <v>5033478</v>
      </c>
      <c r="D15" s="33">
        <v>0.4133</v>
      </c>
      <c r="E15" s="31" t="s">
        <v>66</v>
      </c>
      <c r="F15" s="32">
        <v>17</v>
      </c>
      <c r="G15" s="34">
        <v>0</v>
      </c>
      <c r="H15" s="31" t="s">
        <v>148</v>
      </c>
      <c r="I15" s="116">
        <v>13745765</v>
      </c>
      <c r="J15" s="116">
        <v>4042826</v>
      </c>
      <c r="K15" s="33">
        <v>0.29409999999999997</v>
      </c>
      <c r="L15" s="31" t="s">
        <v>59</v>
      </c>
      <c r="M15" s="32">
        <v>0</v>
      </c>
      <c r="N15" s="34">
        <v>0</v>
      </c>
      <c r="O15" s="31" t="s">
        <v>148</v>
      </c>
      <c r="P15" s="116">
        <v>12912853</v>
      </c>
      <c r="Q15" s="116">
        <v>3869358</v>
      </c>
      <c r="R15" s="33">
        <v>0.29970000000000002</v>
      </c>
      <c r="S15" s="31" t="s">
        <v>59</v>
      </c>
      <c r="T15" s="32">
        <v>0</v>
      </c>
      <c r="U15" s="34">
        <v>0</v>
      </c>
    </row>
    <row r="16" spans="1:21">
      <c r="A16" s="31" t="s">
        <v>149</v>
      </c>
      <c r="B16" s="116">
        <v>12180013</v>
      </c>
      <c r="C16" s="116">
        <v>5033478</v>
      </c>
      <c r="D16" s="33">
        <v>0.4133</v>
      </c>
      <c r="E16" s="31" t="s">
        <v>69</v>
      </c>
      <c r="F16" s="32">
        <v>31</v>
      </c>
      <c r="G16" s="34">
        <v>0</v>
      </c>
      <c r="H16" s="31" t="s">
        <v>148</v>
      </c>
      <c r="I16" s="116">
        <v>13745765</v>
      </c>
      <c r="J16" s="116">
        <v>4042826</v>
      </c>
      <c r="K16" s="33">
        <v>0.29409999999999997</v>
      </c>
      <c r="L16" s="31" t="s">
        <v>62</v>
      </c>
      <c r="M16" s="32">
        <v>0</v>
      </c>
      <c r="N16" s="34">
        <v>0</v>
      </c>
      <c r="O16" s="31" t="s">
        <v>148</v>
      </c>
      <c r="P16" s="116">
        <v>12912853</v>
      </c>
      <c r="Q16" s="116">
        <v>3869358</v>
      </c>
      <c r="R16" s="33">
        <v>0.29970000000000002</v>
      </c>
      <c r="S16" s="31" t="s">
        <v>62</v>
      </c>
      <c r="T16" s="32">
        <v>0</v>
      </c>
      <c r="U16" s="34">
        <v>0</v>
      </c>
    </row>
    <row r="17" spans="1:21">
      <c r="A17" s="31" t="s">
        <v>149</v>
      </c>
      <c r="B17" s="116">
        <v>12180013</v>
      </c>
      <c r="C17" s="116">
        <v>5033478</v>
      </c>
      <c r="D17" s="33">
        <v>0.4133</v>
      </c>
      <c r="E17" s="31" t="s">
        <v>72</v>
      </c>
      <c r="F17" s="32">
        <v>24</v>
      </c>
      <c r="G17" s="34">
        <v>0</v>
      </c>
      <c r="H17" s="31" t="s">
        <v>148</v>
      </c>
      <c r="I17" s="116">
        <v>13745765</v>
      </c>
      <c r="J17" s="116">
        <v>4042826</v>
      </c>
      <c r="K17" s="33">
        <v>0.29409999999999997</v>
      </c>
      <c r="L17" s="31" t="s">
        <v>65</v>
      </c>
      <c r="M17" s="32">
        <v>0</v>
      </c>
      <c r="N17" s="34">
        <v>0</v>
      </c>
      <c r="O17" s="31" t="s">
        <v>148</v>
      </c>
      <c r="P17" s="116">
        <v>12912853</v>
      </c>
      <c r="Q17" s="116">
        <v>3869358</v>
      </c>
      <c r="R17" s="33">
        <v>0.29970000000000002</v>
      </c>
      <c r="S17" s="31" t="s">
        <v>65</v>
      </c>
      <c r="T17" s="32">
        <v>0</v>
      </c>
      <c r="U17" s="34">
        <v>0</v>
      </c>
    </row>
    <row r="18" spans="1:21">
      <c r="A18" s="31" t="s">
        <v>149</v>
      </c>
      <c r="B18" s="116">
        <v>12180013</v>
      </c>
      <c r="C18" s="116">
        <v>5033478</v>
      </c>
      <c r="D18" s="33">
        <v>0.4133</v>
      </c>
      <c r="E18" s="31" t="s">
        <v>74</v>
      </c>
      <c r="F18" s="32">
        <v>34</v>
      </c>
      <c r="G18" s="34">
        <v>0</v>
      </c>
      <c r="H18" s="31" t="s">
        <v>148</v>
      </c>
      <c r="I18" s="116">
        <v>13745765</v>
      </c>
      <c r="J18" s="116">
        <v>4042826</v>
      </c>
      <c r="K18" s="33">
        <v>0.29409999999999997</v>
      </c>
      <c r="L18" s="31" t="s">
        <v>68</v>
      </c>
      <c r="M18" s="32">
        <v>0</v>
      </c>
      <c r="N18" s="34">
        <v>0</v>
      </c>
      <c r="O18" s="31" t="s">
        <v>148</v>
      </c>
      <c r="P18" s="116">
        <v>12912853</v>
      </c>
      <c r="Q18" s="116">
        <v>3869358</v>
      </c>
      <c r="R18" s="33">
        <v>0.29970000000000002</v>
      </c>
      <c r="S18" s="31" t="s">
        <v>68</v>
      </c>
      <c r="T18" s="32">
        <v>0</v>
      </c>
      <c r="U18" s="34">
        <v>0</v>
      </c>
    </row>
    <row r="19" spans="1:21">
      <c r="A19" s="31" t="s">
        <v>150</v>
      </c>
      <c r="B19" s="116">
        <v>7686438</v>
      </c>
      <c r="C19" s="116">
        <v>3458666</v>
      </c>
      <c r="D19" s="33">
        <v>0.45</v>
      </c>
      <c r="E19" s="31" t="s">
        <v>55</v>
      </c>
      <c r="F19" s="32">
        <v>1891540</v>
      </c>
      <c r="G19" s="34">
        <v>0.54690000000000005</v>
      </c>
      <c r="H19" s="31" t="s">
        <v>148</v>
      </c>
      <c r="I19" s="116">
        <v>13745765</v>
      </c>
      <c r="J19" s="116">
        <v>4042826</v>
      </c>
      <c r="K19" s="33">
        <v>0.29409999999999997</v>
      </c>
      <c r="L19" s="31" t="s">
        <v>71</v>
      </c>
      <c r="M19" s="32">
        <v>0</v>
      </c>
      <c r="N19" s="34">
        <v>0</v>
      </c>
      <c r="O19" s="31" t="s">
        <v>148</v>
      </c>
      <c r="P19" s="116">
        <v>12912853</v>
      </c>
      <c r="Q19" s="116">
        <v>3869358</v>
      </c>
      <c r="R19" s="33">
        <v>0.29970000000000002</v>
      </c>
      <c r="S19" s="31" t="s">
        <v>71</v>
      </c>
      <c r="T19" s="32">
        <v>0</v>
      </c>
      <c r="U19" s="34">
        <v>0</v>
      </c>
    </row>
    <row r="20" spans="1:21">
      <c r="A20" s="31" t="s">
        <v>150</v>
      </c>
      <c r="B20" s="116">
        <v>7686438</v>
      </c>
      <c r="C20" s="116">
        <v>3458666</v>
      </c>
      <c r="D20" s="33">
        <v>0.45</v>
      </c>
      <c r="E20" s="31" t="s">
        <v>57</v>
      </c>
      <c r="F20" s="32">
        <v>53</v>
      </c>
      <c r="G20" s="34">
        <v>0</v>
      </c>
      <c r="H20" s="31" t="s">
        <v>148</v>
      </c>
      <c r="I20" s="116">
        <v>13745765</v>
      </c>
      <c r="J20" s="116">
        <v>4042826</v>
      </c>
      <c r="K20" s="33">
        <v>0.29409999999999997</v>
      </c>
      <c r="L20" s="31" t="s">
        <v>63</v>
      </c>
      <c r="M20" s="32">
        <v>67</v>
      </c>
      <c r="N20" s="34">
        <v>0</v>
      </c>
      <c r="O20" s="31" t="s">
        <v>148</v>
      </c>
      <c r="P20" s="116">
        <v>12912853</v>
      </c>
      <c r="Q20" s="116">
        <v>3869358</v>
      </c>
      <c r="R20" s="33">
        <v>0.29970000000000002</v>
      </c>
      <c r="S20" s="31" t="s">
        <v>63</v>
      </c>
      <c r="T20" s="32">
        <v>45</v>
      </c>
      <c r="U20" s="34">
        <v>0</v>
      </c>
    </row>
    <row r="21" spans="1:21">
      <c r="A21" s="31" t="s">
        <v>150</v>
      </c>
      <c r="B21" s="116">
        <v>7686438</v>
      </c>
      <c r="C21" s="116">
        <v>3458666</v>
      </c>
      <c r="D21" s="33">
        <v>0.45</v>
      </c>
      <c r="E21" s="31" t="s">
        <v>60</v>
      </c>
      <c r="F21" s="32">
        <v>65</v>
      </c>
      <c r="G21" s="34">
        <v>0</v>
      </c>
      <c r="H21" s="31" t="s">
        <v>148</v>
      </c>
      <c r="I21" s="116">
        <v>13745765</v>
      </c>
      <c r="J21" s="116">
        <v>4042826</v>
      </c>
      <c r="K21" s="33">
        <v>0.29409999999999997</v>
      </c>
      <c r="L21" s="31" t="s">
        <v>75</v>
      </c>
      <c r="M21" s="32">
        <v>0</v>
      </c>
      <c r="N21" s="34">
        <v>0</v>
      </c>
      <c r="O21" s="31" t="s">
        <v>148</v>
      </c>
      <c r="P21" s="116">
        <v>12912853</v>
      </c>
      <c r="Q21" s="116">
        <v>3869358</v>
      </c>
      <c r="R21" s="33">
        <v>0.29970000000000002</v>
      </c>
      <c r="S21" s="31" t="s">
        <v>75</v>
      </c>
      <c r="T21" s="32">
        <v>0</v>
      </c>
      <c r="U21" s="34">
        <v>0</v>
      </c>
    </row>
    <row r="22" spans="1:21">
      <c r="A22" s="31" t="s">
        <v>150</v>
      </c>
      <c r="B22" s="116">
        <v>7686438</v>
      </c>
      <c r="C22" s="116">
        <v>3458666</v>
      </c>
      <c r="D22" s="33">
        <v>0.45</v>
      </c>
      <c r="E22" s="31" t="s">
        <v>63</v>
      </c>
      <c r="F22" s="32">
        <v>1566954</v>
      </c>
      <c r="G22" s="34">
        <v>0.4531</v>
      </c>
      <c r="H22" s="31" t="s">
        <v>148</v>
      </c>
      <c r="I22" s="116">
        <v>13745765</v>
      </c>
      <c r="J22" s="116">
        <v>4042826</v>
      </c>
      <c r="K22" s="33">
        <v>0.29409999999999997</v>
      </c>
      <c r="L22" s="31" t="s">
        <v>66</v>
      </c>
      <c r="M22" s="32">
        <v>22</v>
      </c>
      <c r="N22" s="34">
        <v>0</v>
      </c>
      <c r="O22" s="31" t="s">
        <v>148</v>
      </c>
      <c r="P22" s="116">
        <v>12912853</v>
      </c>
      <c r="Q22" s="116">
        <v>3869358</v>
      </c>
      <c r="R22" s="33">
        <v>0.29970000000000002</v>
      </c>
      <c r="S22" s="31" t="s">
        <v>66</v>
      </c>
      <c r="T22" s="32">
        <v>14</v>
      </c>
      <c r="U22" s="34">
        <v>0</v>
      </c>
    </row>
    <row r="23" spans="1:21">
      <c r="A23" s="31" t="s">
        <v>150</v>
      </c>
      <c r="B23" s="116">
        <v>7686438</v>
      </c>
      <c r="C23" s="116">
        <v>3458666</v>
      </c>
      <c r="D23" s="33">
        <v>0.45</v>
      </c>
      <c r="E23" s="31" t="s">
        <v>66</v>
      </c>
      <c r="F23" s="32">
        <v>10</v>
      </c>
      <c r="G23" s="34">
        <v>0</v>
      </c>
      <c r="H23" s="31" t="s">
        <v>148</v>
      </c>
      <c r="I23" s="116">
        <v>13745765</v>
      </c>
      <c r="J23" s="116">
        <v>4042826</v>
      </c>
      <c r="K23" s="33">
        <v>0.29409999999999997</v>
      </c>
      <c r="L23" s="31" t="s">
        <v>78</v>
      </c>
      <c r="M23" s="32">
        <v>0</v>
      </c>
      <c r="N23" s="34">
        <v>0</v>
      </c>
      <c r="O23" s="31" t="s">
        <v>148</v>
      </c>
      <c r="P23" s="116">
        <v>12912853</v>
      </c>
      <c r="Q23" s="116">
        <v>3869358</v>
      </c>
      <c r="R23" s="33">
        <v>0.29970000000000002</v>
      </c>
      <c r="S23" s="31" t="s">
        <v>78</v>
      </c>
      <c r="T23" s="32">
        <v>0</v>
      </c>
      <c r="U23" s="34">
        <v>0</v>
      </c>
    </row>
    <row r="24" spans="1:21">
      <c r="A24" s="31" t="s">
        <v>150</v>
      </c>
      <c r="B24" s="116">
        <v>7686438</v>
      </c>
      <c r="C24" s="116">
        <v>3458666</v>
      </c>
      <c r="D24" s="33">
        <v>0.45</v>
      </c>
      <c r="E24" s="31" t="s">
        <v>69</v>
      </c>
      <c r="F24" s="32">
        <v>18</v>
      </c>
      <c r="G24" s="34">
        <v>0</v>
      </c>
      <c r="H24" s="31" t="s">
        <v>148</v>
      </c>
      <c r="I24" s="116">
        <v>13745765</v>
      </c>
      <c r="J24" s="116">
        <v>4042826</v>
      </c>
      <c r="K24" s="33">
        <v>0.29409999999999997</v>
      </c>
      <c r="L24" s="31" t="s">
        <v>79</v>
      </c>
      <c r="M24" s="32">
        <v>0</v>
      </c>
      <c r="N24" s="34">
        <v>0</v>
      </c>
      <c r="O24" s="31" t="s">
        <v>148</v>
      </c>
      <c r="P24" s="116">
        <v>12912853</v>
      </c>
      <c r="Q24" s="116">
        <v>3869358</v>
      </c>
      <c r="R24" s="33">
        <v>0.29970000000000002</v>
      </c>
      <c r="S24" s="31" t="s">
        <v>79</v>
      </c>
      <c r="T24" s="32">
        <v>0</v>
      </c>
      <c r="U24" s="34">
        <v>0</v>
      </c>
    </row>
    <row r="25" spans="1:21">
      <c r="A25" s="31" t="s">
        <v>150</v>
      </c>
      <c r="B25" s="116">
        <v>7686438</v>
      </c>
      <c r="C25" s="116">
        <v>3458666</v>
      </c>
      <c r="D25" s="33">
        <v>0.45</v>
      </c>
      <c r="E25" s="31" t="s">
        <v>72</v>
      </c>
      <c r="F25" s="32">
        <v>8</v>
      </c>
      <c r="G25" s="34">
        <v>0</v>
      </c>
      <c r="H25" s="31" t="s">
        <v>148</v>
      </c>
      <c r="I25" s="116">
        <v>13745765</v>
      </c>
      <c r="J25" s="116">
        <v>4042826</v>
      </c>
      <c r="K25" s="33">
        <v>0.29409999999999997</v>
      </c>
      <c r="L25" s="31" t="s">
        <v>80</v>
      </c>
      <c r="M25" s="32">
        <v>0</v>
      </c>
      <c r="N25" s="34">
        <v>0</v>
      </c>
      <c r="O25" s="31" t="s">
        <v>148</v>
      </c>
      <c r="P25" s="116">
        <v>12912853</v>
      </c>
      <c r="Q25" s="116">
        <v>3869358</v>
      </c>
      <c r="R25" s="33">
        <v>0.29970000000000002</v>
      </c>
      <c r="S25" s="31" t="s">
        <v>80</v>
      </c>
      <c r="T25" s="32">
        <v>0</v>
      </c>
      <c r="U25" s="34">
        <v>0</v>
      </c>
    </row>
    <row r="26" spans="1:21">
      <c r="A26" s="31" t="s">
        <v>150</v>
      </c>
      <c r="B26" s="116">
        <v>7686438</v>
      </c>
      <c r="C26" s="116">
        <v>3458666</v>
      </c>
      <c r="D26" s="33">
        <v>0.45</v>
      </c>
      <c r="E26" s="31" t="s">
        <v>74</v>
      </c>
      <c r="F26" s="32">
        <v>18</v>
      </c>
      <c r="G26" s="34">
        <v>0</v>
      </c>
      <c r="H26" s="31" t="s">
        <v>148</v>
      </c>
      <c r="I26" s="116">
        <v>13745765</v>
      </c>
      <c r="J26" s="116">
        <v>4042826</v>
      </c>
      <c r="K26" s="33">
        <v>0.29409999999999997</v>
      </c>
      <c r="L26" s="31" t="s">
        <v>81</v>
      </c>
      <c r="M26" s="32">
        <v>0</v>
      </c>
      <c r="N26" s="34">
        <v>0</v>
      </c>
      <c r="O26" s="31" t="s">
        <v>148</v>
      </c>
      <c r="P26" s="116">
        <v>12912853</v>
      </c>
      <c r="Q26" s="116">
        <v>3869358</v>
      </c>
      <c r="R26" s="33">
        <v>0.29970000000000002</v>
      </c>
      <c r="S26" s="31" t="s">
        <v>81</v>
      </c>
      <c r="T26" s="32">
        <v>0</v>
      </c>
      <c r="U26" s="34">
        <v>0</v>
      </c>
    </row>
    <row r="27" spans="1:21">
      <c r="A27" s="31" t="s">
        <v>151</v>
      </c>
      <c r="B27" s="116">
        <v>10912865</v>
      </c>
      <c r="C27" s="116">
        <v>3877587</v>
      </c>
      <c r="D27" s="33">
        <v>0.3553</v>
      </c>
      <c r="E27" s="31" t="s">
        <v>55</v>
      </c>
      <c r="F27" s="32">
        <v>2936888</v>
      </c>
      <c r="G27" s="34">
        <v>0.75739999999999996</v>
      </c>
      <c r="H27" s="31" t="s">
        <v>148</v>
      </c>
      <c r="I27" s="116">
        <v>13745765</v>
      </c>
      <c r="J27" s="116">
        <v>4042826</v>
      </c>
      <c r="K27" s="33">
        <v>0.29409999999999997</v>
      </c>
      <c r="L27" s="31" t="s">
        <v>82</v>
      </c>
      <c r="M27" s="32">
        <v>0</v>
      </c>
      <c r="N27" s="34">
        <v>0</v>
      </c>
      <c r="O27" s="31" t="s">
        <v>148</v>
      </c>
      <c r="P27" s="116">
        <v>12912853</v>
      </c>
      <c r="Q27" s="116">
        <v>3869358</v>
      </c>
      <c r="R27" s="33">
        <v>0.29970000000000002</v>
      </c>
      <c r="S27" s="31" t="s">
        <v>82</v>
      </c>
      <c r="T27" s="32">
        <v>0</v>
      </c>
      <c r="U27" s="34">
        <v>0</v>
      </c>
    </row>
    <row r="28" spans="1:21">
      <c r="A28" s="31" t="s">
        <v>151</v>
      </c>
      <c r="B28" s="116">
        <v>10912865</v>
      </c>
      <c r="C28" s="116">
        <v>3877587</v>
      </c>
      <c r="D28" s="33">
        <v>0.3553</v>
      </c>
      <c r="E28" s="31" t="s">
        <v>57</v>
      </c>
      <c r="F28" s="32">
        <v>54</v>
      </c>
      <c r="G28" s="34">
        <v>0</v>
      </c>
      <c r="H28" s="31" t="s">
        <v>148</v>
      </c>
      <c r="I28" s="116">
        <v>13745765</v>
      </c>
      <c r="J28" s="116">
        <v>4042826</v>
      </c>
      <c r="K28" s="33">
        <v>0.29409999999999997</v>
      </c>
      <c r="L28" s="31" t="s">
        <v>83</v>
      </c>
      <c r="M28" s="32">
        <v>0</v>
      </c>
      <c r="N28" s="34">
        <v>0</v>
      </c>
      <c r="O28" s="31" t="s">
        <v>148</v>
      </c>
      <c r="P28" s="116">
        <v>12912853</v>
      </c>
      <c r="Q28" s="116">
        <v>3869358</v>
      </c>
      <c r="R28" s="33">
        <v>0.29970000000000002</v>
      </c>
      <c r="S28" s="31" t="s">
        <v>83</v>
      </c>
      <c r="T28" s="32">
        <v>0</v>
      </c>
      <c r="U28" s="34">
        <v>0</v>
      </c>
    </row>
    <row r="29" spans="1:21">
      <c r="A29" s="31" t="s">
        <v>151</v>
      </c>
      <c r="B29" s="116">
        <v>10912865</v>
      </c>
      <c r="C29" s="116">
        <v>3877587</v>
      </c>
      <c r="D29" s="33">
        <v>0.3553</v>
      </c>
      <c r="E29" s="31" t="s">
        <v>60</v>
      </c>
      <c r="F29" s="32">
        <v>90</v>
      </c>
      <c r="G29" s="34">
        <v>0</v>
      </c>
      <c r="H29" s="31" t="s">
        <v>148</v>
      </c>
      <c r="I29" s="116">
        <v>13745765</v>
      </c>
      <c r="J29" s="116">
        <v>4042826</v>
      </c>
      <c r="K29" s="33">
        <v>0.29409999999999997</v>
      </c>
      <c r="L29" s="31" t="s">
        <v>84</v>
      </c>
      <c r="M29" s="32">
        <v>0</v>
      </c>
      <c r="N29" s="34">
        <v>0</v>
      </c>
      <c r="O29" s="31" t="s">
        <v>148</v>
      </c>
      <c r="P29" s="116">
        <v>12912853</v>
      </c>
      <c r="Q29" s="116">
        <v>3869358</v>
      </c>
      <c r="R29" s="33">
        <v>0.29970000000000002</v>
      </c>
      <c r="S29" s="31" t="s">
        <v>84</v>
      </c>
      <c r="T29" s="32">
        <v>0</v>
      </c>
      <c r="U29" s="34">
        <v>0</v>
      </c>
    </row>
    <row r="30" spans="1:21">
      <c r="A30" s="31" t="s">
        <v>151</v>
      </c>
      <c r="B30" s="116">
        <v>10912865</v>
      </c>
      <c r="C30" s="116">
        <v>3877587</v>
      </c>
      <c r="D30" s="33">
        <v>0.3553</v>
      </c>
      <c r="E30" s="31" t="s">
        <v>63</v>
      </c>
      <c r="F30" s="32">
        <v>80</v>
      </c>
      <c r="G30" s="34">
        <v>0</v>
      </c>
      <c r="H30" s="31" t="s">
        <v>148</v>
      </c>
      <c r="I30" s="116">
        <v>13745765</v>
      </c>
      <c r="J30" s="116">
        <v>4042826</v>
      </c>
      <c r="K30" s="33">
        <v>0.29409999999999997</v>
      </c>
      <c r="L30" s="31" t="s">
        <v>85</v>
      </c>
      <c r="M30" s="32">
        <v>0</v>
      </c>
      <c r="N30" s="34">
        <v>0</v>
      </c>
      <c r="O30" s="31" t="s">
        <v>148</v>
      </c>
      <c r="P30" s="116">
        <v>12912853</v>
      </c>
      <c r="Q30" s="116">
        <v>3869358</v>
      </c>
      <c r="R30" s="33">
        <v>0.29970000000000002</v>
      </c>
      <c r="S30" s="31" t="s">
        <v>85</v>
      </c>
      <c r="T30" s="32">
        <v>0</v>
      </c>
      <c r="U30" s="34">
        <v>0</v>
      </c>
    </row>
    <row r="31" spans="1:21">
      <c r="A31" s="31" t="s">
        <v>151</v>
      </c>
      <c r="B31" s="116">
        <v>10912865</v>
      </c>
      <c r="C31" s="116">
        <v>3877587</v>
      </c>
      <c r="D31" s="33">
        <v>0.3553</v>
      </c>
      <c r="E31" s="31" t="s">
        <v>66</v>
      </c>
      <c r="F31" s="32">
        <v>940365</v>
      </c>
      <c r="G31" s="34">
        <v>0.24249999999999999</v>
      </c>
      <c r="H31" s="31" t="s">
        <v>148</v>
      </c>
      <c r="I31" s="116">
        <v>13745765</v>
      </c>
      <c r="J31" s="116">
        <v>4042826</v>
      </c>
      <c r="K31" s="33">
        <v>0.29409999999999997</v>
      </c>
      <c r="L31" s="31" t="s">
        <v>69</v>
      </c>
      <c r="M31" s="32">
        <v>62</v>
      </c>
      <c r="N31" s="34">
        <v>0</v>
      </c>
      <c r="O31" s="31" t="s">
        <v>148</v>
      </c>
      <c r="P31" s="116">
        <v>12912853</v>
      </c>
      <c r="Q31" s="116">
        <v>3869358</v>
      </c>
      <c r="R31" s="33">
        <v>0.29970000000000002</v>
      </c>
      <c r="S31" s="31" t="s">
        <v>69</v>
      </c>
      <c r="T31" s="32">
        <v>47</v>
      </c>
      <c r="U31" s="34">
        <v>0</v>
      </c>
    </row>
    <row r="32" spans="1:21">
      <c r="A32" s="31" t="s">
        <v>151</v>
      </c>
      <c r="B32" s="116">
        <v>10912865</v>
      </c>
      <c r="C32" s="116">
        <v>3877587</v>
      </c>
      <c r="D32" s="33">
        <v>0.3553</v>
      </c>
      <c r="E32" s="31" t="s">
        <v>80</v>
      </c>
      <c r="F32" s="32">
        <v>1</v>
      </c>
      <c r="G32" s="34">
        <v>0</v>
      </c>
      <c r="H32" s="31" t="s">
        <v>148</v>
      </c>
      <c r="I32" s="116">
        <v>13745765</v>
      </c>
      <c r="J32" s="116">
        <v>4042826</v>
      </c>
      <c r="K32" s="33">
        <v>0.29409999999999997</v>
      </c>
      <c r="L32" s="31" t="s">
        <v>86</v>
      </c>
      <c r="M32" s="32">
        <v>0</v>
      </c>
      <c r="N32" s="34">
        <v>0</v>
      </c>
      <c r="O32" s="31" t="s">
        <v>148</v>
      </c>
      <c r="P32" s="116">
        <v>12912853</v>
      </c>
      <c r="Q32" s="116">
        <v>3869358</v>
      </c>
      <c r="R32" s="33">
        <v>0.29970000000000002</v>
      </c>
      <c r="S32" s="31" t="s">
        <v>86</v>
      </c>
      <c r="T32" s="32">
        <v>0</v>
      </c>
      <c r="U32" s="34">
        <v>0</v>
      </c>
    </row>
    <row r="33" spans="1:21">
      <c r="A33" s="31" t="s">
        <v>151</v>
      </c>
      <c r="B33" s="116">
        <v>10912865</v>
      </c>
      <c r="C33" s="116">
        <v>3877587</v>
      </c>
      <c r="D33" s="33">
        <v>0.3553</v>
      </c>
      <c r="E33" s="31" t="s">
        <v>69</v>
      </c>
      <c r="F33" s="32">
        <v>25</v>
      </c>
      <c r="G33" s="34">
        <v>0</v>
      </c>
      <c r="H33" s="31" t="s">
        <v>148</v>
      </c>
      <c r="I33" s="116">
        <v>13745765</v>
      </c>
      <c r="J33" s="116">
        <v>4042826</v>
      </c>
      <c r="K33" s="33">
        <v>0.29409999999999997</v>
      </c>
      <c r="L33" s="31" t="s">
        <v>72</v>
      </c>
      <c r="M33" s="32">
        <v>62</v>
      </c>
      <c r="N33" s="34">
        <v>0</v>
      </c>
      <c r="O33" s="31" t="s">
        <v>148</v>
      </c>
      <c r="P33" s="116">
        <v>12912853</v>
      </c>
      <c r="Q33" s="116">
        <v>3869358</v>
      </c>
      <c r="R33" s="33">
        <v>0.29970000000000002</v>
      </c>
      <c r="S33" s="31" t="s">
        <v>72</v>
      </c>
      <c r="T33" s="32">
        <v>35</v>
      </c>
      <c r="U33" s="34">
        <v>0</v>
      </c>
    </row>
    <row r="34" spans="1:21">
      <c r="A34" s="31" t="s">
        <v>151</v>
      </c>
      <c r="B34" s="116">
        <v>10912865</v>
      </c>
      <c r="C34" s="116">
        <v>3877587</v>
      </c>
      <c r="D34" s="33">
        <v>0.3553</v>
      </c>
      <c r="E34" s="31" t="s">
        <v>72</v>
      </c>
      <c r="F34" s="32">
        <v>18</v>
      </c>
      <c r="G34" s="34">
        <v>0</v>
      </c>
      <c r="H34" s="31" t="s">
        <v>148</v>
      </c>
      <c r="I34" s="116">
        <v>13745765</v>
      </c>
      <c r="J34" s="116">
        <v>4042826</v>
      </c>
      <c r="K34" s="33">
        <v>0.29409999999999997</v>
      </c>
      <c r="L34" s="31" t="s">
        <v>87</v>
      </c>
      <c r="M34" s="32">
        <v>0</v>
      </c>
      <c r="N34" s="34">
        <v>0</v>
      </c>
      <c r="O34" s="31" t="s">
        <v>148</v>
      </c>
      <c r="P34" s="116">
        <v>12912853</v>
      </c>
      <c r="Q34" s="116">
        <v>3869358</v>
      </c>
      <c r="R34" s="33">
        <v>0.29970000000000002</v>
      </c>
      <c r="S34" s="31" t="s">
        <v>87</v>
      </c>
      <c r="T34" s="32">
        <v>0</v>
      </c>
      <c r="U34" s="34">
        <v>0</v>
      </c>
    </row>
    <row r="35" spans="1:21">
      <c r="A35" s="31" t="s">
        <v>151</v>
      </c>
      <c r="B35" s="116">
        <v>10912865</v>
      </c>
      <c r="C35" s="116">
        <v>3877587</v>
      </c>
      <c r="D35" s="33">
        <v>0.3553</v>
      </c>
      <c r="E35" s="31" t="s">
        <v>74</v>
      </c>
      <c r="F35" s="32">
        <v>66</v>
      </c>
      <c r="G35" s="34">
        <v>0</v>
      </c>
      <c r="H35" s="31" t="s">
        <v>148</v>
      </c>
      <c r="I35" s="116">
        <v>13745765</v>
      </c>
      <c r="J35" s="116">
        <v>4042826</v>
      </c>
      <c r="K35" s="33">
        <v>0.29409999999999997</v>
      </c>
      <c r="L35" s="31" t="s">
        <v>88</v>
      </c>
      <c r="M35" s="32">
        <v>0</v>
      </c>
      <c r="N35" s="34">
        <v>0</v>
      </c>
      <c r="O35" s="31" t="s">
        <v>148</v>
      </c>
      <c r="P35" s="116">
        <v>12912853</v>
      </c>
      <c r="Q35" s="116">
        <v>3869358</v>
      </c>
      <c r="R35" s="33">
        <v>0.29970000000000002</v>
      </c>
      <c r="S35" s="31" t="s">
        <v>88</v>
      </c>
      <c r="T35" s="32">
        <v>0</v>
      </c>
      <c r="U35" s="34">
        <v>0</v>
      </c>
    </row>
    <row r="36" spans="1:21">
      <c r="A36" s="31" t="s">
        <v>152</v>
      </c>
      <c r="B36" s="116">
        <v>10238644</v>
      </c>
      <c r="C36" s="116">
        <v>3526461</v>
      </c>
      <c r="D36" s="33">
        <v>0.34439999999999998</v>
      </c>
      <c r="E36" s="31" t="s">
        <v>55</v>
      </c>
      <c r="F36" s="32">
        <v>2289158</v>
      </c>
      <c r="G36" s="34">
        <v>0.64910000000000001</v>
      </c>
      <c r="H36" s="31" t="s">
        <v>148</v>
      </c>
      <c r="I36" s="116">
        <v>13745765</v>
      </c>
      <c r="J36" s="116">
        <v>4042826</v>
      </c>
      <c r="K36" s="33">
        <v>0.29409999999999997</v>
      </c>
      <c r="L36" s="31" t="s">
        <v>89</v>
      </c>
      <c r="M36" s="32">
        <v>0</v>
      </c>
      <c r="N36" s="34">
        <v>0</v>
      </c>
      <c r="O36" s="31" t="s">
        <v>148</v>
      </c>
      <c r="P36" s="116">
        <v>12912853</v>
      </c>
      <c r="Q36" s="116">
        <v>3869358</v>
      </c>
      <c r="R36" s="33">
        <v>0.29970000000000002</v>
      </c>
      <c r="S36" s="31" t="s">
        <v>89</v>
      </c>
      <c r="T36" s="32">
        <v>0</v>
      </c>
      <c r="U36" s="34">
        <v>0</v>
      </c>
    </row>
    <row r="37" spans="1:21">
      <c r="A37" s="31" t="s">
        <v>152</v>
      </c>
      <c r="B37" s="116">
        <v>10238644</v>
      </c>
      <c r="C37" s="116">
        <v>3526461</v>
      </c>
      <c r="D37" s="33">
        <v>0.34439999999999998</v>
      </c>
      <c r="E37" s="31" t="s">
        <v>57</v>
      </c>
      <c r="F37" s="32">
        <v>61</v>
      </c>
      <c r="G37" s="34">
        <v>0</v>
      </c>
      <c r="H37" s="31" t="s">
        <v>148</v>
      </c>
      <c r="I37" s="116">
        <v>13745765</v>
      </c>
      <c r="J37" s="116">
        <v>4042826</v>
      </c>
      <c r="K37" s="33">
        <v>0.29409999999999997</v>
      </c>
      <c r="L37" s="31" t="s">
        <v>90</v>
      </c>
      <c r="M37" s="32">
        <v>0</v>
      </c>
      <c r="N37" s="34">
        <v>0</v>
      </c>
      <c r="O37" s="31" t="s">
        <v>148</v>
      </c>
      <c r="P37" s="116">
        <v>12912853</v>
      </c>
      <c r="Q37" s="116">
        <v>3869358</v>
      </c>
      <c r="R37" s="33">
        <v>0.29970000000000002</v>
      </c>
      <c r="S37" s="31" t="s">
        <v>90</v>
      </c>
      <c r="T37" s="32">
        <v>0</v>
      </c>
      <c r="U37" s="34">
        <v>0</v>
      </c>
    </row>
    <row r="38" spans="1:21">
      <c r="A38" s="31" t="s">
        <v>152</v>
      </c>
      <c r="B38" s="116">
        <v>10238644</v>
      </c>
      <c r="C38" s="116">
        <v>3526461</v>
      </c>
      <c r="D38" s="33">
        <v>0.34439999999999998</v>
      </c>
      <c r="E38" s="31" t="s">
        <v>60</v>
      </c>
      <c r="F38" s="32">
        <v>52</v>
      </c>
      <c r="G38" s="34">
        <v>0</v>
      </c>
      <c r="H38" s="31" t="s">
        <v>148</v>
      </c>
      <c r="I38" s="116">
        <v>13745765</v>
      </c>
      <c r="J38" s="116">
        <v>4042826</v>
      </c>
      <c r="K38" s="33">
        <v>0.29409999999999997</v>
      </c>
      <c r="L38" s="31" t="s">
        <v>91</v>
      </c>
      <c r="M38" s="32">
        <v>0</v>
      </c>
      <c r="N38" s="34">
        <v>0</v>
      </c>
      <c r="O38" s="31" t="s">
        <v>148</v>
      </c>
      <c r="P38" s="116">
        <v>12912853</v>
      </c>
      <c r="Q38" s="116">
        <v>3869358</v>
      </c>
      <c r="R38" s="33">
        <v>0.29970000000000002</v>
      </c>
      <c r="S38" s="31" t="s">
        <v>91</v>
      </c>
      <c r="T38" s="32">
        <v>0</v>
      </c>
      <c r="U38" s="34">
        <v>0</v>
      </c>
    </row>
    <row r="39" spans="1:21">
      <c r="A39" s="31" t="s">
        <v>152</v>
      </c>
      <c r="B39" s="116">
        <v>10238644</v>
      </c>
      <c r="C39" s="116">
        <v>3526461</v>
      </c>
      <c r="D39" s="33">
        <v>0.34439999999999998</v>
      </c>
      <c r="E39" s="31" t="s">
        <v>63</v>
      </c>
      <c r="F39" s="32">
        <v>24</v>
      </c>
      <c r="G39" s="34">
        <v>0</v>
      </c>
      <c r="H39" s="31" t="s">
        <v>148</v>
      </c>
      <c r="I39" s="116">
        <v>13745765</v>
      </c>
      <c r="J39" s="116">
        <v>4042826</v>
      </c>
      <c r="K39" s="33">
        <v>0.29409999999999997</v>
      </c>
      <c r="L39" s="31" t="s">
        <v>92</v>
      </c>
      <c r="M39" s="32">
        <v>0</v>
      </c>
      <c r="N39" s="34">
        <v>0</v>
      </c>
      <c r="O39" s="31" t="s">
        <v>148</v>
      </c>
      <c r="P39" s="116">
        <v>12912853</v>
      </c>
      <c r="Q39" s="116">
        <v>3869358</v>
      </c>
      <c r="R39" s="33">
        <v>0.29970000000000002</v>
      </c>
      <c r="S39" s="31" t="s">
        <v>92</v>
      </c>
      <c r="T39" s="32">
        <v>0</v>
      </c>
      <c r="U39" s="34">
        <v>0</v>
      </c>
    </row>
    <row r="40" spans="1:21">
      <c r="A40" s="31" t="s">
        <v>152</v>
      </c>
      <c r="B40" s="116">
        <v>10238644</v>
      </c>
      <c r="C40" s="116">
        <v>3526461</v>
      </c>
      <c r="D40" s="33">
        <v>0.34439999999999998</v>
      </c>
      <c r="E40" s="31" t="s">
        <v>66</v>
      </c>
      <c r="F40" s="32">
        <v>14</v>
      </c>
      <c r="G40" s="34">
        <v>0</v>
      </c>
      <c r="H40" s="31" t="s">
        <v>148</v>
      </c>
      <c r="I40" s="116">
        <v>13745765</v>
      </c>
      <c r="J40" s="116">
        <v>4042826</v>
      </c>
      <c r="K40" s="33">
        <v>0.29409999999999997</v>
      </c>
      <c r="L40" s="31" t="s">
        <v>93</v>
      </c>
      <c r="M40" s="32">
        <v>0</v>
      </c>
      <c r="N40" s="34">
        <v>0</v>
      </c>
      <c r="O40" s="31" t="s">
        <v>148</v>
      </c>
      <c r="P40" s="116">
        <v>12912853</v>
      </c>
      <c r="Q40" s="116">
        <v>3869358</v>
      </c>
      <c r="R40" s="33">
        <v>0.29970000000000002</v>
      </c>
      <c r="S40" s="31" t="s">
        <v>93</v>
      </c>
      <c r="T40" s="32">
        <v>0</v>
      </c>
      <c r="U40" s="34">
        <v>0</v>
      </c>
    </row>
    <row r="41" spans="1:21">
      <c r="A41" s="31" t="s">
        <v>152</v>
      </c>
      <c r="B41" s="116">
        <v>10238644</v>
      </c>
      <c r="C41" s="116">
        <v>3526461</v>
      </c>
      <c r="D41" s="33">
        <v>0.34439999999999998</v>
      </c>
      <c r="E41" s="31" t="s">
        <v>69</v>
      </c>
      <c r="F41" s="32">
        <v>22</v>
      </c>
      <c r="G41" s="34">
        <v>0</v>
      </c>
      <c r="H41" s="31" t="s">
        <v>148</v>
      </c>
      <c r="I41" s="116">
        <v>13745765</v>
      </c>
      <c r="J41" s="116">
        <v>4042826</v>
      </c>
      <c r="K41" s="33">
        <v>0.29409999999999997</v>
      </c>
      <c r="L41" s="31" t="s">
        <v>94</v>
      </c>
      <c r="M41" s="32">
        <v>0</v>
      </c>
      <c r="N41" s="34">
        <v>0</v>
      </c>
      <c r="O41" s="31" t="s">
        <v>148</v>
      </c>
      <c r="P41" s="116">
        <v>12912853</v>
      </c>
      <c r="Q41" s="116">
        <v>3869358</v>
      </c>
      <c r="R41" s="33">
        <v>0.29970000000000002</v>
      </c>
      <c r="S41" s="31" t="s">
        <v>94</v>
      </c>
      <c r="T41" s="32">
        <v>0</v>
      </c>
      <c r="U41" s="34">
        <v>0</v>
      </c>
    </row>
    <row r="42" spans="1:21">
      <c r="A42" s="31" t="s">
        <v>152</v>
      </c>
      <c r="B42" s="116">
        <v>10238644</v>
      </c>
      <c r="C42" s="116">
        <v>3526461</v>
      </c>
      <c r="D42" s="33">
        <v>0.34439999999999998</v>
      </c>
      <c r="E42" s="31" t="s">
        <v>72</v>
      </c>
      <c r="F42" s="32">
        <v>1237126</v>
      </c>
      <c r="G42" s="34">
        <v>0.3508</v>
      </c>
      <c r="H42" s="31" t="s">
        <v>148</v>
      </c>
      <c r="I42" s="116">
        <v>13745765</v>
      </c>
      <c r="J42" s="116">
        <v>4042826</v>
      </c>
      <c r="K42" s="33">
        <v>0.29409999999999997</v>
      </c>
      <c r="L42" s="31" t="s">
        <v>95</v>
      </c>
      <c r="M42" s="32">
        <v>0</v>
      </c>
      <c r="N42" s="34">
        <v>0</v>
      </c>
      <c r="O42" s="31" t="s">
        <v>148</v>
      </c>
      <c r="P42" s="116">
        <v>12912853</v>
      </c>
      <c r="Q42" s="116">
        <v>3869358</v>
      </c>
      <c r="R42" s="33">
        <v>0.29970000000000002</v>
      </c>
      <c r="S42" s="31" t="s">
        <v>95</v>
      </c>
      <c r="T42" s="32">
        <v>0</v>
      </c>
      <c r="U42" s="34">
        <v>0</v>
      </c>
    </row>
    <row r="43" spans="1:21">
      <c r="A43" s="31" t="s">
        <v>152</v>
      </c>
      <c r="B43" s="116">
        <v>10238644</v>
      </c>
      <c r="C43" s="116">
        <v>3526461</v>
      </c>
      <c r="D43" s="33">
        <v>0.34439999999999998</v>
      </c>
      <c r="E43" s="31" t="s">
        <v>74</v>
      </c>
      <c r="F43" s="32">
        <v>4</v>
      </c>
      <c r="G43" s="34">
        <v>0</v>
      </c>
      <c r="H43" s="31" t="s">
        <v>148</v>
      </c>
      <c r="I43" s="116">
        <v>13745765</v>
      </c>
      <c r="J43" s="116">
        <v>4042826</v>
      </c>
      <c r="K43" s="33">
        <v>0.29409999999999997</v>
      </c>
      <c r="L43" s="31" t="s">
        <v>96</v>
      </c>
      <c r="M43" s="32">
        <v>0</v>
      </c>
      <c r="N43" s="34">
        <v>0</v>
      </c>
      <c r="O43" s="31" t="s">
        <v>148</v>
      </c>
      <c r="P43" s="116">
        <v>12912853</v>
      </c>
      <c r="Q43" s="116">
        <v>3869358</v>
      </c>
      <c r="R43" s="33">
        <v>0.29970000000000002</v>
      </c>
      <c r="S43" s="31" t="s">
        <v>96</v>
      </c>
      <c r="T43" s="32">
        <v>0</v>
      </c>
      <c r="U43" s="34">
        <v>0</v>
      </c>
    </row>
    <row r="44" spans="1:21">
      <c r="A44" s="31" t="s">
        <v>153</v>
      </c>
      <c r="B44" s="116">
        <v>9631051</v>
      </c>
      <c r="C44" s="116">
        <v>3499149</v>
      </c>
      <c r="D44" s="33">
        <v>0.36330000000000001</v>
      </c>
      <c r="E44" s="31" t="s">
        <v>55</v>
      </c>
      <c r="F44" s="32">
        <v>1747934</v>
      </c>
      <c r="G44" s="34">
        <v>0.4995</v>
      </c>
      <c r="H44" s="31" t="s">
        <v>148</v>
      </c>
      <c r="I44" s="116">
        <v>13745765</v>
      </c>
      <c r="J44" s="116">
        <v>4042826</v>
      </c>
      <c r="K44" s="33">
        <v>0.29409999999999997</v>
      </c>
      <c r="L44" s="31" t="s">
        <v>97</v>
      </c>
      <c r="M44" s="32">
        <v>0</v>
      </c>
      <c r="N44" s="34">
        <v>0</v>
      </c>
      <c r="O44" s="31" t="s">
        <v>148</v>
      </c>
      <c r="P44" s="116">
        <v>12912853</v>
      </c>
      <c r="Q44" s="116">
        <v>3869358</v>
      </c>
      <c r="R44" s="33">
        <v>0.29970000000000002</v>
      </c>
      <c r="S44" s="31" t="s">
        <v>97</v>
      </c>
      <c r="T44" s="32">
        <v>0</v>
      </c>
      <c r="U44" s="34">
        <v>0</v>
      </c>
    </row>
    <row r="45" spans="1:21">
      <c r="A45" s="31" t="s">
        <v>153</v>
      </c>
      <c r="B45" s="116">
        <v>9631051</v>
      </c>
      <c r="C45" s="116">
        <v>3499149</v>
      </c>
      <c r="D45" s="33">
        <v>0.36330000000000001</v>
      </c>
      <c r="E45" s="31" t="s">
        <v>57</v>
      </c>
      <c r="F45" s="32">
        <v>253390</v>
      </c>
      <c r="G45" s="34">
        <v>7.2400000000000006E-2</v>
      </c>
      <c r="H45" s="31" t="s">
        <v>148</v>
      </c>
      <c r="I45" s="116">
        <v>13745765</v>
      </c>
      <c r="J45" s="116">
        <v>4042826</v>
      </c>
      <c r="K45" s="33">
        <v>0.29409999999999997</v>
      </c>
      <c r="L45" s="31" t="s">
        <v>98</v>
      </c>
      <c r="M45" s="32">
        <v>0</v>
      </c>
      <c r="N45" s="34">
        <v>0</v>
      </c>
      <c r="O45" s="31" t="s">
        <v>148</v>
      </c>
      <c r="P45" s="116">
        <v>12912853</v>
      </c>
      <c r="Q45" s="116">
        <v>3869358</v>
      </c>
      <c r="R45" s="33">
        <v>0.29970000000000002</v>
      </c>
      <c r="S45" s="31" t="s">
        <v>98</v>
      </c>
      <c r="T45" s="32">
        <v>0</v>
      </c>
      <c r="U45" s="34">
        <v>0</v>
      </c>
    </row>
    <row r="46" spans="1:21">
      <c r="A46" s="31" t="s">
        <v>153</v>
      </c>
      <c r="B46" s="116">
        <v>9631051</v>
      </c>
      <c r="C46" s="116">
        <v>3499149</v>
      </c>
      <c r="D46" s="33">
        <v>0.36330000000000001</v>
      </c>
      <c r="E46" s="31" t="s">
        <v>60</v>
      </c>
      <c r="F46" s="32">
        <v>53</v>
      </c>
      <c r="G46" s="34">
        <v>0</v>
      </c>
      <c r="H46" s="31" t="s">
        <v>148</v>
      </c>
      <c r="I46" s="116">
        <v>13745765</v>
      </c>
      <c r="J46" s="116">
        <v>4042826</v>
      </c>
      <c r="K46" s="33">
        <v>0.29409999999999997</v>
      </c>
      <c r="L46" s="31" t="s">
        <v>99</v>
      </c>
      <c r="M46" s="32">
        <v>0</v>
      </c>
      <c r="N46" s="34">
        <v>0</v>
      </c>
      <c r="O46" s="31" t="s">
        <v>148</v>
      </c>
      <c r="P46" s="116">
        <v>12912853</v>
      </c>
      <c r="Q46" s="116">
        <v>3869358</v>
      </c>
      <c r="R46" s="33">
        <v>0.29970000000000002</v>
      </c>
      <c r="S46" s="31" t="s">
        <v>99</v>
      </c>
      <c r="T46" s="32">
        <v>0</v>
      </c>
      <c r="U46" s="34">
        <v>0</v>
      </c>
    </row>
    <row r="47" spans="1:21">
      <c r="A47" s="31" t="s">
        <v>153</v>
      </c>
      <c r="B47" s="116">
        <v>9631051</v>
      </c>
      <c r="C47" s="116">
        <v>3499149</v>
      </c>
      <c r="D47" s="33">
        <v>0.36330000000000001</v>
      </c>
      <c r="E47" s="31" t="s">
        <v>63</v>
      </c>
      <c r="F47" s="32">
        <v>17</v>
      </c>
      <c r="G47" s="34">
        <v>0</v>
      </c>
      <c r="H47" s="31" t="s">
        <v>148</v>
      </c>
      <c r="I47" s="116">
        <v>13745765</v>
      </c>
      <c r="J47" s="116">
        <v>4042826</v>
      </c>
      <c r="K47" s="33">
        <v>0.29409999999999997</v>
      </c>
      <c r="L47" s="31" t="s">
        <v>100</v>
      </c>
      <c r="M47" s="32">
        <v>0</v>
      </c>
      <c r="N47" s="34">
        <v>0</v>
      </c>
      <c r="O47" s="31" t="s">
        <v>148</v>
      </c>
      <c r="P47" s="116">
        <v>12912853</v>
      </c>
      <c r="Q47" s="116">
        <v>3869358</v>
      </c>
      <c r="R47" s="33">
        <v>0.29970000000000002</v>
      </c>
      <c r="S47" s="31" t="s">
        <v>100</v>
      </c>
      <c r="T47" s="32">
        <v>0</v>
      </c>
      <c r="U47" s="34">
        <v>0</v>
      </c>
    </row>
    <row r="48" spans="1:21">
      <c r="A48" s="31" t="s">
        <v>153</v>
      </c>
      <c r="B48" s="116">
        <v>9631051</v>
      </c>
      <c r="C48" s="116">
        <v>3499149</v>
      </c>
      <c r="D48" s="33">
        <v>0.36330000000000001</v>
      </c>
      <c r="E48" s="31" t="s">
        <v>66</v>
      </c>
      <c r="F48" s="32">
        <v>9</v>
      </c>
      <c r="G48" s="34">
        <v>0</v>
      </c>
      <c r="H48" s="31" t="s">
        <v>148</v>
      </c>
      <c r="I48" s="116">
        <v>13745765</v>
      </c>
      <c r="J48" s="116">
        <v>4042826</v>
      </c>
      <c r="K48" s="33">
        <v>0.29409999999999997</v>
      </c>
      <c r="L48" s="31" t="s">
        <v>101</v>
      </c>
      <c r="M48" s="32">
        <v>0</v>
      </c>
      <c r="N48" s="34">
        <v>0</v>
      </c>
      <c r="O48" s="31" t="s">
        <v>148</v>
      </c>
      <c r="P48" s="116">
        <v>12912853</v>
      </c>
      <c r="Q48" s="116">
        <v>3869358</v>
      </c>
      <c r="R48" s="33">
        <v>0.29970000000000002</v>
      </c>
      <c r="S48" s="31" t="s">
        <v>101</v>
      </c>
      <c r="T48" s="32">
        <v>0</v>
      </c>
      <c r="U48" s="34">
        <v>0</v>
      </c>
    </row>
    <row r="49" spans="1:21">
      <c r="A49" s="31" t="s">
        <v>153</v>
      </c>
      <c r="B49" s="116">
        <v>9631051</v>
      </c>
      <c r="C49" s="116">
        <v>3499149</v>
      </c>
      <c r="D49" s="33">
        <v>0.36330000000000001</v>
      </c>
      <c r="E49" s="31" t="s">
        <v>69</v>
      </c>
      <c r="F49" s="32">
        <v>1497716</v>
      </c>
      <c r="G49" s="34">
        <v>0.42799999999999999</v>
      </c>
      <c r="H49" s="31" t="s">
        <v>148</v>
      </c>
      <c r="I49" s="116">
        <v>13745765</v>
      </c>
      <c r="J49" s="116">
        <v>4042826</v>
      </c>
      <c r="K49" s="33">
        <v>0.29409999999999997</v>
      </c>
      <c r="L49" s="31" t="s">
        <v>102</v>
      </c>
      <c r="M49" s="32">
        <v>0</v>
      </c>
      <c r="N49" s="34">
        <v>0</v>
      </c>
      <c r="O49" s="31" t="s">
        <v>148</v>
      </c>
      <c r="P49" s="116">
        <v>12912853</v>
      </c>
      <c r="Q49" s="116">
        <v>3869358</v>
      </c>
      <c r="R49" s="33">
        <v>0.29970000000000002</v>
      </c>
      <c r="S49" s="31" t="s">
        <v>102</v>
      </c>
      <c r="T49" s="32">
        <v>0</v>
      </c>
      <c r="U49" s="34">
        <v>0</v>
      </c>
    </row>
    <row r="50" spans="1:21">
      <c r="A50" s="31" t="s">
        <v>153</v>
      </c>
      <c r="B50" s="116">
        <v>9631051</v>
      </c>
      <c r="C50" s="116">
        <v>3499149</v>
      </c>
      <c r="D50" s="33">
        <v>0.36330000000000001</v>
      </c>
      <c r="E50" s="31" t="s">
        <v>72</v>
      </c>
      <c r="F50" s="32">
        <v>18</v>
      </c>
      <c r="G50" s="34">
        <v>0</v>
      </c>
      <c r="H50" s="31" t="s">
        <v>148</v>
      </c>
      <c r="I50" s="116">
        <v>13745765</v>
      </c>
      <c r="J50" s="116">
        <v>4042826</v>
      </c>
      <c r="K50" s="33">
        <v>0.29409999999999997</v>
      </c>
      <c r="L50" s="31" t="s">
        <v>74</v>
      </c>
      <c r="M50" s="32">
        <v>7</v>
      </c>
      <c r="N50" s="34">
        <v>0</v>
      </c>
      <c r="O50" s="31" t="s">
        <v>148</v>
      </c>
      <c r="P50" s="116">
        <v>12912853</v>
      </c>
      <c r="Q50" s="116">
        <v>3869358</v>
      </c>
      <c r="R50" s="33">
        <v>0.29970000000000002</v>
      </c>
      <c r="S50" s="31" t="s">
        <v>74</v>
      </c>
      <c r="T50" s="32">
        <v>13</v>
      </c>
      <c r="U50" s="34">
        <v>0</v>
      </c>
    </row>
    <row r="51" spans="1:21">
      <c r="A51" s="31" t="s">
        <v>153</v>
      </c>
      <c r="B51" s="116">
        <v>9631051</v>
      </c>
      <c r="C51" s="116">
        <v>3499149</v>
      </c>
      <c r="D51" s="33">
        <v>0.36330000000000001</v>
      </c>
      <c r="E51" s="31" t="s">
        <v>74</v>
      </c>
      <c r="F51" s="32">
        <v>12</v>
      </c>
      <c r="G51" s="34">
        <v>0</v>
      </c>
      <c r="H51" s="31" t="s">
        <v>148</v>
      </c>
      <c r="I51" s="116">
        <v>13745765</v>
      </c>
      <c r="J51" s="116">
        <v>4042826</v>
      </c>
      <c r="K51" s="33">
        <v>0.29409999999999997</v>
      </c>
      <c r="L51" s="31" t="s">
        <v>103</v>
      </c>
      <c r="M51" s="32">
        <v>0</v>
      </c>
      <c r="N51" s="34">
        <v>0</v>
      </c>
      <c r="O51" s="31" t="s">
        <v>148</v>
      </c>
      <c r="P51" s="116">
        <v>12912853</v>
      </c>
      <c r="Q51" s="116">
        <v>3869358</v>
      </c>
      <c r="R51" s="33">
        <v>0.29970000000000002</v>
      </c>
      <c r="S51" s="31" t="s">
        <v>103</v>
      </c>
      <c r="T51" s="32">
        <v>0</v>
      </c>
      <c r="U51" s="34">
        <v>0</v>
      </c>
    </row>
    <row r="52" spans="1:21">
      <c r="A52" s="31" t="s">
        <v>154</v>
      </c>
      <c r="B52" s="116">
        <v>123</v>
      </c>
      <c r="C52" s="116">
        <v>54</v>
      </c>
      <c r="D52" s="33">
        <v>0.439</v>
      </c>
      <c r="E52" s="31" t="s">
        <v>55</v>
      </c>
      <c r="F52" s="32">
        <v>27</v>
      </c>
      <c r="G52" s="34">
        <v>0.5</v>
      </c>
      <c r="H52" s="31" t="s">
        <v>148</v>
      </c>
      <c r="I52" s="116">
        <v>13745765</v>
      </c>
      <c r="J52" s="116">
        <v>4042826</v>
      </c>
      <c r="K52" s="33">
        <v>0.29409999999999997</v>
      </c>
      <c r="L52" s="31" t="s">
        <v>104</v>
      </c>
      <c r="M52" s="32">
        <v>0</v>
      </c>
      <c r="N52" s="34">
        <v>0</v>
      </c>
      <c r="O52" s="31" t="s">
        <v>148</v>
      </c>
      <c r="P52" s="116">
        <v>12912853</v>
      </c>
      <c r="Q52" s="116">
        <v>3869358</v>
      </c>
      <c r="R52" s="33">
        <v>0.29970000000000002</v>
      </c>
      <c r="S52" s="31" t="s">
        <v>104</v>
      </c>
      <c r="T52" s="32">
        <v>0</v>
      </c>
      <c r="U52" s="34">
        <v>0</v>
      </c>
    </row>
    <row r="53" spans="1:21">
      <c r="A53" s="31" t="s">
        <v>154</v>
      </c>
      <c r="B53" s="116">
        <v>123</v>
      </c>
      <c r="C53" s="116">
        <v>54</v>
      </c>
      <c r="D53" s="33">
        <v>0.439</v>
      </c>
      <c r="E53" s="31" t="s">
        <v>57</v>
      </c>
      <c r="F53" s="32">
        <v>3</v>
      </c>
      <c r="G53" s="34">
        <v>5.5599999999999997E-2</v>
      </c>
      <c r="H53" s="31" t="s">
        <v>148</v>
      </c>
      <c r="I53" s="116">
        <v>13745765</v>
      </c>
      <c r="J53" s="116">
        <v>4042826</v>
      </c>
      <c r="K53" s="33">
        <v>0.29409999999999997</v>
      </c>
      <c r="L53" s="31" t="s">
        <v>105</v>
      </c>
      <c r="M53" s="32">
        <v>0</v>
      </c>
      <c r="N53" s="34">
        <v>0</v>
      </c>
      <c r="O53" s="31" t="s">
        <v>148</v>
      </c>
      <c r="P53" s="116">
        <v>12912853</v>
      </c>
      <c r="Q53" s="116">
        <v>3869358</v>
      </c>
      <c r="R53" s="33">
        <v>0.29970000000000002</v>
      </c>
      <c r="S53" s="31" t="s">
        <v>105</v>
      </c>
      <c r="T53" s="32">
        <v>0</v>
      </c>
      <c r="U53" s="34">
        <v>0</v>
      </c>
    </row>
    <row r="54" spans="1:21">
      <c r="A54" s="31" t="s">
        <v>154</v>
      </c>
      <c r="B54" s="116">
        <v>123</v>
      </c>
      <c r="C54" s="116">
        <v>54</v>
      </c>
      <c r="D54" s="33">
        <v>0.439</v>
      </c>
      <c r="E54" s="31" t="s">
        <v>63</v>
      </c>
      <c r="F54" s="32">
        <v>3</v>
      </c>
      <c r="G54" s="34">
        <v>5.5599999999999997E-2</v>
      </c>
      <c r="H54" s="31" t="s">
        <v>148</v>
      </c>
      <c r="I54" s="116">
        <v>13745765</v>
      </c>
      <c r="J54" s="116">
        <v>4042826</v>
      </c>
      <c r="K54" s="33">
        <v>0.29409999999999997</v>
      </c>
      <c r="L54" s="31" t="s">
        <v>106</v>
      </c>
      <c r="M54" s="32">
        <v>0</v>
      </c>
      <c r="N54" s="34">
        <v>0</v>
      </c>
      <c r="O54" s="31" t="s">
        <v>148</v>
      </c>
      <c r="P54" s="116">
        <v>12912853</v>
      </c>
      <c r="Q54" s="116">
        <v>3869358</v>
      </c>
      <c r="R54" s="33">
        <v>0.29970000000000002</v>
      </c>
      <c r="S54" s="31" t="s">
        <v>106</v>
      </c>
      <c r="T54" s="32">
        <v>0</v>
      </c>
      <c r="U54" s="34">
        <v>0</v>
      </c>
    </row>
    <row r="55" spans="1:21">
      <c r="A55" s="31" t="s">
        <v>154</v>
      </c>
      <c r="B55" s="116">
        <v>123</v>
      </c>
      <c r="C55" s="116">
        <v>54</v>
      </c>
      <c r="D55" s="33">
        <v>0.439</v>
      </c>
      <c r="E55" s="31" t="s">
        <v>69</v>
      </c>
      <c r="F55" s="32">
        <v>5</v>
      </c>
      <c r="G55" s="34">
        <v>9.2600000000000002E-2</v>
      </c>
      <c r="H55" s="31" t="s">
        <v>148</v>
      </c>
      <c r="I55" s="116">
        <v>13745765</v>
      </c>
      <c r="J55" s="116">
        <v>4042826</v>
      </c>
      <c r="K55" s="33">
        <v>0.29409999999999997</v>
      </c>
      <c r="L55" s="31" t="s">
        <v>107</v>
      </c>
      <c r="M55" s="32">
        <v>0</v>
      </c>
      <c r="N55" s="34">
        <v>0</v>
      </c>
      <c r="O55" s="31" t="s">
        <v>148</v>
      </c>
      <c r="P55" s="116">
        <v>12912853</v>
      </c>
      <c r="Q55" s="116">
        <v>3869358</v>
      </c>
      <c r="R55" s="33">
        <v>0.29970000000000002</v>
      </c>
      <c r="S55" s="31" t="s">
        <v>107</v>
      </c>
      <c r="T55" s="32">
        <v>0</v>
      </c>
      <c r="U55" s="34">
        <v>0</v>
      </c>
    </row>
    <row r="56" spans="1:21">
      <c r="A56" s="31" t="s">
        <v>154</v>
      </c>
      <c r="B56" s="116">
        <v>123</v>
      </c>
      <c r="C56" s="116">
        <v>54</v>
      </c>
      <c r="D56" s="33">
        <v>0.439</v>
      </c>
      <c r="E56" s="31" t="s">
        <v>72</v>
      </c>
      <c r="F56" s="32">
        <v>16</v>
      </c>
      <c r="G56" s="34">
        <v>0.29630000000000001</v>
      </c>
      <c r="H56" s="31" t="s">
        <v>148</v>
      </c>
      <c r="I56" s="116">
        <v>13745765</v>
      </c>
      <c r="J56" s="116">
        <v>4042826</v>
      </c>
      <c r="K56" s="33">
        <v>0.29409999999999997</v>
      </c>
      <c r="L56" s="31" t="s">
        <v>108</v>
      </c>
      <c r="M56" s="32">
        <v>0</v>
      </c>
      <c r="N56" s="34">
        <v>0</v>
      </c>
      <c r="O56" s="31" t="s">
        <v>148</v>
      </c>
      <c r="P56" s="116">
        <v>12912853</v>
      </c>
      <c r="Q56" s="116">
        <v>3869358</v>
      </c>
      <c r="R56" s="33">
        <v>0.29970000000000002</v>
      </c>
      <c r="S56" s="31" t="s">
        <v>108</v>
      </c>
      <c r="T56" s="32">
        <v>0</v>
      </c>
      <c r="U56" s="34">
        <v>0</v>
      </c>
    </row>
    <row r="57" spans="1:21">
      <c r="A57" s="31" t="s">
        <v>155</v>
      </c>
      <c r="B57" s="116">
        <v>740</v>
      </c>
      <c r="C57" s="116">
        <v>369</v>
      </c>
      <c r="D57" s="33">
        <v>0.49859999999999999</v>
      </c>
      <c r="E57" s="31" t="s">
        <v>55</v>
      </c>
      <c r="F57" s="32">
        <v>290</v>
      </c>
      <c r="G57" s="34">
        <v>0.78590000000000004</v>
      </c>
      <c r="H57" s="31" t="s">
        <v>148</v>
      </c>
      <c r="I57" s="116">
        <v>13745765</v>
      </c>
      <c r="J57" s="116">
        <v>4042826</v>
      </c>
      <c r="K57" s="33">
        <v>0.29409999999999997</v>
      </c>
      <c r="L57" s="31" t="s">
        <v>109</v>
      </c>
      <c r="M57" s="32">
        <v>0</v>
      </c>
      <c r="N57" s="34">
        <v>0</v>
      </c>
      <c r="O57" s="31" t="s">
        <v>148</v>
      </c>
      <c r="P57" s="116">
        <v>12912853</v>
      </c>
      <c r="Q57" s="116">
        <v>3869358</v>
      </c>
      <c r="R57" s="33">
        <v>0.29970000000000002</v>
      </c>
      <c r="S57" s="31" t="s">
        <v>109</v>
      </c>
      <c r="T57" s="32">
        <v>0</v>
      </c>
      <c r="U57" s="34">
        <v>0</v>
      </c>
    </row>
    <row r="58" spans="1:21">
      <c r="A58" s="31" t="s">
        <v>155</v>
      </c>
      <c r="B58" s="116">
        <v>740</v>
      </c>
      <c r="C58" s="116">
        <v>369</v>
      </c>
      <c r="D58" s="33">
        <v>0.49859999999999999</v>
      </c>
      <c r="E58" s="31" t="s">
        <v>57</v>
      </c>
      <c r="F58" s="32">
        <v>26</v>
      </c>
      <c r="G58" s="34">
        <v>7.0499999999999993E-2</v>
      </c>
      <c r="H58" s="31" t="s">
        <v>148</v>
      </c>
      <c r="I58" s="116">
        <v>13745765</v>
      </c>
      <c r="J58" s="116">
        <v>4042826</v>
      </c>
      <c r="K58" s="33">
        <v>0.29409999999999997</v>
      </c>
      <c r="L58" s="31" t="s">
        <v>110</v>
      </c>
      <c r="M58" s="32">
        <v>0</v>
      </c>
      <c r="N58" s="34">
        <v>0</v>
      </c>
      <c r="O58" s="31" t="s">
        <v>148</v>
      </c>
      <c r="P58" s="116">
        <v>12912853</v>
      </c>
      <c r="Q58" s="116">
        <v>3869358</v>
      </c>
      <c r="R58" s="33">
        <v>0.29970000000000002</v>
      </c>
      <c r="S58" s="31" t="s">
        <v>110</v>
      </c>
      <c r="T58" s="32">
        <v>0</v>
      </c>
      <c r="U58" s="34">
        <v>0</v>
      </c>
    </row>
    <row r="59" spans="1:21">
      <c r="A59" s="31" t="s">
        <v>155</v>
      </c>
      <c r="B59" s="116">
        <v>740</v>
      </c>
      <c r="C59" s="116">
        <v>369</v>
      </c>
      <c r="D59" s="33">
        <v>0.49859999999999999</v>
      </c>
      <c r="E59" s="31" t="s">
        <v>60</v>
      </c>
      <c r="F59" s="32">
        <v>28</v>
      </c>
      <c r="G59" s="34">
        <v>7.5899999999999995E-2</v>
      </c>
      <c r="H59" s="31" t="s">
        <v>148</v>
      </c>
      <c r="I59" s="116">
        <v>13745765</v>
      </c>
      <c r="J59" s="116">
        <v>4042826</v>
      </c>
      <c r="K59" s="33">
        <v>0.29409999999999997</v>
      </c>
      <c r="L59" s="31" t="s">
        <v>111</v>
      </c>
      <c r="M59" s="32">
        <v>0</v>
      </c>
      <c r="N59" s="34">
        <v>0</v>
      </c>
      <c r="O59" s="31" t="s">
        <v>148</v>
      </c>
      <c r="P59" s="116">
        <v>12912853</v>
      </c>
      <c r="Q59" s="116">
        <v>3869358</v>
      </c>
      <c r="R59" s="33">
        <v>0.29970000000000002</v>
      </c>
      <c r="S59" s="31" t="s">
        <v>111</v>
      </c>
      <c r="T59" s="32">
        <v>0</v>
      </c>
      <c r="U59" s="34">
        <v>0</v>
      </c>
    </row>
    <row r="60" spans="1:21">
      <c r="A60" s="31" t="s">
        <v>155</v>
      </c>
      <c r="B60" s="116">
        <v>740</v>
      </c>
      <c r="C60" s="116">
        <v>369</v>
      </c>
      <c r="D60" s="33">
        <v>0.49859999999999999</v>
      </c>
      <c r="E60" s="31" t="s">
        <v>63</v>
      </c>
      <c r="F60" s="32">
        <v>6</v>
      </c>
      <c r="G60" s="34">
        <v>1.6299999999999999E-2</v>
      </c>
      <c r="H60" s="31" t="s">
        <v>148</v>
      </c>
      <c r="I60" s="116">
        <v>13745765</v>
      </c>
      <c r="J60" s="116">
        <v>4042826</v>
      </c>
      <c r="K60" s="33">
        <v>0.29409999999999997</v>
      </c>
      <c r="L60" s="31" t="s">
        <v>112</v>
      </c>
      <c r="M60" s="32">
        <v>0</v>
      </c>
      <c r="N60" s="34">
        <v>0</v>
      </c>
      <c r="O60" s="31" t="s">
        <v>148</v>
      </c>
      <c r="P60" s="116">
        <v>12912853</v>
      </c>
      <c r="Q60" s="116">
        <v>3869358</v>
      </c>
      <c r="R60" s="33">
        <v>0.29970000000000002</v>
      </c>
      <c r="S60" s="31" t="s">
        <v>112</v>
      </c>
      <c r="T60" s="32">
        <v>0</v>
      </c>
      <c r="U60" s="34">
        <v>0</v>
      </c>
    </row>
    <row r="61" spans="1:21">
      <c r="A61" s="31" t="s">
        <v>155</v>
      </c>
      <c r="B61" s="116">
        <v>740</v>
      </c>
      <c r="C61" s="116">
        <v>369</v>
      </c>
      <c r="D61" s="33">
        <v>0.49859999999999999</v>
      </c>
      <c r="E61" s="31" t="s">
        <v>66</v>
      </c>
      <c r="F61" s="32">
        <v>1</v>
      </c>
      <c r="G61" s="34">
        <v>2.7000000000000001E-3</v>
      </c>
      <c r="H61" s="31" t="s">
        <v>148</v>
      </c>
      <c r="I61" s="116">
        <v>13745765</v>
      </c>
      <c r="J61" s="116">
        <v>4042826</v>
      </c>
      <c r="K61" s="33">
        <v>0.29409999999999997</v>
      </c>
      <c r="L61" s="31" t="s">
        <v>113</v>
      </c>
      <c r="M61" s="32">
        <v>0</v>
      </c>
      <c r="N61" s="34">
        <v>0</v>
      </c>
      <c r="O61" s="31" t="s">
        <v>148</v>
      </c>
      <c r="P61" s="116">
        <v>12912853</v>
      </c>
      <c r="Q61" s="116">
        <v>3869358</v>
      </c>
      <c r="R61" s="33">
        <v>0.29970000000000002</v>
      </c>
      <c r="S61" s="31" t="s">
        <v>113</v>
      </c>
      <c r="T61" s="32">
        <v>0</v>
      </c>
      <c r="U61" s="34">
        <v>0</v>
      </c>
    </row>
    <row r="62" spans="1:21">
      <c r="A62" s="31" t="s">
        <v>155</v>
      </c>
      <c r="B62" s="116">
        <v>740</v>
      </c>
      <c r="C62" s="116">
        <v>369</v>
      </c>
      <c r="D62" s="33">
        <v>0.49859999999999999</v>
      </c>
      <c r="E62" s="31" t="s">
        <v>69</v>
      </c>
      <c r="F62" s="32">
        <v>9</v>
      </c>
      <c r="G62" s="34">
        <v>2.4400000000000002E-2</v>
      </c>
      <c r="H62" s="31" t="s">
        <v>148</v>
      </c>
      <c r="I62" s="116">
        <v>13745765</v>
      </c>
      <c r="J62" s="116">
        <v>4042826</v>
      </c>
      <c r="K62" s="33">
        <v>0.29409999999999997</v>
      </c>
      <c r="L62" s="31" t="s">
        <v>114</v>
      </c>
      <c r="M62" s="32">
        <v>0</v>
      </c>
      <c r="N62" s="34">
        <v>0</v>
      </c>
      <c r="O62" s="31" t="s">
        <v>148</v>
      </c>
      <c r="P62" s="116">
        <v>12912853</v>
      </c>
      <c r="Q62" s="116">
        <v>3869358</v>
      </c>
      <c r="R62" s="33">
        <v>0.29970000000000002</v>
      </c>
      <c r="S62" s="31" t="s">
        <v>114</v>
      </c>
      <c r="T62" s="32">
        <v>0</v>
      </c>
      <c r="U62" s="34">
        <v>0</v>
      </c>
    </row>
    <row r="63" spans="1:21">
      <c r="A63" s="31" t="s">
        <v>155</v>
      </c>
      <c r="B63" s="116">
        <v>740</v>
      </c>
      <c r="C63" s="116">
        <v>369</v>
      </c>
      <c r="D63" s="33">
        <v>0.49859999999999999</v>
      </c>
      <c r="E63" s="31" t="s">
        <v>72</v>
      </c>
      <c r="F63" s="32">
        <v>9</v>
      </c>
      <c r="G63" s="34">
        <v>2.4400000000000002E-2</v>
      </c>
      <c r="H63" s="31" t="s">
        <v>148</v>
      </c>
      <c r="I63" s="116">
        <v>13745765</v>
      </c>
      <c r="J63" s="116">
        <v>4042826</v>
      </c>
      <c r="K63" s="33">
        <v>0.29409999999999997</v>
      </c>
      <c r="L63" s="31" t="s">
        <v>115</v>
      </c>
      <c r="M63" s="32">
        <v>0</v>
      </c>
      <c r="N63" s="34">
        <v>0</v>
      </c>
      <c r="O63" s="31" t="s">
        <v>148</v>
      </c>
      <c r="P63" s="116">
        <v>12912853</v>
      </c>
      <c r="Q63" s="116">
        <v>3869358</v>
      </c>
      <c r="R63" s="33">
        <v>0.29970000000000002</v>
      </c>
      <c r="S63" s="31" t="s">
        <v>115</v>
      </c>
      <c r="T63" s="32">
        <v>0</v>
      </c>
      <c r="U63" s="34">
        <v>0</v>
      </c>
    </row>
    <row r="64" spans="1:21">
      <c r="A64" s="31" t="s">
        <v>156</v>
      </c>
      <c r="B64" s="116">
        <v>1110</v>
      </c>
      <c r="C64" s="116">
        <v>557</v>
      </c>
      <c r="D64" s="33">
        <v>0.50180000000000002</v>
      </c>
      <c r="E64" s="31" t="s">
        <v>55</v>
      </c>
      <c r="F64" s="32">
        <v>433</v>
      </c>
      <c r="G64" s="34">
        <v>0.77739999999999998</v>
      </c>
      <c r="H64" s="31" t="s">
        <v>148</v>
      </c>
      <c r="I64" s="116">
        <v>13745765</v>
      </c>
      <c r="J64" s="116">
        <v>4042826</v>
      </c>
      <c r="K64" s="33">
        <v>0.29409999999999997</v>
      </c>
      <c r="L64" s="31" t="s">
        <v>116</v>
      </c>
      <c r="M64" s="32">
        <v>0</v>
      </c>
      <c r="N64" s="34">
        <v>0</v>
      </c>
      <c r="O64" s="31" t="s">
        <v>148</v>
      </c>
      <c r="P64" s="116">
        <v>12912853</v>
      </c>
      <c r="Q64" s="116">
        <v>3869358</v>
      </c>
      <c r="R64" s="33">
        <v>0.29970000000000002</v>
      </c>
      <c r="S64" s="31" t="s">
        <v>116</v>
      </c>
      <c r="T64" s="32">
        <v>0</v>
      </c>
      <c r="U64" s="34">
        <v>0</v>
      </c>
    </row>
    <row r="65" spans="1:21">
      <c r="A65" s="31" t="s">
        <v>156</v>
      </c>
      <c r="B65" s="116">
        <v>1110</v>
      </c>
      <c r="C65" s="116">
        <v>557</v>
      </c>
      <c r="D65" s="33">
        <v>0.50180000000000002</v>
      </c>
      <c r="E65" s="31" t="s">
        <v>57</v>
      </c>
      <c r="F65" s="32">
        <v>43</v>
      </c>
      <c r="G65" s="34">
        <v>7.7200000000000005E-2</v>
      </c>
      <c r="H65" s="31" t="s">
        <v>148</v>
      </c>
      <c r="I65" s="116">
        <v>13745765</v>
      </c>
      <c r="J65" s="116">
        <v>4042826</v>
      </c>
      <c r="K65" s="33">
        <v>0.29409999999999997</v>
      </c>
      <c r="L65" s="31" t="s">
        <v>117</v>
      </c>
      <c r="M65" s="32">
        <v>0</v>
      </c>
      <c r="N65" s="34">
        <v>0</v>
      </c>
      <c r="O65" s="31" t="s">
        <v>148</v>
      </c>
      <c r="P65" s="116">
        <v>12912853</v>
      </c>
      <c r="Q65" s="116">
        <v>3869358</v>
      </c>
      <c r="R65" s="33">
        <v>0.29970000000000002</v>
      </c>
      <c r="S65" s="31" t="s">
        <v>117</v>
      </c>
      <c r="T65" s="32">
        <v>0</v>
      </c>
      <c r="U65" s="34">
        <v>0</v>
      </c>
    </row>
    <row r="66" spans="1:21">
      <c r="A66" s="31" t="s">
        <v>156</v>
      </c>
      <c r="B66" s="116">
        <v>1110</v>
      </c>
      <c r="C66" s="116">
        <v>557</v>
      </c>
      <c r="D66" s="33">
        <v>0.50180000000000002</v>
      </c>
      <c r="E66" s="31" t="s">
        <v>60</v>
      </c>
      <c r="F66" s="32">
        <v>42</v>
      </c>
      <c r="G66" s="34">
        <v>7.5399999999999995E-2</v>
      </c>
      <c r="H66" s="31" t="s">
        <v>148</v>
      </c>
      <c r="I66" s="116">
        <v>13745765</v>
      </c>
      <c r="J66" s="116">
        <v>4042826</v>
      </c>
      <c r="K66" s="33">
        <v>0.29409999999999997</v>
      </c>
      <c r="L66" s="31" t="s">
        <v>118</v>
      </c>
      <c r="M66" s="32">
        <v>0</v>
      </c>
      <c r="N66" s="34">
        <v>0</v>
      </c>
      <c r="O66" s="31" t="s">
        <v>148</v>
      </c>
      <c r="P66" s="116">
        <v>12912853</v>
      </c>
      <c r="Q66" s="116">
        <v>3869358</v>
      </c>
      <c r="R66" s="33">
        <v>0.29970000000000002</v>
      </c>
      <c r="S66" s="31" t="s">
        <v>118</v>
      </c>
      <c r="T66" s="32">
        <v>0</v>
      </c>
      <c r="U66" s="34">
        <v>0</v>
      </c>
    </row>
    <row r="67" spans="1:21">
      <c r="A67" s="31" t="s">
        <v>156</v>
      </c>
      <c r="B67" s="116">
        <v>1110</v>
      </c>
      <c r="C67" s="116">
        <v>557</v>
      </c>
      <c r="D67" s="33">
        <v>0.50180000000000002</v>
      </c>
      <c r="E67" s="31" t="s">
        <v>63</v>
      </c>
      <c r="F67" s="32">
        <v>15</v>
      </c>
      <c r="G67" s="34">
        <v>2.69E-2</v>
      </c>
      <c r="H67" s="31" t="s">
        <v>148</v>
      </c>
      <c r="I67" s="116">
        <v>13745765</v>
      </c>
      <c r="J67" s="116">
        <v>4042826</v>
      </c>
      <c r="K67" s="33">
        <v>0.29409999999999997</v>
      </c>
      <c r="L67" s="31" t="s">
        <v>119</v>
      </c>
      <c r="M67" s="32">
        <v>0</v>
      </c>
      <c r="N67" s="34">
        <v>0</v>
      </c>
      <c r="O67" s="31" t="s">
        <v>148</v>
      </c>
      <c r="P67" s="116">
        <v>12912853</v>
      </c>
      <c r="Q67" s="116">
        <v>3869358</v>
      </c>
      <c r="R67" s="33">
        <v>0.29970000000000002</v>
      </c>
      <c r="S67" s="31" t="s">
        <v>119</v>
      </c>
      <c r="T67" s="32">
        <v>0</v>
      </c>
      <c r="U67" s="34">
        <v>0</v>
      </c>
    </row>
    <row r="68" spans="1:21">
      <c r="A68" s="31" t="s">
        <v>156</v>
      </c>
      <c r="B68" s="116">
        <v>1110</v>
      </c>
      <c r="C68" s="116">
        <v>557</v>
      </c>
      <c r="D68" s="33">
        <v>0.50180000000000002</v>
      </c>
      <c r="E68" s="31" t="s">
        <v>66</v>
      </c>
      <c r="F68" s="32">
        <v>5</v>
      </c>
      <c r="G68" s="34">
        <v>8.9999999999999993E-3</v>
      </c>
      <c r="H68" s="31" t="s">
        <v>148</v>
      </c>
      <c r="I68" s="116">
        <v>13745765</v>
      </c>
      <c r="J68" s="116">
        <v>4042826</v>
      </c>
      <c r="K68" s="33">
        <v>0.29409999999999997</v>
      </c>
      <c r="L68" s="31" t="s">
        <v>120</v>
      </c>
      <c r="M68" s="32">
        <v>0</v>
      </c>
      <c r="N68" s="34">
        <v>0</v>
      </c>
      <c r="O68" s="31" t="s">
        <v>148</v>
      </c>
      <c r="P68" s="116">
        <v>12912853</v>
      </c>
      <c r="Q68" s="116">
        <v>3869358</v>
      </c>
      <c r="R68" s="33">
        <v>0.29970000000000002</v>
      </c>
      <c r="S68" s="31" t="s">
        <v>120</v>
      </c>
      <c r="T68" s="32">
        <v>0</v>
      </c>
      <c r="U68" s="34">
        <v>0</v>
      </c>
    </row>
    <row r="69" spans="1:21">
      <c r="A69" s="31" t="s">
        <v>156</v>
      </c>
      <c r="B69" s="116">
        <v>1110</v>
      </c>
      <c r="C69" s="116">
        <v>557</v>
      </c>
      <c r="D69" s="33">
        <v>0.50180000000000002</v>
      </c>
      <c r="E69" s="31" t="s">
        <v>69</v>
      </c>
      <c r="F69" s="32">
        <v>13</v>
      </c>
      <c r="G69" s="34">
        <v>2.3300000000000001E-2</v>
      </c>
      <c r="H69" s="31" t="s">
        <v>149</v>
      </c>
      <c r="I69" s="116">
        <v>11383555</v>
      </c>
      <c r="J69" s="116">
        <v>4492487</v>
      </c>
      <c r="K69" s="33">
        <v>0.39460000000000001</v>
      </c>
      <c r="L69" s="31" t="s">
        <v>55</v>
      </c>
      <c r="M69" s="32">
        <v>2272346</v>
      </c>
      <c r="N69" s="34">
        <v>0.50580000000000003</v>
      </c>
      <c r="O69" s="31" t="s">
        <v>149</v>
      </c>
      <c r="P69" s="116">
        <v>10447175</v>
      </c>
      <c r="Q69" s="116">
        <v>4126052</v>
      </c>
      <c r="R69" s="33">
        <v>0.39489999999999997</v>
      </c>
      <c r="S69" s="31" t="s">
        <v>55</v>
      </c>
      <c r="T69" s="32">
        <v>2112852</v>
      </c>
      <c r="U69" s="34">
        <v>0.5121</v>
      </c>
    </row>
    <row r="70" spans="1:21">
      <c r="A70" s="31" t="s">
        <v>156</v>
      </c>
      <c r="B70" s="116">
        <v>1110</v>
      </c>
      <c r="C70" s="116">
        <v>557</v>
      </c>
      <c r="D70" s="33">
        <v>0.50180000000000002</v>
      </c>
      <c r="E70" s="31" t="s">
        <v>72</v>
      </c>
      <c r="F70" s="32">
        <v>6</v>
      </c>
      <c r="G70" s="34">
        <v>1.0800000000000001E-2</v>
      </c>
      <c r="H70" s="31" t="s">
        <v>149</v>
      </c>
      <c r="I70" s="116">
        <v>11383555</v>
      </c>
      <c r="J70" s="116">
        <v>4492487</v>
      </c>
      <c r="K70" s="33">
        <v>0.39460000000000001</v>
      </c>
      <c r="L70" s="31" t="s">
        <v>58</v>
      </c>
      <c r="M70" s="32">
        <v>0</v>
      </c>
      <c r="N70" s="34">
        <v>0</v>
      </c>
      <c r="O70" s="31" t="s">
        <v>149</v>
      </c>
      <c r="P70" s="116">
        <v>10447175</v>
      </c>
      <c r="Q70" s="116">
        <v>4126052</v>
      </c>
      <c r="R70" s="33">
        <v>0.39489999999999997</v>
      </c>
      <c r="S70" s="31" t="s">
        <v>58</v>
      </c>
      <c r="T70" s="32">
        <v>0</v>
      </c>
      <c r="U70" s="34">
        <v>0</v>
      </c>
    </row>
    <row r="71" spans="1:21">
      <c r="A71" s="31" t="s">
        <v>157</v>
      </c>
      <c r="B71" s="116">
        <v>1032</v>
      </c>
      <c r="C71" s="116">
        <v>507</v>
      </c>
      <c r="D71" s="33">
        <v>0.49130000000000001</v>
      </c>
      <c r="E71" s="31" t="s">
        <v>55</v>
      </c>
      <c r="F71" s="32">
        <v>407</v>
      </c>
      <c r="G71" s="34">
        <v>0.80279999999999996</v>
      </c>
      <c r="H71" s="31" t="s">
        <v>149</v>
      </c>
      <c r="I71" s="116">
        <v>11383555</v>
      </c>
      <c r="J71" s="116">
        <v>4492487</v>
      </c>
      <c r="K71" s="33">
        <v>0.39460000000000001</v>
      </c>
      <c r="L71" s="31" t="s">
        <v>61</v>
      </c>
      <c r="M71" s="32">
        <v>0</v>
      </c>
      <c r="N71" s="34">
        <v>0</v>
      </c>
      <c r="O71" s="31" t="s">
        <v>149</v>
      </c>
      <c r="P71" s="116">
        <v>10447175</v>
      </c>
      <c r="Q71" s="116">
        <v>4126052</v>
      </c>
      <c r="R71" s="33">
        <v>0.39489999999999997</v>
      </c>
      <c r="S71" s="31" t="s">
        <v>61</v>
      </c>
      <c r="T71" s="32">
        <v>0</v>
      </c>
      <c r="U71" s="34">
        <v>0</v>
      </c>
    </row>
    <row r="72" spans="1:21">
      <c r="A72" s="31" t="s">
        <v>157</v>
      </c>
      <c r="B72" s="116">
        <v>1032</v>
      </c>
      <c r="C72" s="116">
        <v>507</v>
      </c>
      <c r="D72" s="33">
        <v>0.49130000000000001</v>
      </c>
      <c r="E72" s="31" t="s">
        <v>57</v>
      </c>
      <c r="F72" s="32">
        <v>36</v>
      </c>
      <c r="G72" s="34">
        <v>7.0999999999999994E-2</v>
      </c>
      <c r="H72" s="31" t="s">
        <v>149</v>
      </c>
      <c r="I72" s="116">
        <v>11383555</v>
      </c>
      <c r="J72" s="116">
        <v>4492487</v>
      </c>
      <c r="K72" s="33">
        <v>0.39460000000000001</v>
      </c>
      <c r="L72" s="31" t="s">
        <v>64</v>
      </c>
      <c r="M72" s="32">
        <v>0</v>
      </c>
      <c r="N72" s="34">
        <v>0</v>
      </c>
      <c r="O72" s="31" t="s">
        <v>149</v>
      </c>
      <c r="P72" s="116">
        <v>10447175</v>
      </c>
      <c r="Q72" s="116">
        <v>4126052</v>
      </c>
      <c r="R72" s="33">
        <v>0.39489999999999997</v>
      </c>
      <c r="S72" s="31" t="s">
        <v>64</v>
      </c>
      <c r="T72" s="32">
        <v>0</v>
      </c>
      <c r="U72" s="34">
        <v>0</v>
      </c>
    </row>
    <row r="73" spans="1:21">
      <c r="A73" s="31" t="s">
        <v>157</v>
      </c>
      <c r="B73" s="116">
        <v>1032</v>
      </c>
      <c r="C73" s="116">
        <v>507</v>
      </c>
      <c r="D73" s="33">
        <v>0.49130000000000001</v>
      </c>
      <c r="E73" s="31" t="s">
        <v>60</v>
      </c>
      <c r="F73" s="32">
        <v>32</v>
      </c>
      <c r="G73" s="34">
        <v>6.3100000000000003E-2</v>
      </c>
      <c r="H73" s="31" t="s">
        <v>149</v>
      </c>
      <c r="I73" s="116">
        <v>11383555</v>
      </c>
      <c r="J73" s="116">
        <v>4492487</v>
      </c>
      <c r="K73" s="33">
        <v>0.39460000000000001</v>
      </c>
      <c r="L73" s="31" t="s">
        <v>67</v>
      </c>
      <c r="M73" s="32">
        <v>0</v>
      </c>
      <c r="N73" s="34">
        <v>0</v>
      </c>
      <c r="O73" s="31" t="s">
        <v>149</v>
      </c>
      <c r="P73" s="116">
        <v>10447175</v>
      </c>
      <c r="Q73" s="116">
        <v>4126052</v>
      </c>
      <c r="R73" s="33">
        <v>0.39489999999999997</v>
      </c>
      <c r="S73" s="31" t="s">
        <v>67</v>
      </c>
      <c r="T73" s="32">
        <v>0</v>
      </c>
      <c r="U73" s="34">
        <v>0</v>
      </c>
    </row>
    <row r="74" spans="1:21">
      <c r="A74" s="31" t="s">
        <v>157</v>
      </c>
      <c r="B74" s="116">
        <v>1032</v>
      </c>
      <c r="C74" s="116">
        <v>507</v>
      </c>
      <c r="D74" s="33">
        <v>0.49130000000000001</v>
      </c>
      <c r="E74" s="31" t="s">
        <v>63</v>
      </c>
      <c r="F74" s="32">
        <v>6</v>
      </c>
      <c r="G74" s="34">
        <v>1.18E-2</v>
      </c>
      <c r="H74" s="31" t="s">
        <v>149</v>
      </c>
      <c r="I74" s="116">
        <v>11383555</v>
      </c>
      <c r="J74" s="116">
        <v>4492487</v>
      </c>
      <c r="K74" s="33">
        <v>0.39460000000000001</v>
      </c>
      <c r="L74" s="31" t="s">
        <v>70</v>
      </c>
      <c r="M74" s="32">
        <v>0</v>
      </c>
      <c r="N74" s="34">
        <v>0</v>
      </c>
      <c r="O74" s="31" t="s">
        <v>149</v>
      </c>
      <c r="P74" s="116">
        <v>10447175</v>
      </c>
      <c r="Q74" s="116">
        <v>4126052</v>
      </c>
      <c r="R74" s="33">
        <v>0.39489999999999997</v>
      </c>
      <c r="S74" s="31" t="s">
        <v>70</v>
      </c>
      <c r="T74" s="32">
        <v>0</v>
      </c>
      <c r="U74" s="34">
        <v>0</v>
      </c>
    </row>
    <row r="75" spans="1:21">
      <c r="A75" s="31" t="s">
        <v>157</v>
      </c>
      <c r="B75" s="116">
        <v>1032</v>
      </c>
      <c r="C75" s="116">
        <v>507</v>
      </c>
      <c r="D75" s="33">
        <v>0.49130000000000001</v>
      </c>
      <c r="E75" s="31" t="s">
        <v>66</v>
      </c>
      <c r="F75" s="32">
        <v>5</v>
      </c>
      <c r="G75" s="34">
        <v>9.9000000000000008E-3</v>
      </c>
      <c r="H75" s="31" t="s">
        <v>149</v>
      </c>
      <c r="I75" s="116">
        <v>11383555</v>
      </c>
      <c r="J75" s="116">
        <v>4492487</v>
      </c>
      <c r="K75" s="33">
        <v>0.39460000000000001</v>
      </c>
      <c r="L75" s="31" t="s">
        <v>73</v>
      </c>
      <c r="M75" s="32">
        <v>0</v>
      </c>
      <c r="N75" s="34">
        <v>0</v>
      </c>
      <c r="O75" s="31" t="s">
        <v>149</v>
      </c>
      <c r="P75" s="116">
        <v>10447175</v>
      </c>
      <c r="Q75" s="116">
        <v>4126052</v>
      </c>
      <c r="R75" s="33">
        <v>0.39489999999999997</v>
      </c>
      <c r="S75" s="31" t="s">
        <v>73</v>
      </c>
      <c r="T75" s="32">
        <v>0</v>
      </c>
      <c r="U75" s="34">
        <v>0</v>
      </c>
    </row>
    <row r="76" spans="1:21">
      <c r="A76" s="31" t="s">
        <v>157</v>
      </c>
      <c r="B76" s="116">
        <v>1032</v>
      </c>
      <c r="C76" s="116">
        <v>507</v>
      </c>
      <c r="D76" s="33">
        <v>0.49130000000000001</v>
      </c>
      <c r="E76" s="31" t="s">
        <v>69</v>
      </c>
      <c r="F76" s="32">
        <v>15</v>
      </c>
      <c r="G76" s="34">
        <v>2.9600000000000001E-2</v>
      </c>
      <c r="H76" s="31" t="s">
        <v>149</v>
      </c>
      <c r="I76" s="116">
        <v>11383555</v>
      </c>
      <c r="J76" s="116">
        <v>4492487</v>
      </c>
      <c r="K76" s="33">
        <v>0.39460000000000001</v>
      </c>
      <c r="L76" s="31" t="s">
        <v>57</v>
      </c>
      <c r="M76" s="32">
        <v>123</v>
      </c>
      <c r="N76" s="34">
        <v>0</v>
      </c>
      <c r="O76" s="31" t="s">
        <v>149</v>
      </c>
      <c r="P76" s="116">
        <v>10447175</v>
      </c>
      <c r="Q76" s="116">
        <v>4126052</v>
      </c>
      <c r="R76" s="33">
        <v>0.39489999999999997</v>
      </c>
      <c r="S76" s="31" t="s">
        <v>57</v>
      </c>
      <c r="T76" s="32">
        <v>83</v>
      </c>
      <c r="U76" s="34">
        <v>0</v>
      </c>
    </row>
    <row r="77" spans="1:21">
      <c r="A77" s="31" t="s">
        <v>157</v>
      </c>
      <c r="B77" s="116">
        <v>1032</v>
      </c>
      <c r="C77" s="116">
        <v>507</v>
      </c>
      <c r="D77" s="33">
        <v>0.49130000000000001</v>
      </c>
      <c r="E77" s="31" t="s">
        <v>72</v>
      </c>
      <c r="F77" s="32">
        <v>6</v>
      </c>
      <c r="G77" s="34">
        <v>1.18E-2</v>
      </c>
      <c r="H77" s="31" t="s">
        <v>149</v>
      </c>
      <c r="I77" s="116">
        <v>11383555</v>
      </c>
      <c r="J77" s="116">
        <v>4492487</v>
      </c>
      <c r="K77" s="33">
        <v>0.39460000000000001</v>
      </c>
      <c r="L77" s="31" t="s">
        <v>76</v>
      </c>
      <c r="M77" s="32">
        <v>0</v>
      </c>
      <c r="N77" s="34">
        <v>0</v>
      </c>
      <c r="O77" s="31" t="s">
        <v>149</v>
      </c>
      <c r="P77" s="116">
        <v>10447175</v>
      </c>
      <c r="Q77" s="116">
        <v>4126052</v>
      </c>
      <c r="R77" s="33">
        <v>0.39489999999999997</v>
      </c>
      <c r="S77" s="31" t="s">
        <v>76</v>
      </c>
      <c r="T77" s="32">
        <v>0</v>
      </c>
      <c r="U77" s="34">
        <v>0</v>
      </c>
    </row>
    <row r="78" spans="1:21">
      <c r="A78" s="31" t="s">
        <v>158</v>
      </c>
      <c r="B78" s="116">
        <v>744</v>
      </c>
      <c r="C78" s="116">
        <v>362</v>
      </c>
      <c r="D78" s="33">
        <v>0.48659999999999998</v>
      </c>
      <c r="E78" s="31" t="s">
        <v>55</v>
      </c>
      <c r="F78" s="32">
        <v>294</v>
      </c>
      <c r="G78" s="34">
        <v>0.81220000000000003</v>
      </c>
      <c r="H78" s="31" t="s">
        <v>149</v>
      </c>
      <c r="I78" s="116">
        <v>11383555</v>
      </c>
      <c r="J78" s="116">
        <v>4492487</v>
      </c>
      <c r="K78" s="33">
        <v>0.39460000000000001</v>
      </c>
      <c r="L78" s="31" t="s">
        <v>77</v>
      </c>
      <c r="M78" s="32">
        <v>0</v>
      </c>
      <c r="N78" s="34">
        <v>0</v>
      </c>
      <c r="O78" s="31" t="s">
        <v>149</v>
      </c>
      <c r="P78" s="116">
        <v>10447175</v>
      </c>
      <c r="Q78" s="116">
        <v>4126052</v>
      </c>
      <c r="R78" s="33">
        <v>0.39489999999999997</v>
      </c>
      <c r="S78" s="31" t="s">
        <v>77</v>
      </c>
      <c r="T78" s="32">
        <v>0</v>
      </c>
      <c r="U78" s="34">
        <v>0</v>
      </c>
    </row>
    <row r="79" spans="1:21">
      <c r="A79" s="31" t="s">
        <v>158</v>
      </c>
      <c r="B79" s="116">
        <v>744</v>
      </c>
      <c r="C79" s="116">
        <v>362</v>
      </c>
      <c r="D79" s="33">
        <v>0.48659999999999998</v>
      </c>
      <c r="E79" s="31" t="s">
        <v>57</v>
      </c>
      <c r="F79" s="32">
        <v>22</v>
      </c>
      <c r="G79" s="34">
        <v>6.08E-2</v>
      </c>
      <c r="H79" s="31" t="s">
        <v>149</v>
      </c>
      <c r="I79" s="116">
        <v>11383555</v>
      </c>
      <c r="J79" s="116">
        <v>4492487</v>
      </c>
      <c r="K79" s="33">
        <v>0.39460000000000001</v>
      </c>
      <c r="L79" s="31" t="s">
        <v>60</v>
      </c>
      <c r="M79" s="32">
        <v>2219817</v>
      </c>
      <c r="N79" s="34">
        <v>0.49409999999999998</v>
      </c>
      <c r="O79" s="31" t="s">
        <v>149</v>
      </c>
      <c r="P79" s="116">
        <v>10447175</v>
      </c>
      <c r="Q79" s="116">
        <v>4126052</v>
      </c>
      <c r="R79" s="33">
        <v>0.39489999999999997</v>
      </c>
      <c r="S79" s="31" t="s">
        <v>60</v>
      </c>
      <c r="T79" s="32">
        <v>2012988</v>
      </c>
      <c r="U79" s="34">
        <v>0.4879</v>
      </c>
    </row>
    <row r="80" spans="1:21">
      <c r="A80" s="31" t="s">
        <v>158</v>
      </c>
      <c r="B80" s="116">
        <v>744</v>
      </c>
      <c r="C80" s="116">
        <v>362</v>
      </c>
      <c r="D80" s="33">
        <v>0.48659999999999998</v>
      </c>
      <c r="E80" s="31" t="s">
        <v>60</v>
      </c>
      <c r="F80" s="32">
        <v>25</v>
      </c>
      <c r="G80" s="34">
        <v>6.9099999999999995E-2</v>
      </c>
      <c r="H80" s="31" t="s">
        <v>149</v>
      </c>
      <c r="I80" s="116">
        <v>11383555</v>
      </c>
      <c r="J80" s="116">
        <v>4492487</v>
      </c>
      <c r="K80" s="33">
        <v>0.39460000000000001</v>
      </c>
      <c r="L80" s="31" t="s">
        <v>56</v>
      </c>
      <c r="M80" s="32">
        <v>0</v>
      </c>
      <c r="N80" s="34">
        <v>0</v>
      </c>
      <c r="O80" s="31" t="s">
        <v>149</v>
      </c>
      <c r="P80" s="116">
        <v>10447175</v>
      </c>
      <c r="Q80" s="116">
        <v>4126052</v>
      </c>
      <c r="R80" s="33">
        <v>0.39489999999999997</v>
      </c>
      <c r="S80" s="31" t="s">
        <v>56</v>
      </c>
      <c r="T80" s="32">
        <v>0</v>
      </c>
      <c r="U80" s="34">
        <v>0</v>
      </c>
    </row>
    <row r="81" spans="1:21">
      <c r="A81" s="31" t="s">
        <v>158</v>
      </c>
      <c r="B81" s="116">
        <v>744</v>
      </c>
      <c r="C81" s="116">
        <v>362</v>
      </c>
      <c r="D81" s="33">
        <v>0.48659999999999998</v>
      </c>
      <c r="E81" s="31" t="s">
        <v>63</v>
      </c>
      <c r="F81" s="32">
        <v>4</v>
      </c>
      <c r="G81" s="34">
        <v>1.0999999999999999E-2</v>
      </c>
      <c r="H81" s="31" t="s">
        <v>149</v>
      </c>
      <c r="I81" s="116">
        <v>11383555</v>
      </c>
      <c r="J81" s="116">
        <v>4492487</v>
      </c>
      <c r="K81" s="33">
        <v>0.39460000000000001</v>
      </c>
      <c r="L81" s="31" t="s">
        <v>59</v>
      </c>
      <c r="M81" s="32">
        <v>0</v>
      </c>
      <c r="N81" s="34">
        <v>0</v>
      </c>
      <c r="O81" s="31" t="s">
        <v>149</v>
      </c>
      <c r="P81" s="116">
        <v>10447175</v>
      </c>
      <c r="Q81" s="116">
        <v>4126052</v>
      </c>
      <c r="R81" s="33">
        <v>0.39489999999999997</v>
      </c>
      <c r="S81" s="31" t="s">
        <v>59</v>
      </c>
      <c r="T81" s="32">
        <v>0</v>
      </c>
      <c r="U81" s="34">
        <v>0</v>
      </c>
    </row>
    <row r="82" spans="1:21">
      <c r="A82" s="31" t="s">
        <v>158</v>
      </c>
      <c r="B82" s="116">
        <v>744</v>
      </c>
      <c r="C82" s="116">
        <v>362</v>
      </c>
      <c r="D82" s="33">
        <v>0.48659999999999998</v>
      </c>
      <c r="E82" s="31" t="s">
        <v>66</v>
      </c>
      <c r="F82" s="32">
        <v>1</v>
      </c>
      <c r="G82" s="34">
        <v>2.8E-3</v>
      </c>
      <c r="H82" s="31" t="s">
        <v>149</v>
      </c>
      <c r="I82" s="116">
        <v>11383555</v>
      </c>
      <c r="J82" s="116">
        <v>4492487</v>
      </c>
      <c r="K82" s="33">
        <v>0.39460000000000001</v>
      </c>
      <c r="L82" s="31" t="s">
        <v>62</v>
      </c>
      <c r="M82" s="32">
        <v>0</v>
      </c>
      <c r="N82" s="34">
        <v>0</v>
      </c>
      <c r="O82" s="31" t="s">
        <v>149</v>
      </c>
      <c r="P82" s="116">
        <v>10447175</v>
      </c>
      <c r="Q82" s="116">
        <v>4126052</v>
      </c>
      <c r="R82" s="33">
        <v>0.39489999999999997</v>
      </c>
      <c r="S82" s="31" t="s">
        <v>62</v>
      </c>
      <c r="T82" s="32">
        <v>0</v>
      </c>
      <c r="U82" s="34">
        <v>0</v>
      </c>
    </row>
    <row r="83" spans="1:21">
      <c r="A83" s="31" t="s">
        <v>158</v>
      </c>
      <c r="B83" s="116">
        <v>744</v>
      </c>
      <c r="C83" s="116">
        <v>362</v>
      </c>
      <c r="D83" s="33">
        <v>0.48659999999999998</v>
      </c>
      <c r="E83" s="31" t="s">
        <v>69</v>
      </c>
      <c r="F83" s="32">
        <v>9</v>
      </c>
      <c r="G83" s="34">
        <v>2.4899999999999999E-2</v>
      </c>
      <c r="H83" s="31" t="s">
        <v>149</v>
      </c>
      <c r="I83" s="116">
        <v>11383555</v>
      </c>
      <c r="J83" s="116">
        <v>4492487</v>
      </c>
      <c r="K83" s="33">
        <v>0.39460000000000001</v>
      </c>
      <c r="L83" s="31" t="s">
        <v>65</v>
      </c>
      <c r="M83" s="32">
        <v>0</v>
      </c>
      <c r="N83" s="34">
        <v>0</v>
      </c>
      <c r="O83" s="31" t="s">
        <v>149</v>
      </c>
      <c r="P83" s="116">
        <v>10447175</v>
      </c>
      <c r="Q83" s="116">
        <v>4126052</v>
      </c>
      <c r="R83" s="33">
        <v>0.39489999999999997</v>
      </c>
      <c r="S83" s="31" t="s">
        <v>65</v>
      </c>
      <c r="T83" s="32">
        <v>0</v>
      </c>
      <c r="U83" s="34">
        <v>0</v>
      </c>
    </row>
    <row r="84" spans="1:21">
      <c r="A84" s="31" t="s">
        <v>158</v>
      </c>
      <c r="B84" s="116">
        <v>744</v>
      </c>
      <c r="C84" s="116">
        <v>362</v>
      </c>
      <c r="D84" s="33">
        <v>0.48659999999999998</v>
      </c>
      <c r="E84" s="31" t="s">
        <v>72</v>
      </c>
      <c r="F84" s="32">
        <v>7</v>
      </c>
      <c r="G84" s="34">
        <v>1.9300000000000001E-2</v>
      </c>
      <c r="H84" s="31" t="s">
        <v>149</v>
      </c>
      <c r="I84" s="116">
        <v>11383555</v>
      </c>
      <c r="J84" s="116">
        <v>4492487</v>
      </c>
      <c r="K84" s="33">
        <v>0.39460000000000001</v>
      </c>
      <c r="L84" s="31" t="s">
        <v>68</v>
      </c>
      <c r="M84" s="32">
        <v>0</v>
      </c>
      <c r="N84" s="34">
        <v>0</v>
      </c>
      <c r="O84" s="31" t="s">
        <v>149</v>
      </c>
      <c r="P84" s="116">
        <v>10447175</v>
      </c>
      <c r="Q84" s="116">
        <v>4126052</v>
      </c>
      <c r="R84" s="33">
        <v>0.39489999999999997</v>
      </c>
      <c r="S84" s="31" t="s">
        <v>68</v>
      </c>
      <c r="T84" s="32">
        <v>0</v>
      </c>
      <c r="U84" s="34">
        <v>0</v>
      </c>
    </row>
    <row r="85" spans="1:21">
      <c r="A85" s="31" t="s">
        <v>159</v>
      </c>
      <c r="B85" s="116">
        <v>1132</v>
      </c>
      <c r="C85" s="116">
        <v>557</v>
      </c>
      <c r="D85" s="33">
        <v>0.49199999999999999</v>
      </c>
      <c r="E85" s="31" t="s">
        <v>55</v>
      </c>
      <c r="F85" s="32">
        <v>422</v>
      </c>
      <c r="G85" s="34">
        <v>0.75760000000000005</v>
      </c>
      <c r="H85" s="31" t="s">
        <v>149</v>
      </c>
      <c r="I85" s="116">
        <v>11383555</v>
      </c>
      <c r="J85" s="116">
        <v>4492487</v>
      </c>
      <c r="K85" s="33">
        <v>0.39460000000000001</v>
      </c>
      <c r="L85" s="31" t="s">
        <v>71</v>
      </c>
      <c r="M85" s="32">
        <v>0</v>
      </c>
      <c r="N85" s="34">
        <v>0</v>
      </c>
      <c r="O85" s="31" t="s">
        <v>149</v>
      </c>
      <c r="P85" s="116">
        <v>10447175</v>
      </c>
      <c r="Q85" s="116">
        <v>4126052</v>
      </c>
      <c r="R85" s="33">
        <v>0.39489999999999997</v>
      </c>
      <c r="S85" s="31" t="s">
        <v>71</v>
      </c>
      <c r="T85" s="32">
        <v>0</v>
      </c>
      <c r="U85" s="34">
        <v>0</v>
      </c>
    </row>
    <row r="86" spans="1:21">
      <c r="A86" s="31" t="s">
        <v>159</v>
      </c>
      <c r="B86" s="116">
        <v>1132</v>
      </c>
      <c r="C86" s="116">
        <v>557</v>
      </c>
      <c r="D86" s="33">
        <v>0.49199999999999999</v>
      </c>
      <c r="E86" s="31" t="s">
        <v>57</v>
      </c>
      <c r="F86" s="32">
        <v>53</v>
      </c>
      <c r="G86" s="34">
        <v>9.5200000000000007E-2</v>
      </c>
      <c r="H86" s="31" t="s">
        <v>149</v>
      </c>
      <c r="I86" s="116">
        <v>11383555</v>
      </c>
      <c r="J86" s="116">
        <v>4492487</v>
      </c>
      <c r="K86" s="33">
        <v>0.39460000000000001</v>
      </c>
      <c r="L86" s="31" t="s">
        <v>63</v>
      </c>
      <c r="M86" s="32">
        <v>56</v>
      </c>
      <c r="N86" s="34">
        <v>0</v>
      </c>
      <c r="O86" s="31" t="s">
        <v>149</v>
      </c>
      <c r="P86" s="116">
        <v>10447175</v>
      </c>
      <c r="Q86" s="116">
        <v>4126052</v>
      </c>
      <c r="R86" s="33">
        <v>0.39489999999999997</v>
      </c>
      <c r="S86" s="31" t="s">
        <v>63</v>
      </c>
      <c r="T86" s="32">
        <v>24</v>
      </c>
      <c r="U86" s="34">
        <v>0</v>
      </c>
    </row>
    <row r="87" spans="1:21">
      <c r="A87" s="31" t="s">
        <v>159</v>
      </c>
      <c r="B87" s="116">
        <v>1132</v>
      </c>
      <c r="C87" s="116">
        <v>557</v>
      </c>
      <c r="D87" s="33">
        <v>0.49199999999999999</v>
      </c>
      <c r="E87" s="31" t="s">
        <v>60</v>
      </c>
      <c r="F87" s="32">
        <v>40</v>
      </c>
      <c r="G87" s="34">
        <v>7.1800000000000003E-2</v>
      </c>
      <c r="H87" s="31" t="s">
        <v>149</v>
      </c>
      <c r="I87" s="116">
        <v>11383555</v>
      </c>
      <c r="J87" s="116">
        <v>4492487</v>
      </c>
      <c r="K87" s="33">
        <v>0.39460000000000001</v>
      </c>
      <c r="L87" s="31" t="s">
        <v>75</v>
      </c>
      <c r="M87" s="32">
        <v>0</v>
      </c>
      <c r="N87" s="34">
        <v>0</v>
      </c>
      <c r="O87" s="31" t="s">
        <v>149</v>
      </c>
      <c r="P87" s="116">
        <v>10447175</v>
      </c>
      <c r="Q87" s="116">
        <v>4126052</v>
      </c>
      <c r="R87" s="33">
        <v>0.39489999999999997</v>
      </c>
      <c r="S87" s="31" t="s">
        <v>75</v>
      </c>
      <c r="T87" s="32">
        <v>0</v>
      </c>
      <c r="U87" s="34">
        <v>0</v>
      </c>
    </row>
    <row r="88" spans="1:21">
      <c r="A88" s="31" t="s">
        <v>159</v>
      </c>
      <c r="B88" s="116">
        <v>1132</v>
      </c>
      <c r="C88" s="116">
        <v>557</v>
      </c>
      <c r="D88" s="33">
        <v>0.49199999999999999</v>
      </c>
      <c r="E88" s="31" t="s">
        <v>63</v>
      </c>
      <c r="F88" s="32">
        <v>13</v>
      </c>
      <c r="G88" s="34">
        <v>2.3300000000000001E-2</v>
      </c>
      <c r="H88" s="31" t="s">
        <v>149</v>
      </c>
      <c r="I88" s="116">
        <v>11383555</v>
      </c>
      <c r="J88" s="116">
        <v>4492487</v>
      </c>
      <c r="K88" s="33">
        <v>0.39460000000000001</v>
      </c>
      <c r="L88" s="31" t="s">
        <v>66</v>
      </c>
      <c r="M88" s="32">
        <v>31</v>
      </c>
      <c r="N88" s="34">
        <v>0</v>
      </c>
      <c r="O88" s="31" t="s">
        <v>149</v>
      </c>
      <c r="P88" s="116">
        <v>10447175</v>
      </c>
      <c r="Q88" s="116">
        <v>4126052</v>
      </c>
      <c r="R88" s="33">
        <v>0.39489999999999997</v>
      </c>
      <c r="S88" s="31" t="s">
        <v>66</v>
      </c>
      <c r="T88" s="32">
        <v>15</v>
      </c>
      <c r="U88" s="34">
        <v>0</v>
      </c>
    </row>
    <row r="89" spans="1:21">
      <c r="A89" s="31" t="s">
        <v>159</v>
      </c>
      <c r="B89" s="116">
        <v>1132</v>
      </c>
      <c r="C89" s="116">
        <v>557</v>
      </c>
      <c r="D89" s="33">
        <v>0.49199999999999999</v>
      </c>
      <c r="E89" s="31" t="s">
        <v>66</v>
      </c>
      <c r="F89" s="32">
        <v>5</v>
      </c>
      <c r="G89" s="34">
        <v>8.9999999999999993E-3</v>
      </c>
      <c r="H89" s="31" t="s">
        <v>149</v>
      </c>
      <c r="I89" s="116">
        <v>11383555</v>
      </c>
      <c r="J89" s="116">
        <v>4492487</v>
      </c>
      <c r="K89" s="33">
        <v>0.39460000000000001</v>
      </c>
      <c r="L89" s="31" t="s">
        <v>78</v>
      </c>
      <c r="M89" s="32">
        <v>0</v>
      </c>
      <c r="N89" s="34">
        <v>0</v>
      </c>
      <c r="O89" s="31" t="s">
        <v>149</v>
      </c>
      <c r="P89" s="116">
        <v>10447175</v>
      </c>
      <c r="Q89" s="116">
        <v>4126052</v>
      </c>
      <c r="R89" s="33">
        <v>0.39489999999999997</v>
      </c>
      <c r="S89" s="31" t="s">
        <v>78</v>
      </c>
      <c r="T89" s="32">
        <v>0</v>
      </c>
      <c r="U89" s="34">
        <v>0</v>
      </c>
    </row>
    <row r="90" spans="1:21">
      <c r="A90" s="31" t="s">
        <v>159</v>
      </c>
      <c r="B90" s="116">
        <v>1132</v>
      </c>
      <c r="C90" s="116">
        <v>557</v>
      </c>
      <c r="D90" s="33">
        <v>0.49199999999999999</v>
      </c>
      <c r="E90" s="31" t="s">
        <v>69</v>
      </c>
      <c r="F90" s="32">
        <v>16</v>
      </c>
      <c r="G90" s="34">
        <v>2.87E-2</v>
      </c>
      <c r="H90" s="31" t="s">
        <v>149</v>
      </c>
      <c r="I90" s="116">
        <v>11383555</v>
      </c>
      <c r="J90" s="116">
        <v>4492487</v>
      </c>
      <c r="K90" s="33">
        <v>0.39460000000000001</v>
      </c>
      <c r="L90" s="31" t="s">
        <v>79</v>
      </c>
      <c r="M90" s="32">
        <v>0</v>
      </c>
      <c r="N90" s="34">
        <v>0</v>
      </c>
      <c r="O90" s="31" t="s">
        <v>149</v>
      </c>
      <c r="P90" s="116">
        <v>10447175</v>
      </c>
      <c r="Q90" s="116">
        <v>4126052</v>
      </c>
      <c r="R90" s="33">
        <v>0.39489999999999997</v>
      </c>
      <c r="S90" s="31" t="s">
        <v>79</v>
      </c>
      <c r="T90" s="32">
        <v>0</v>
      </c>
      <c r="U90" s="34">
        <v>0</v>
      </c>
    </row>
    <row r="91" spans="1:21">
      <c r="A91" s="31" t="s">
        <v>159</v>
      </c>
      <c r="B91" s="116">
        <v>1132</v>
      </c>
      <c r="C91" s="116">
        <v>557</v>
      </c>
      <c r="D91" s="33">
        <v>0.49199999999999999</v>
      </c>
      <c r="E91" s="31" t="s">
        <v>72</v>
      </c>
      <c r="F91" s="32">
        <v>8</v>
      </c>
      <c r="G91" s="34">
        <v>1.44E-2</v>
      </c>
      <c r="H91" s="31" t="s">
        <v>149</v>
      </c>
      <c r="I91" s="116">
        <v>11383555</v>
      </c>
      <c r="J91" s="116">
        <v>4492487</v>
      </c>
      <c r="K91" s="33">
        <v>0.39460000000000001</v>
      </c>
      <c r="L91" s="31" t="s">
        <v>80</v>
      </c>
      <c r="M91" s="32">
        <v>0</v>
      </c>
      <c r="N91" s="34">
        <v>0</v>
      </c>
      <c r="O91" s="31" t="s">
        <v>149</v>
      </c>
      <c r="P91" s="116">
        <v>10447175</v>
      </c>
      <c r="Q91" s="116">
        <v>4126052</v>
      </c>
      <c r="R91" s="33">
        <v>0.39489999999999997</v>
      </c>
      <c r="S91" s="31" t="s">
        <v>80</v>
      </c>
      <c r="T91" s="32">
        <v>0</v>
      </c>
      <c r="U91" s="34">
        <v>0</v>
      </c>
    </row>
    <row r="92" spans="1:21">
      <c r="A92" s="31" t="s">
        <v>160</v>
      </c>
      <c r="B92" s="116">
        <v>1141</v>
      </c>
      <c r="C92" s="116">
        <v>554</v>
      </c>
      <c r="D92" s="33">
        <v>0.48549999999999999</v>
      </c>
      <c r="E92" s="31" t="s">
        <v>55</v>
      </c>
      <c r="F92" s="32">
        <v>416</v>
      </c>
      <c r="G92" s="34">
        <v>0.75090000000000001</v>
      </c>
      <c r="H92" s="31" t="s">
        <v>149</v>
      </c>
      <c r="I92" s="116">
        <v>11383555</v>
      </c>
      <c r="J92" s="116">
        <v>4492487</v>
      </c>
      <c r="K92" s="33">
        <v>0.39460000000000001</v>
      </c>
      <c r="L92" s="31" t="s">
        <v>81</v>
      </c>
      <c r="M92" s="32">
        <v>0</v>
      </c>
      <c r="N92" s="34">
        <v>0</v>
      </c>
      <c r="O92" s="31" t="s">
        <v>149</v>
      </c>
      <c r="P92" s="116">
        <v>10447175</v>
      </c>
      <c r="Q92" s="116">
        <v>4126052</v>
      </c>
      <c r="R92" s="33">
        <v>0.39489999999999997</v>
      </c>
      <c r="S92" s="31" t="s">
        <v>81</v>
      </c>
      <c r="T92" s="32">
        <v>0</v>
      </c>
      <c r="U92" s="34">
        <v>0</v>
      </c>
    </row>
    <row r="93" spans="1:21">
      <c r="A93" s="31" t="s">
        <v>160</v>
      </c>
      <c r="B93" s="116">
        <v>1141</v>
      </c>
      <c r="C93" s="116">
        <v>554</v>
      </c>
      <c r="D93" s="33">
        <v>0.48549999999999999</v>
      </c>
      <c r="E93" s="31" t="s">
        <v>57</v>
      </c>
      <c r="F93" s="32">
        <v>54</v>
      </c>
      <c r="G93" s="34">
        <v>9.7500000000000003E-2</v>
      </c>
      <c r="H93" s="31" t="s">
        <v>149</v>
      </c>
      <c r="I93" s="116">
        <v>11383555</v>
      </c>
      <c r="J93" s="116">
        <v>4492487</v>
      </c>
      <c r="K93" s="33">
        <v>0.39460000000000001</v>
      </c>
      <c r="L93" s="31" t="s">
        <v>82</v>
      </c>
      <c r="M93" s="32">
        <v>0</v>
      </c>
      <c r="N93" s="34">
        <v>0</v>
      </c>
      <c r="O93" s="31" t="s">
        <v>149</v>
      </c>
      <c r="P93" s="116">
        <v>10447175</v>
      </c>
      <c r="Q93" s="116">
        <v>4126052</v>
      </c>
      <c r="R93" s="33">
        <v>0.39489999999999997</v>
      </c>
      <c r="S93" s="31" t="s">
        <v>82</v>
      </c>
      <c r="T93" s="32">
        <v>0</v>
      </c>
      <c r="U93" s="34">
        <v>0</v>
      </c>
    </row>
    <row r="94" spans="1:21">
      <c r="A94" s="31" t="s">
        <v>160</v>
      </c>
      <c r="B94" s="116">
        <v>1141</v>
      </c>
      <c r="C94" s="116">
        <v>554</v>
      </c>
      <c r="D94" s="33">
        <v>0.48549999999999999</v>
      </c>
      <c r="E94" s="31" t="s">
        <v>60</v>
      </c>
      <c r="F94" s="32">
        <v>44</v>
      </c>
      <c r="G94" s="34">
        <v>7.9399999999999998E-2</v>
      </c>
      <c r="H94" s="31" t="s">
        <v>149</v>
      </c>
      <c r="I94" s="116">
        <v>11383555</v>
      </c>
      <c r="J94" s="116">
        <v>4492487</v>
      </c>
      <c r="K94" s="33">
        <v>0.39460000000000001</v>
      </c>
      <c r="L94" s="31" t="s">
        <v>83</v>
      </c>
      <c r="M94" s="32">
        <v>0</v>
      </c>
      <c r="N94" s="34">
        <v>0</v>
      </c>
      <c r="O94" s="31" t="s">
        <v>149</v>
      </c>
      <c r="P94" s="116">
        <v>10447175</v>
      </c>
      <c r="Q94" s="116">
        <v>4126052</v>
      </c>
      <c r="R94" s="33">
        <v>0.39489999999999997</v>
      </c>
      <c r="S94" s="31" t="s">
        <v>83</v>
      </c>
      <c r="T94" s="32">
        <v>0</v>
      </c>
      <c r="U94" s="34">
        <v>0</v>
      </c>
    </row>
    <row r="95" spans="1:21">
      <c r="A95" s="31" t="s">
        <v>160</v>
      </c>
      <c r="B95" s="116">
        <v>1141</v>
      </c>
      <c r="C95" s="116">
        <v>554</v>
      </c>
      <c r="D95" s="33">
        <v>0.48549999999999999</v>
      </c>
      <c r="E95" s="31" t="s">
        <v>63</v>
      </c>
      <c r="F95" s="32">
        <v>12</v>
      </c>
      <c r="G95" s="34">
        <v>2.1700000000000001E-2</v>
      </c>
      <c r="H95" s="31" t="s">
        <v>149</v>
      </c>
      <c r="I95" s="116">
        <v>11383555</v>
      </c>
      <c r="J95" s="116">
        <v>4492487</v>
      </c>
      <c r="K95" s="33">
        <v>0.39460000000000001</v>
      </c>
      <c r="L95" s="31" t="s">
        <v>84</v>
      </c>
      <c r="M95" s="32">
        <v>0</v>
      </c>
      <c r="N95" s="34">
        <v>0</v>
      </c>
      <c r="O95" s="31" t="s">
        <v>149</v>
      </c>
      <c r="P95" s="116">
        <v>10447175</v>
      </c>
      <c r="Q95" s="116">
        <v>4126052</v>
      </c>
      <c r="R95" s="33">
        <v>0.39489999999999997</v>
      </c>
      <c r="S95" s="31" t="s">
        <v>84</v>
      </c>
      <c r="T95" s="32">
        <v>0</v>
      </c>
      <c r="U95" s="34">
        <v>0</v>
      </c>
    </row>
    <row r="96" spans="1:21">
      <c r="A96" s="31" t="s">
        <v>160</v>
      </c>
      <c r="B96" s="116">
        <v>1141</v>
      </c>
      <c r="C96" s="116">
        <v>554</v>
      </c>
      <c r="D96" s="33">
        <v>0.48549999999999999</v>
      </c>
      <c r="E96" s="31" t="s">
        <v>66</v>
      </c>
      <c r="F96" s="32">
        <v>3</v>
      </c>
      <c r="G96" s="34">
        <v>5.4000000000000003E-3</v>
      </c>
      <c r="H96" s="31" t="s">
        <v>149</v>
      </c>
      <c r="I96" s="116">
        <v>11383555</v>
      </c>
      <c r="J96" s="116">
        <v>4492487</v>
      </c>
      <c r="K96" s="33">
        <v>0.39460000000000001</v>
      </c>
      <c r="L96" s="31" t="s">
        <v>85</v>
      </c>
      <c r="M96" s="32">
        <v>0</v>
      </c>
      <c r="N96" s="34">
        <v>0</v>
      </c>
      <c r="O96" s="31" t="s">
        <v>149</v>
      </c>
      <c r="P96" s="116">
        <v>10447175</v>
      </c>
      <c r="Q96" s="116">
        <v>4126052</v>
      </c>
      <c r="R96" s="33">
        <v>0.39489999999999997</v>
      </c>
      <c r="S96" s="31" t="s">
        <v>85</v>
      </c>
      <c r="T96" s="32">
        <v>0</v>
      </c>
      <c r="U96" s="34">
        <v>0</v>
      </c>
    </row>
    <row r="97" spans="1:21">
      <c r="A97" s="31" t="s">
        <v>160</v>
      </c>
      <c r="B97" s="116">
        <v>1141</v>
      </c>
      <c r="C97" s="116">
        <v>554</v>
      </c>
      <c r="D97" s="33">
        <v>0.48549999999999999</v>
      </c>
      <c r="E97" s="31" t="s">
        <v>69</v>
      </c>
      <c r="F97" s="32">
        <v>9</v>
      </c>
      <c r="G97" s="34">
        <v>1.6199999999999999E-2</v>
      </c>
      <c r="H97" s="31" t="s">
        <v>149</v>
      </c>
      <c r="I97" s="116">
        <v>11383555</v>
      </c>
      <c r="J97" s="116">
        <v>4492487</v>
      </c>
      <c r="K97" s="33">
        <v>0.39460000000000001</v>
      </c>
      <c r="L97" s="31" t="s">
        <v>69</v>
      </c>
      <c r="M97" s="32">
        <v>42</v>
      </c>
      <c r="N97" s="34">
        <v>0</v>
      </c>
      <c r="O97" s="31" t="s">
        <v>149</v>
      </c>
      <c r="P97" s="116">
        <v>10447175</v>
      </c>
      <c r="Q97" s="116">
        <v>4126052</v>
      </c>
      <c r="R97" s="33">
        <v>0.39489999999999997</v>
      </c>
      <c r="S97" s="31" t="s">
        <v>69</v>
      </c>
      <c r="T97" s="32">
        <v>30</v>
      </c>
      <c r="U97" s="34">
        <v>0</v>
      </c>
    </row>
    <row r="98" spans="1:21">
      <c r="A98" s="31" t="s">
        <v>160</v>
      </c>
      <c r="B98" s="116">
        <v>1141</v>
      </c>
      <c r="C98" s="116">
        <v>554</v>
      </c>
      <c r="D98" s="33">
        <v>0.48549999999999999</v>
      </c>
      <c r="E98" s="31" t="s">
        <v>72</v>
      </c>
      <c r="F98" s="32">
        <v>16</v>
      </c>
      <c r="G98" s="34">
        <v>2.8899999999999999E-2</v>
      </c>
      <c r="H98" s="31" t="s">
        <v>149</v>
      </c>
      <c r="I98" s="116">
        <v>11383555</v>
      </c>
      <c r="J98" s="116">
        <v>4492487</v>
      </c>
      <c r="K98" s="33">
        <v>0.39460000000000001</v>
      </c>
      <c r="L98" s="31" t="s">
        <v>86</v>
      </c>
      <c r="M98" s="32">
        <v>0</v>
      </c>
      <c r="N98" s="34">
        <v>0</v>
      </c>
      <c r="O98" s="31" t="s">
        <v>149</v>
      </c>
      <c r="P98" s="116">
        <v>10447175</v>
      </c>
      <c r="Q98" s="116">
        <v>4126052</v>
      </c>
      <c r="R98" s="33">
        <v>0.39489999999999997</v>
      </c>
      <c r="S98" s="31" t="s">
        <v>86</v>
      </c>
      <c r="T98" s="32">
        <v>0</v>
      </c>
      <c r="U98" s="34">
        <v>0</v>
      </c>
    </row>
    <row r="99" spans="1:21">
      <c r="A99" s="31" t="s">
        <v>161</v>
      </c>
      <c r="B99" s="116">
        <v>1402</v>
      </c>
      <c r="C99" s="116">
        <v>668</v>
      </c>
      <c r="D99" s="33">
        <v>0.47649999999999998</v>
      </c>
      <c r="E99" s="31" t="s">
        <v>55</v>
      </c>
      <c r="F99" s="32">
        <v>542</v>
      </c>
      <c r="G99" s="34">
        <v>0.81140000000000001</v>
      </c>
      <c r="H99" s="31" t="s">
        <v>149</v>
      </c>
      <c r="I99" s="116">
        <v>11383555</v>
      </c>
      <c r="J99" s="116">
        <v>4492487</v>
      </c>
      <c r="K99" s="33">
        <v>0.39460000000000001</v>
      </c>
      <c r="L99" s="31" t="s">
        <v>72</v>
      </c>
      <c r="M99" s="32">
        <v>58</v>
      </c>
      <c r="N99" s="34">
        <v>0</v>
      </c>
      <c r="O99" s="31" t="s">
        <v>149</v>
      </c>
      <c r="P99" s="116">
        <v>10447175</v>
      </c>
      <c r="Q99" s="116">
        <v>4126052</v>
      </c>
      <c r="R99" s="33">
        <v>0.39489999999999997</v>
      </c>
      <c r="S99" s="31" t="s">
        <v>72</v>
      </c>
      <c r="T99" s="32">
        <v>35</v>
      </c>
      <c r="U99" s="34">
        <v>0</v>
      </c>
    </row>
    <row r="100" spans="1:21">
      <c r="A100" s="31" t="s">
        <v>161</v>
      </c>
      <c r="B100" s="116">
        <v>1402</v>
      </c>
      <c r="C100" s="116">
        <v>668</v>
      </c>
      <c r="D100" s="33">
        <v>0.47649999999999998</v>
      </c>
      <c r="E100" s="31" t="s">
        <v>57</v>
      </c>
      <c r="F100" s="32">
        <v>34</v>
      </c>
      <c r="G100" s="34">
        <v>5.0900000000000001E-2</v>
      </c>
      <c r="H100" s="31" t="s">
        <v>149</v>
      </c>
      <c r="I100" s="116">
        <v>11383555</v>
      </c>
      <c r="J100" s="116">
        <v>4492487</v>
      </c>
      <c r="K100" s="33">
        <v>0.39460000000000001</v>
      </c>
      <c r="L100" s="31" t="s">
        <v>87</v>
      </c>
      <c r="M100" s="32">
        <v>0</v>
      </c>
      <c r="N100" s="34">
        <v>0</v>
      </c>
      <c r="O100" s="31" t="s">
        <v>149</v>
      </c>
      <c r="P100" s="116">
        <v>10447175</v>
      </c>
      <c r="Q100" s="116">
        <v>4126052</v>
      </c>
      <c r="R100" s="33">
        <v>0.39489999999999997</v>
      </c>
      <c r="S100" s="31" t="s">
        <v>87</v>
      </c>
      <c r="T100" s="32">
        <v>0</v>
      </c>
      <c r="U100" s="34">
        <v>0</v>
      </c>
    </row>
    <row r="101" spans="1:21">
      <c r="A101" s="31" t="s">
        <v>161</v>
      </c>
      <c r="B101" s="116">
        <v>1402</v>
      </c>
      <c r="C101" s="116">
        <v>668</v>
      </c>
      <c r="D101" s="33">
        <v>0.47649999999999998</v>
      </c>
      <c r="E101" s="31" t="s">
        <v>60</v>
      </c>
      <c r="F101" s="32">
        <v>50</v>
      </c>
      <c r="G101" s="34">
        <v>7.4899999999999994E-2</v>
      </c>
      <c r="H101" s="31" t="s">
        <v>149</v>
      </c>
      <c r="I101" s="116">
        <v>11383555</v>
      </c>
      <c r="J101" s="116">
        <v>4492487</v>
      </c>
      <c r="K101" s="33">
        <v>0.39460000000000001</v>
      </c>
      <c r="L101" s="31" t="s">
        <v>88</v>
      </c>
      <c r="M101" s="32">
        <v>0</v>
      </c>
      <c r="N101" s="34">
        <v>0</v>
      </c>
      <c r="O101" s="31" t="s">
        <v>149</v>
      </c>
      <c r="P101" s="116">
        <v>10447175</v>
      </c>
      <c r="Q101" s="116">
        <v>4126052</v>
      </c>
      <c r="R101" s="33">
        <v>0.39489999999999997</v>
      </c>
      <c r="S101" s="31" t="s">
        <v>88</v>
      </c>
      <c r="T101" s="32">
        <v>0</v>
      </c>
      <c r="U101" s="34">
        <v>0</v>
      </c>
    </row>
    <row r="102" spans="1:21">
      <c r="A102" s="31" t="s">
        <v>161</v>
      </c>
      <c r="B102" s="116">
        <v>1402</v>
      </c>
      <c r="C102" s="116">
        <v>668</v>
      </c>
      <c r="D102" s="33">
        <v>0.47649999999999998</v>
      </c>
      <c r="E102" s="31" t="s">
        <v>63</v>
      </c>
      <c r="F102" s="32">
        <v>11</v>
      </c>
      <c r="G102" s="34">
        <v>1.6500000000000001E-2</v>
      </c>
      <c r="H102" s="31" t="s">
        <v>149</v>
      </c>
      <c r="I102" s="116">
        <v>11383555</v>
      </c>
      <c r="J102" s="116">
        <v>4492487</v>
      </c>
      <c r="K102" s="33">
        <v>0.39460000000000001</v>
      </c>
      <c r="L102" s="31" t="s">
        <v>89</v>
      </c>
      <c r="M102" s="32">
        <v>0</v>
      </c>
      <c r="N102" s="34">
        <v>0</v>
      </c>
      <c r="O102" s="31" t="s">
        <v>149</v>
      </c>
      <c r="P102" s="116">
        <v>10447175</v>
      </c>
      <c r="Q102" s="116">
        <v>4126052</v>
      </c>
      <c r="R102" s="33">
        <v>0.39489999999999997</v>
      </c>
      <c r="S102" s="31" t="s">
        <v>89</v>
      </c>
      <c r="T102" s="32">
        <v>0</v>
      </c>
      <c r="U102" s="34">
        <v>0</v>
      </c>
    </row>
    <row r="103" spans="1:21">
      <c r="A103" s="31" t="s">
        <v>161</v>
      </c>
      <c r="B103" s="116">
        <v>1402</v>
      </c>
      <c r="C103" s="116">
        <v>668</v>
      </c>
      <c r="D103" s="33">
        <v>0.47649999999999998</v>
      </c>
      <c r="E103" s="31" t="s">
        <v>66</v>
      </c>
      <c r="F103" s="32">
        <v>6</v>
      </c>
      <c r="G103" s="34">
        <v>8.9999999999999993E-3</v>
      </c>
      <c r="H103" s="31" t="s">
        <v>149</v>
      </c>
      <c r="I103" s="116">
        <v>11383555</v>
      </c>
      <c r="J103" s="116">
        <v>4492487</v>
      </c>
      <c r="K103" s="33">
        <v>0.39460000000000001</v>
      </c>
      <c r="L103" s="31" t="s">
        <v>90</v>
      </c>
      <c r="M103" s="32">
        <v>0</v>
      </c>
      <c r="N103" s="34">
        <v>0</v>
      </c>
      <c r="O103" s="31" t="s">
        <v>149</v>
      </c>
      <c r="P103" s="116">
        <v>10447175</v>
      </c>
      <c r="Q103" s="116">
        <v>4126052</v>
      </c>
      <c r="R103" s="33">
        <v>0.39489999999999997</v>
      </c>
      <c r="S103" s="31" t="s">
        <v>90</v>
      </c>
      <c r="T103" s="32">
        <v>0</v>
      </c>
      <c r="U103" s="34">
        <v>0</v>
      </c>
    </row>
    <row r="104" spans="1:21">
      <c r="A104" s="31" t="s">
        <v>161</v>
      </c>
      <c r="B104" s="116">
        <v>1402</v>
      </c>
      <c r="C104" s="116">
        <v>668</v>
      </c>
      <c r="D104" s="33">
        <v>0.47649999999999998</v>
      </c>
      <c r="E104" s="31" t="s">
        <v>69</v>
      </c>
      <c r="F104" s="32">
        <v>15</v>
      </c>
      <c r="G104" s="34">
        <v>2.2499999999999999E-2</v>
      </c>
      <c r="H104" s="31" t="s">
        <v>149</v>
      </c>
      <c r="I104" s="116">
        <v>11383555</v>
      </c>
      <c r="J104" s="116">
        <v>4492487</v>
      </c>
      <c r="K104" s="33">
        <v>0.39460000000000001</v>
      </c>
      <c r="L104" s="31" t="s">
        <v>91</v>
      </c>
      <c r="M104" s="32">
        <v>0</v>
      </c>
      <c r="N104" s="34">
        <v>0</v>
      </c>
      <c r="O104" s="31" t="s">
        <v>149</v>
      </c>
      <c r="P104" s="116">
        <v>10447175</v>
      </c>
      <c r="Q104" s="116">
        <v>4126052</v>
      </c>
      <c r="R104" s="33">
        <v>0.39489999999999997</v>
      </c>
      <c r="S104" s="31" t="s">
        <v>91</v>
      </c>
      <c r="T104" s="32">
        <v>0</v>
      </c>
      <c r="U104" s="34">
        <v>0</v>
      </c>
    </row>
    <row r="105" spans="1:21">
      <c r="A105" s="31" t="s">
        <v>161</v>
      </c>
      <c r="B105" s="116">
        <v>1402</v>
      </c>
      <c r="C105" s="116">
        <v>668</v>
      </c>
      <c r="D105" s="33">
        <v>0.47649999999999998</v>
      </c>
      <c r="E105" s="31" t="s">
        <v>72</v>
      </c>
      <c r="F105" s="32">
        <v>10</v>
      </c>
      <c r="G105" s="34">
        <v>1.4999999999999999E-2</v>
      </c>
      <c r="H105" s="31" t="s">
        <v>149</v>
      </c>
      <c r="I105" s="116">
        <v>11383555</v>
      </c>
      <c r="J105" s="116">
        <v>4492487</v>
      </c>
      <c r="K105" s="33">
        <v>0.39460000000000001</v>
      </c>
      <c r="L105" s="31" t="s">
        <v>92</v>
      </c>
      <c r="M105" s="32">
        <v>0</v>
      </c>
      <c r="N105" s="34">
        <v>0</v>
      </c>
      <c r="O105" s="31" t="s">
        <v>149</v>
      </c>
      <c r="P105" s="116">
        <v>10447175</v>
      </c>
      <c r="Q105" s="116">
        <v>4126052</v>
      </c>
      <c r="R105" s="33">
        <v>0.39489999999999997</v>
      </c>
      <c r="S105" s="31" t="s">
        <v>92</v>
      </c>
      <c r="T105" s="32">
        <v>0</v>
      </c>
      <c r="U105" s="34">
        <v>0</v>
      </c>
    </row>
    <row r="106" spans="1:21">
      <c r="A106" s="31" t="s">
        <v>162</v>
      </c>
      <c r="B106" s="116">
        <v>1161</v>
      </c>
      <c r="C106" s="116">
        <v>575</v>
      </c>
      <c r="D106" s="33">
        <v>0.49530000000000002</v>
      </c>
      <c r="E106" s="31" t="s">
        <v>55</v>
      </c>
      <c r="F106" s="32">
        <v>431</v>
      </c>
      <c r="G106" s="34">
        <v>0.74960000000000004</v>
      </c>
      <c r="H106" s="31" t="s">
        <v>149</v>
      </c>
      <c r="I106" s="116">
        <v>11383555</v>
      </c>
      <c r="J106" s="116">
        <v>4492487</v>
      </c>
      <c r="K106" s="33">
        <v>0.39460000000000001</v>
      </c>
      <c r="L106" s="31" t="s">
        <v>93</v>
      </c>
      <c r="M106" s="32">
        <v>0</v>
      </c>
      <c r="N106" s="34">
        <v>0</v>
      </c>
      <c r="O106" s="31" t="s">
        <v>149</v>
      </c>
      <c r="P106" s="116">
        <v>10447175</v>
      </c>
      <c r="Q106" s="116">
        <v>4126052</v>
      </c>
      <c r="R106" s="33">
        <v>0.39489999999999997</v>
      </c>
      <c r="S106" s="31" t="s">
        <v>93</v>
      </c>
      <c r="T106" s="32">
        <v>0</v>
      </c>
      <c r="U106" s="34">
        <v>0</v>
      </c>
    </row>
    <row r="107" spans="1:21">
      <c r="A107" s="31" t="s">
        <v>162</v>
      </c>
      <c r="B107" s="116">
        <v>1161</v>
      </c>
      <c r="C107" s="116">
        <v>575</v>
      </c>
      <c r="D107" s="33">
        <v>0.49530000000000002</v>
      </c>
      <c r="E107" s="31" t="s">
        <v>57</v>
      </c>
      <c r="F107" s="32">
        <v>49</v>
      </c>
      <c r="G107" s="34">
        <v>8.5199999999999998E-2</v>
      </c>
      <c r="H107" s="31" t="s">
        <v>149</v>
      </c>
      <c r="I107" s="116">
        <v>11383555</v>
      </c>
      <c r="J107" s="116">
        <v>4492487</v>
      </c>
      <c r="K107" s="33">
        <v>0.39460000000000001</v>
      </c>
      <c r="L107" s="31" t="s">
        <v>94</v>
      </c>
      <c r="M107" s="32">
        <v>0</v>
      </c>
      <c r="N107" s="34">
        <v>0</v>
      </c>
      <c r="O107" s="31" t="s">
        <v>149</v>
      </c>
      <c r="P107" s="116">
        <v>10447175</v>
      </c>
      <c r="Q107" s="116">
        <v>4126052</v>
      </c>
      <c r="R107" s="33">
        <v>0.39489999999999997</v>
      </c>
      <c r="S107" s="31" t="s">
        <v>94</v>
      </c>
      <c r="T107" s="32">
        <v>0</v>
      </c>
      <c r="U107" s="34">
        <v>0</v>
      </c>
    </row>
    <row r="108" spans="1:21">
      <c r="A108" s="31" t="s">
        <v>162</v>
      </c>
      <c r="B108" s="116">
        <v>1161</v>
      </c>
      <c r="C108" s="116">
        <v>575</v>
      </c>
      <c r="D108" s="33">
        <v>0.49530000000000002</v>
      </c>
      <c r="E108" s="31" t="s">
        <v>60</v>
      </c>
      <c r="F108" s="32">
        <v>48</v>
      </c>
      <c r="G108" s="34">
        <v>8.3500000000000005E-2</v>
      </c>
      <c r="H108" s="31" t="s">
        <v>149</v>
      </c>
      <c r="I108" s="116">
        <v>11383555</v>
      </c>
      <c r="J108" s="116">
        <v>4492487</v>
      </c>
      <c r="K108" s="33">
        <v>0.39460000000000001</v>
      </c>
      <c r="L108" s="31" t="s">
        <v>95</v>
      </c>
      <c r="M108" s="32">
        <v>0</v>
      </c>
      <c r="N108" s="34">
        <v>0</v>
      </c>
      <c r="O108" s="31" t="s">
        <v>149</v>
      </c>
      <c r="P108" s="116">
        <v>10447175</v>
      </c>
      <c r="Q108" s="116">
        <v>4126052</v>
      </c>
      <c r="R108" s="33">
        <v>0.39489999999999997</v>
      </c>
      <c r="S108" s="31" t="s">
        <v>95</v>
      </c>
      <c r="T108" s="32">
        <v>0</v>
      </c>
      <c r="U108" s="34">
        <v>0</v>
      </c>
    </row>
    <row r="109" spans="1:21">
      <c r="A109" s="31" t="s">
        <v>162</v>
      </c>
      <c r="B109" s="116">
        <v>1161</v>
      </c>
      <c r="C109" s="116">
        <v>575</v>
      </c>
      <c r="D109" s="33">
        <v>0.49530000000000002</v>
      </c>
      <c r="E109" s="31" t="s">
        <v>63</v>
      </c>
      <c r="F109" s="32">
        <v>10</v>
      </c>
      <c r="G109" s="34">
        <v>1.7399999999999999E-2</v>
      </c>
      <c r="H109" s="31" t="s">
        <v>149</v>
      </c>
      <c r="I109" s="116">
        <v>11383555</v>
      </c>
      <c r="J109" s="116">
        <v>4492487</v>
      </c>
      <c r="K109" s="33">
        <v>0.39460000000000001</v>
      </c>
      <c r="L109" s="31" t="s">
        <v>96</v>
      </c>
      <c r="M109" s="32">
        <v>0</v>
      </c>
      <c r="N109" s="34">
        <v>0</v>
      </c>
      <c r="O109" s="31" t="s">
        <v>149</v>
      </c>
      <c r="P109" s="116">
        <v>10447175</v>
      </c>
      <c r="Q109" s="116">
        <v>4126052</v>
      </c>
      <c r="R109" s="33">
        <v>0.39489999999999997</v>
      </c>
      <c r="S109" s="31" t="s">
        <v>96</v>
      </c>
      <c r="T109" s="32">
        <v>0</v>
      </c>
      <c r="U109" s="34">
        <v>0</v>
      </c>
    </row>
    <row r="110" spans="1:21">
      <c r="A110" s="31" t="s">
        <v>162</v>
      </c>
      <c r="B110" s="116">
        <v>1161</v>
      </c>
      <c r="C110" s="116">
        <v>575</v>
      </c>
      <c r="D110" s="33">
        <v>0.49530000000000002</v>
      </c>
      <c r="E110" s="31" t="s">
        <v>66</v>
      </c>
      <c r="F110" s="32">
        <v>6</v>
      </c>
      <c r="G110" s="34">
        <v>1.04E-2</v>
      </c>
      <c r="H110" s="31" t="s">
        <v>149</v>
      </c>
      <c r="I110" s="116">
        <v>11383555</v>
      </c>
      <c r="J110" s="116">
        <v>4492487</v>
      </c>
      <c r="K110" s="33">
        <v>0.39460000000000001</v>
      </c>
      <c r="L110" s="31" t="s">
        <v>97</v>
      </c>
      <c r="M110" s="32">
        <v>0</v>
      </c>
      <c r="N110" s="34">
        <v>0</v>
      </c>
      <c r="O110" s="31" t="s">
        <v>149</v>
      </c>
      <c r="P110" s="116">
        <v>10447175</v>
      </c>
      <c r="Q110" s="116">
        <v>4126052</v>
      </c>
      <c r="R110" s="33">
        <v>0.39489999999999997</v>
      </c>
      <c r="S110" s="31" t="s">
        <v>97</v>
      </c>
      <c r="T110" s="32">
        <v>0</v>
      </c>
      <c r="U110" s="34">
        <v>0</v>
      </c>
    </row>
    <row r="111" spans="1:21">
      <c r="A111" s="31" t="s">
        <v>162</v>
      </c>
      <c r="B111" s="116">
        <v>1161</v>
      </c>
      <c r="C111" s="116">
        <v>575</v>
      </c>
      <c r="D111" s="33">
        <v>0.49530000000000002</v>
      </c>
      <c r="E111" s="31" t="s">
        <v>69</v>
      </c>
      <c r="F111" s="32">
        <v>18</v>
      </c>
      <c r="G111" s="34">
        <v>3.1300000000000001E-2</v>
      </c>
      <c r="H111" s="31" t="s">
        <v>149</v>
      </c>
      <c r="I111" s="116">
        <v>11383555</v>
      </c>
      <c r="J111" s="116">
        <v>4492487</v>
      </c>
      <c r="K111" s="33">
        <v>0.39460000000000001</v>
      </c>
      <c r="L111" s="31" t="s">
        <v>98</v>
      </c>
      <c r="M111" s="32">
        <v>0</v>
      </c>
      <c r="N111" s="34">
        <v>0</v>
      </c>
      <c r="O111" s="31" t="s">
        <v>149</v>
      </c>
      <c r="P111" s="116">
        <v>10447175</v>
      </c>
      <c r="Q111" s="116">
        <v>4126052</v>
      </c>
      <c r="R111" s="33">
        <v>0.39489999999999997</v>
      </c>
      <c r="S111" s="31" t="s">
        <v>98</v>
      </c>
      <c r="T111" s="32">
        <v>0</v>
      </c>
      <c r="U111" s="34">
        <v>0</v>
      </c>
    </row>
    <row r="112" spans="1:21">
      <c r="A112" s="53" t="s">
        <v>162</v>
      </c>
      <c r="B112" s="117">
        <v>1161</v>
      </c>
      <c r="C112" s="117">
        <v>575</v>
      </c>
      <c r="D112" s="52">
        <v>0.49530000000000002</v>
      </c>
      <c r="E112" s="53" t="s">
        <v>72</v>
      </c>
      <c r="F112" s="54">
        <v>13</v>
      </c>
      <c r="G112" s="55">
        <v>2.2599999999999999E-2</v>
      </c>
      <c r="H112" s="31" t="s">
        <v>149</v>
      </c>
      <c r="I112" s="116">
        <v>11383555</v>
      </c>
      <c r="J112" s="116">
        <v>4492487</v>
      </c>
      <c r="K112" s="33">
        <v>0.39460000000000001</v>
      </c>
      <c r="L112" s="31" t="s">
        <v>99</v>
      </c>
      <c r="M112" s="32">
        <v>0</v>
      </c>
      <c r="N112" s="34">
        <v>0</v>
      </c>
      <c r="O112" s="31" t="s">
        <v>149</v>
      </c>
      <c r="P112" s="116">
        <v>10447175</v>
      </c>
      <c r="Q112" s="116">
        <v>4126052</v>
      </c>
      <c r="R112" s="33">
        <v>0.39489999999999997</v>
      </c>
      <c r="S112" s="31" t="s">
        <v>99</v>
      </c>
      <c r="T112" s="32">
        <v>0</v>
      </c>
      <c r="U112" s="34">
        <v>0</v>
      </c>
    </row>
    <row r="113" spans="8:21">
      <c r="H113" s="31" t="s">
        <v>149</v>
      </c>
      <c r="I113" s="116">
        <v>11383555</v>
      </c>
      <c r="J113" s="116">
        <v>4492487</v>
      </c>
      <c r="K113" s="33">
        <v>0.39460000000000001</v>
      </c>
      <c r="L113" s="31" t="s">
        <v>100</v>
      </c>
      <c r="M113" s="32">
        <v>0</v>
      </c>
      <c r="N113" s="34">
        <v>0</v>
      </c>
      <c r="O113" s="31" t="s">
        <v>149</v>
      </c>
      <c r="P113" s="116">
        <v>10447175</v>
      </c>
      <c r="Q113" s="116">
        <v>4126052</v>
      </c>
      <c r="R113" s="33">
        <v>0.39489999999999997</v>
      </c>
      <c r="S113" s="31" t="s">
        <v>100</v>
      </c>
      <c r="T113" s="32">
        <v>0</v>
      </c>
      <c r="U113" s="34">
        <v>0</v>
      </c>
    </row>
    <row r="114" spans="8:21">
      <c r="H114" s="31" t="s">
        <v>149</v>
      </c>
      <c r="I114" s="116">
        <v>11383555</v>
      </c>
      <c r="J114" s="116">
        <v>4492487</v>
      </c>
      <c r="K114" s="33">
        <v>0.39460000000000001</v>
      </c>
      <c r="L114" s="31" t="s">
        <v>101</v>
      </c>
      <c r="M114" s="32">
        <v>0</v>
      </c>
      <c r="N114" s="34">
        <v>0</v>
      </c>
      <c r="O114" s="31" t="s">
        <v>149</v>
      </c>
      <c r="P114" s="116">
        <v>10447175</v>
      </c>
      <c r="Q114" s="116">
        <v>4126052</v>
      </c>
      <c r="R114" s="33">
        <v>0.39489999999999997</v>
      </c>
      <c r="S114" s="31" t="s">
        <v>101</v>
      </c>
      <c r="T114" s="32">
        <v>0</v>
      </c>
      <c r="U114" s="34">
        <v>0</v>
      </c>
    </row>
    <row r="115" spans="8:21">
      <c r="H115" s="31" t="s">
        <v>149</v>
      </c>
      <c r="I115" s="116">
        <v>11383555</v>
      </c>
      <c r="J115" s="116">
        <v>4492487</v>
      </c>
      <c r="K115" s="33">
        <v>0.39460000000000001</v>
      </c>
      <c r="L115" s="31" t="s">
        <v>102</v>
      </c>
      <c r="M115" s="32">
        <v>0</v>
      </c>
      <c r="N115" s="34">
        <v>0</v>
      </c>
      <c r="O115" s="31" t="s">
        <v>149</v>
      </c>
      <c r="P115" s="116">
        <v>10447175</v>
      </c>
      <c r="Q115" s="116">
        <v>4126052</v>
      </c>
      <c r="R115" s="33">
        <v>0.39489999999999997</v>
      </c>
      <c r="S115" s="31" t="s">
        <v>102</v>
      </c>
      <c r="T115" s="32">
        <v>0</v>
      </c>
      <c r="U115" s="34">
        <v>0</v>
      </c>
    </row>
    <row r="116" spans="8:21">
      <c r="H116" s="31" t="s">
        <v>149</v>
      </c>
      <c r="I116" s="116">
        <v>11383555</v>
      </c>
      <c r="J116" s="116">
        <v>4492487</v>
      </c>
      <c r="K116" s="33">
        <v>0.39460000000000001</v>
      </c>
      <c r="L116" s="31" t="s">
        <v>74</v>
      </c>
      <c r="M116" s="32">
        <v>14</v>
      </c>
      <c r="N116" s="34">
        <v>0</v>
      </c>
      <c r="O116" s="31" t="s">
        <v>149</v>
      </c>
      <c r="P116" s="116">
        <v>10447175</v>
      </c>
      <c r="Q116" s="116">
        <v>4126052</v>
      </c>
      <c r="R116" s="33">
        <v>0.39489999999999997</v>
      </c>
      <c r="S116" s="31" t="s">
        <v>74</v>
      </c>
      <c r="T116" s="32">
        <v>25</v>
      </c>
      <c r="U116" s="34">
        <v>0</v>
      </c>
    </row>
    <row r="117" spans="8:21">
      <c r="H117" s="31" t="s">
        <v>149</v>
      </c>
      <c r="I117" s="116">
        <v>11383555</v>
      </c>
      <c r="J117" s="116">
        <v>4492487</v>
      </c>
      <c r="K117" s="33">
        <v>0.39460000000000001</v>
      </c>
      <c r="L117" s="31" t="s">
        <v>103</v>
      </c>
      <c r="M117" s="32">
        <v>0</v>
      </c>
      <c r="N117" s="34">
        <v>0</v>
      </c>
      <c r="O117" s="31" t="s">
        <v>149</v>
      </c>
      <c r="P117" s="116">
        <v>10447175</v>
      </c>
      <c r="Q117" s="116">
        <v>4126052</v>
      </c>
      <c r="R117" s="33">
        <v>0.39489999999999997</v>
      </c>
      <c r="S117" s="31" t="s">
        <v>103</v>
      </c>
      <c r="T117" s="32">
        <v>0</v>
      </c>
      <c r="U117" s="34">
        <v>0</v>
      </c>
    </row>
    <row r="118" spans="8:21">
      <c r="H118" s="31" t="s">
        <v>149</v>
      </c>
      <c r="I118" s="116">
        <v>11383555</v>
      </c>
      <c r="J118" s="116">
        <v>4492487</v>
      </c>
      <c r="K118" s="33">
        <v>0.39460000000000001</v>
      </c>
      <c r="L118" s="31" t="s">
        <v>104</v>
      </c>
      <c r="M118" s="32">
        <v>0</v>
      </c>
      <c r="N118" s="34">
        <v>0</v>
      </c>
      <c r="O118" s="31" t="s">
        <v>149</v>
      </c>
      <c r="P118" s="116">
        <v>10447175</v>
      </c>
      <c r="Q118" s="116">
        <v>4126052</v>
      </c>
      <c r="R118" s="33">
        <v>0.39489999999999997</v>
      </c>
      <c r="S118" s="31" t="s">
        <v>104</v>
      </c>
      <c r="T118" s="32">
        <v>0</v>
      </c>
      <c r="U118" s="34">
        <v>0</v>
      </c>
    </row>
    <row r="119" spans="8:21">
      <c r="H119" s="31" t="s">
        <v>149</v>
      </c>
      <c r="I119" s="116">
        <v>11383555</v>
      </c>
      <c r="J119" s="116">
        <v>4492487</v>
      </c>
      <c r="K119" s="33">
        <v>0.39460000000000001</v>
      </c>
      <c r="L119" s="31" t="s">
        <v>105</v>
      </c>
      <c r="M119" s="32">
        <v>0</v>
      </c>
      <c r="N119" s="34">
        <v>0</v>
      </c>
      <c r="O119" s="31" t="s">
        <v>149</v>
      </c>
      <c r="P119" s="116">
        <v>10447175</v>
      </c>
      <c r="Q119" s="116">
        <v>4126052</v>
      </c>
      <c r="R119" s="33">
        <v>0.39489999999999997</v>
      </c>
      <c r="S119" s="31" t="s">
        <v>105</v>
      </c>
      <c r="T119" s="32">
        <v>0</v>
      </c>
      <c r="U119" s="34">
        <v>0</v>
      </c>
    </row>
    <row r="120" spans="8:21">
      <c r="H120" s="31" t="s">
        <v>149</v>
      </c>
      <c r="I120" s="116">
        <v>11383555</v>
      </c>
      <c r="J120" s="116">
        <v>4492487</v>
      </c>
      <c r="K120" s="33">
        <v>0.39460000000000001</v>
      </c>
      <c r="L120" s="31" t="s">
        <v>106</v>
      </c>
      <c r="M120" s="32">
        <v>0</v>
      </c>
      <c r="N120" s="34">
        <v>0</v>
      </c>
      <c r="O120" s="31" t="s">
        <v>149</v>
      </c>
      <c r="P120" s="116">
        <v>10447175</v>
      </c>
      <c r="Q120" s="116">
        <v>4126052</v>
      </c>
      <c r="R120" s="33">
        <v>0.39489999999999997</v>
      </c>
      <c r="S120" s="31" t="s">
        <v>106</v>
      </c>
      <c r="T120" s="32">
        <v>0</v>
      </c>
      <c r="U120" s="34">
        <v>0</v>
      </c>
    </row>
    <row r="121" spans="8:21">
      <c r="H121" s="31" t="s">
        <v>149</v>
      </c>
      <c r="I121" s="116">
        <v>11383555</v>
      </c>
      <c r="J121" s="116">
        <v>4492487</v>
      </c>
      <c r="K121" s="33">
        <v>0.39460000000000001</v>
      </c>
      <c r="L121" s="31" t="s">
        <v>107</v>
      </c>
      <c r="M121" s="32">
        <v>0</v>
      </c>
      <c r="N121" s="34">
        <v>0</v>
      </c>
      <c r="O121" s="31" t="s">
        <v>149</v>
      </c>
      <c r="P121" s="116">
        <v>10447175</v>
      </c>
      <c r="Q121" s="116">
        <v>4126052</v>
      </c>
      <c r="R121" s="33">
        <v>0.39489999999999997</v>
      </c>
      <c r="S121" s="31" t="s">
        <v>107</v>
      </c>
      <c r="T121" s="32">
        <v>0</v>
      </c>
      <c r="U121" s="34">
        <v>0</v>
      </c>
    </row>
    <row r="122" spans="8:21">
      <c r="H122" s="31" t="s">
        <v>149</v>
      </c>
      <c r="I122" s="116">
        <v>11383555</v>
      </c>
      <c r="J122" s="116">
        <v>4492487</v>
      </c>
      <c r="K122" s="33">
        <v>0.39460000000000001</v>
      </c>
      <c r="L122" s="31" t="s">
        <v>108</v>
      </c>
      <c r="M122" s="32">
        <v>0</v>
      </c>
      <c r="N122" s="34">
        <v>0</v>
      </c>
      <c r="O122" s="31" t="s">
        <v>149</v>
      </c>
      <c r="P122" s="116">
        <v>10447175</v>
      </c>
      <c r="Q122" s="116">
        <v>4126052</v>
      </c>
      <c r="R122" s="33">
        <v>0.39489999999999997</v>
      </c>
      <c r="S122" s="31" t="s">
        <v>108</v>
      </c>
      <c r="T122" s="32">
        <v>0</v>
      </c>
      <c r="U122" s="34">
        <v>0</v>
      </c>
    </row>
    <row r="123" spans="8:21">
      <c r="H123" s="31" t="s">
        <v>149</v>
      </c>
      <c r="I123" s="116">
        <v>11383555</v>
      </c>
      <c r="J123" s="116">
        <v>4492487</v>
      </c>
      <c r="K123" s="33">
        <v>0.39460000000000001</v>
      </c>
      <c r="L123" s="31" t="s">
        <v>109</v>
      </c>
      <c r="M123" s="32">
        <v>0</v>
      </c>
      <c r="N123" s="34">
        <v>0</v>
      </c>
      <c r="O123" s="31" t="s">
        <v>149</v>
      </c>
      <c r="P123" s="116">
        <v>10447175</v>
      </c>
      <c r="Q123" s="116">
        <v>4126052</v>
      </c>
      <c r="R123" s="33">
        <v>0.39489999999999997</v>
      </c>
      <c r="S123" s="31" t="s">
        <v>109</v>
      </c>
      <c r="T123" s="32">
        <v>0</v>
      </c>
      <c r="U123" s="34">
        <v>0</v>
      </c>
    </row>
    <row r="124" spans="8:21">
      <c r="H124" s="31" t="s">
        <v>149</v>
      </c>
      <c r="I124" s="116">
        <v>11383555</v>
      </c>
      <c r="J124" s="116">
        <v>4492487</v>
      </c>
      <c r="K124" s="33">
        <v>0.39460000000000001</v>
      </c>
      <c r="L124" s="31" t="s">
        <v>110</v>
      </c>
      <c r="M124" s="32">
        <v>0</v>
      </c>
      <c r="N124" s="34">
        <v>0</v>
      </c>
      <c r="O124" s="31" t="s">
        <v>149</v>
      </c>
      <c r="P124" s="116">
        <v>10447175</v>
      </c>
      <c r="Q124" s="116">
        <v>4126052</v>
      </c>
      <c r="R124" s="33">
        <v>0.39489999999999997</v>
      </c>
      <c r="S124" s="31" t="s">
        <v>110</v>
      </c>
      <c r="T124" s="32">
        <v>0</v>
      </c>
      <c r="U124" s="34">
        <v>0</v>
      </c>
    </row>
    <row r="125" spans="8:21">
      <c r="H125" s="31" t="s">
        <v>149</v>
      </c>
      <c r="I125" s="116">
        <v>11383555</v>
      </c>
      <c r="J125" s="116">
        <v>4492487</v>
      </c>
      <c r="K125" s="33">
        <v>0.39460000000000001</v>
      </c>
      <c r="L125" s="31" t="s">
        <v>111</v>
      </c>
      <c r="M125" s="32">
        <v>0</v>
      </c>
      <c r="N125" s="34">
        <v>0</v>
      </c>
      <c r="O125" s="31" t="s">
        <v>149</v>
      </c>
      <c r="P125" s="116">
        <v>10447175</v>
      </c>
      <c r="Q125" s="116">
        <v>4126052</v>
      </c>
      <c r="R125" s="33">
        <v>0.39489999999999997</v>
      </c>
      <c r="S125" s="31" t="s">
        <v>111</v>
      </c>
      <c r="T125" s="32">
        <v>0</v>
      </c>
      <c r="U125" s="34">
        <v>0</v>
      </c>
    </row>
    <row r="126" spans="8:21">
      <c r="H126" s="31" t="s">
        <v>149</v>
      </c>
      <c r="I126" s="116">
        <v>11383555</v>
      </c>
      <c r="J126" s="116">
        <v>4492487</v>
      </c>
      <c r="K126" s="33">
        <v>0.39460000000000001</v>
      </c>
      <c r="L126" s="31" t="s">
        <v>112</v>
      </c>
      <c r="M126" s="32">
        <v>0</v>
      </c>
      <c r="N126" s="34">
        <v>0</v>
      </c>
      <c r="O126" s="31" t="s">
        <v>149</v>
      </c>
      <c r="P126" s="116">
        <v>10447175</v>
      </c>
      <c r="Q126" s="116">
        <v>4126052</v>
      </c>
      <c r="R126" s="33">
        <v>0.39489999999999997</v>
      </c>
      <c r="S126" s="31" t="s">
        <v>112</v>
      </c>
      <c r="T126" s="32">
        <v>0</v>
      </c>
      <c r="U126" s="34">
        <v>0</v>
      </c>
    </row>
    <row r="127" spans="8:21">
      <c r="H127" s="31" t="s">
        <v>149</v>
      </c>
      <c r="I127" s="116">
        <v>11383555</v>
      </c>
      <c r="J127" s="116">
        <v>4492487</v>
      </c>
      <c r="K127" s="33">
        <v>0.39460000000000001</v>
      </c>
      <c r="L127" s="31" t="s">
        <v>113</v>
      </c>
      <c r="M127" s="32">
        <v>0</v>
      </c>
      <c r="N127" s="34">
        <v>0</v>
      </c>
      <c r="O127" s="31" t="s">
        <v>149</v>
      </c>
      <c r="P127" s="116">
        <v>10447175</v>
      </c>
      <c r="Q127" s="116">
        <v>4126052</v>
      </c>
      <c r="R127" s="33">
        <v>0.39489999999999997</v>
      </c>
      <c r="S127" s="31" t="s">
        <v>113</v>
      </c>
      <c r="T127" s="32">
        <v>0</v>
      </c>
      <c r="U127" s="34">
        <v>0</v>
      </c>
    </row>
    <row r="128" spans="8:21">
      <c r="H128" s="31" t="s">
        <v>149</v>
      </c>
      <c r="I128" s="116">
        <v>11383555</v>
      </c>
      <c r="J128" s="116">
        <v>4492487</v>
      </c>
      <c r="K128" s="33">
        <v>0.39460000000000001</v>
      </c>
      <c r="L128" s="31" t="s">
        <v>114</v>
      </c>
      <c r="M128" s="32">
        <v>0</v>
      </c>
      <c r="N128" s="34">
        <v>0</v>
      </c>
      <c r="O128" s="31" t="s">
        <v>149</v>
      </c>
      <c r="P128" s="116">
        <v>10447175</v>
      </c>
      <c r="Q128" s="116">
        <v>4126052</v>
      </c>
      <c r="R128" s="33">
        <v>0.39489999999999997</v>
      </c>
      <c r="S128" s="31" t="s">
        <v>114</v>
      </c>
      <c r="T128" s="32">
        <v>0</v>
      </c>
      <c r="U128" s="34">
        <v>0</v>
      </c>
    </row>
    <row r="129" spans="8:21">
      <c r="H129" s="31" t="s">
        <v>149</v>
      </c>
      <c r="I129" s="116">
        <v>11383555</v>
      </c>
      <c r="J129" s="116">
        <v>4492487</v>
      </c>
      <c r="K129" s="33">
        <v>0.39460000000000001</v>
      </c>
      <c r="L129" s="31" t="s">
        <v>115</v>
      </c>
      <c r="M129" s="32">
        <v>0</v>
      </c>
      <c r="N129" s="34">
        <v>0</v>
      </c>
      <c r="O129" s="31" t="s">
        <v>149</v>
      </c>
      <c r="P129" s="116">
        <v>10447175</v>
      </c>
      <c r="Q129" s="116">
        <v>4126052</v>
      </c>
      <c r="R129" s="33">
        <v>0.39489999999999997</v>
      </c>
      <c r="S129" s="31" t="s">
        <v>115</v>
      </c>
      <c r="T129" s="32">
        <v>0</v>
      </c>
      <c r="U129" s="34">
        <v>0</v>
      </c>
    </row>
    <row r="130" spans="8:21">
      <c r="H130" s="31" t="s">
        <v>149</v>
      </c>
      <c r="I130" s="116">
        <v>11383555</v>
      </c>
      <c r="J130" s="116">
        <v>4492487</v>
      </c>
      <c r="K130" s="33">
        <v>0.39460000000000001</v>
      </c>
      <c r="L130" s="31" t="s">
        <v>116</v>
      </c>
      <c r="M130" s="32">
        <v>0</v>
      </c>
      <c r="N130" s="34">
        <v>0</v>
      </c>
      <c r="O130" s="31" t="s">
        <v>149</v>
      </c>
      <c r="P130" s="116">
        <v>10447175</v>
      </c>
      <c r="Q130" s="116">
        <v>4126052</v>
      </c>
      <c r="R130" s="33">
        <v>0.39489999999999997</v>
      </c>
      <c r="S130" s="31" t="s">
        <v>116</v>
      </c>
      <c r="T130" s="32">
        <v>0</v>
      </c>
      <c r="U130" s="34">
        <v>0</v>
      </c>
    </row>
    <row r="131" spans="8:21">
      <c r="H131" s="31" t="s">
        <v>149</v>
      </c>
      <c r="I131" s="116">
        <v>11383555</v>
      </c>
      <c r="J131" s="116">
        <v>4492487</v>
      </c>
      <c r="K131" s="33">
        <v>0.39460000000000001</v>
      </c>
      <c r="L131" s="31" t="s">
        <v>117</v>
      </c>
      <c r="M131" s="32">
        <v>0</v>
      </c>
      <c r="N131" s="34">
        <v>0</v>
      </c>
      <c r="O131" s="31" t="s">
        <v>149</v>
      </c>
      <c r="P131" s="116">
        <v>10447175</v>
      </c>
      <c r="Q131" s="116">
        <v>4126052</v>
      </c>
      <c r="R131" s="33">
        <v>0.39489999999999997</v>
      </c>
      <c r="S131" s="31" t="s">
        <v>117</v>
      </c>
      <c r="T131" s="32">
        <v>0</v>
      </c>
      <c r="U131" s="34">
        <v>0</v>
      </c>
    </row>
    <row r="132" spans="8:21">
      <c r="H132" s="31" t="s">
        <v>149</v>
      </c>
      <c r="I132" s="116">
        <v>11383555</v>
      </c>
      <c r="J132" s="116">
        <v>4492487</v>
      </c>
      <c r="K132" s="33">
        <v>0.39460000000000001</v>
      </c>
      <c r="L132" s="31" t="s">
        <v>118</v>
      </c>
      <c r="M132" s="32">
        <v>0</v>
      </c>
      <c r="N132" s="34">
        <v>0</v>
      </c>
      <c r="O132" s="31" t="s">
        <v>149</v>
      </c>
      <c r="P132" s="116">
        <v>10447175</v>
      </c>
      <c r="Q132" s="116">
        <v>4126052</v>
      </c>
      <c r="R132" s="33">
        <v>0.39489999999999997</v>
      </c>
      <c r="S132" s="31" t="s">
        <v>118</v>
      </c>
      <c r="T132" s="32">
        <v>0</v>
      </c>
      <c r="U132" s="34">
        <v>0</v>
      </c>
    </row>
    <row r="133" spans="8:21">
      <c r="H133" s="31" t="s">
        <v>149</v>
      </c>
      <c r="I133" s="116">
        <v>11383555</v>
      </c>
      <c r="J133" s="116">
        <v>4492487</v>
      </c>
      <c r="K133" s="33">
        <v>0.39460000000000001</v>
      </c>
      <c r="L133" s="31" t="s">
        <v>119</v>
      </c>
      <c r="M133" s="32">
        <v>0</v>
      </c>
      <c r="N133" s="34">
        <v>0</v>
      </c>
      <c r="O133" s="31" t="s">
        <v>149</v>
      </c>
      <c r="P133" s="116">
        <v>10447175</v>
      </c>
      <c r="Q133" s="116">
        <v>4126052</v>
      </c>
      <c r="R133" s="33">
        <v>0.39489999999999997</v>
      </c>
      <c r="S133" s="31" t="s">
        <v>119</v>
      </c>
      <c r="T133" s="32">
        <v>0</v>
      </c>
      <c r="U133" s="34">
        <v>0</v>
      </c>
    </row>
    <row r="134" spans="8:21">
      <c r="H134" s="31" t="s">
        <v>149</v>
      </c>
      <c r="I134" s="116">
        <v>11383555</v>
      </c>
      <c r="J134" s="116">
        <v>4492487</v>
      </c>
      <c r="K134" s="33">
        <v>0.39460000000000001</v>
      </c>
      <c r="L134" s="31" t="s">
        <v>120</v>
      </c>
      <c r="M134" s="32">
        <v>0</v>
      </c>
      <c r="N134" s="34">
        <v>0</v>
      </c>
      <c r="O134" s="31" t="s">
        <v>149</v>
      </c>
      <c r="P134" s="116">
        <v>10447175</v>
      </c>
      <c r="Q134" s="116">
        <v>4126052</v>
      </c>
      <c r="R134" s="33">
        <v>0.39489999999999997</v>
      </c>
      <c r="S134" s="31" t="s">
        <v>120</v>
      </c>
      <c r="T134" s="32">
        <v>0</v>
      </c>
      <c r="U134" s="34">
        <v>0</v>
      </c>
    </row>
    <row r="135" spans="8:21">
      <c r="H135" s="31" t="s">
        <v>150</v>
      </c>
      <c r="I135" s="116">
        <v>8050826</v>
      </c>
      <c r="J135" s="116">
        <v>3488663</v>
      </c>
      <c r="K135" s="33">
        <v>0.43330000000000002</v>
      </c>
      <c r="L135" s="31" t="s">
        <v>55</v>
      </c>
      <c r="M135" s="32">
        <v>1813152</v>
      </c>
      <c r="N135" s="34">
        <v>0.51970000000000005</v>
      </c>
      <c r="O135" s="31" t="s">
        <v>150</v>
      </c>
      <c r="P135" s="116">
        <v>7835857</v>
      </c>
      <c r="Q135" s="116">
        <v>3388785</v>
      </c>
      <c r="R135" s="33">
        <v>0.4325</v>
      </c>
      <c r="S135" s="31" t="s">
        <v>55</v>
      </c>
      <c r="T135" s="32">
        <v>1798909</v>
      </c>
      <c r="U135" s="34">
        <v>0.53080000000000005</v>
      </c>
    </row>
    <row r="136" spans="8:21">
      <c r="H136" s="31" t="s">
        <v>150</v>
      </c>
      <c r="I136" s="116">
        <v>8050826</v>
      </c>
      <c r="J136" s="116">
        <v>3488663</v>
      </c>
      <c r="K136" s="33">
        <v>0.43330000000000002</v>
      </c>
      <c r="L136" s="31" t="s">
        <v>58</v>
      </c>
      <c r="M136" s="32">
        <v>0</v>
      </c>
      <c r="N136" s="34">
        <v>0</v>
      </c>
      <c r="O136" s="31" t="s">
        <v>150</v>
      </c>
      <c r="P136" s="116">
        <v>7835857</v>
      </c>
      <c r="Q136" s="116">
        <v>3388785</v>
      </c>
      <c r="R136" s="33">
        <v>0.4325</v>
      </c>
      <c r="S136" s="31" t="s">
        <v>58</v>
      </c>
      <c r="T136" s="32">
        <v>0</v>
      </c>
      <c r="U136" s="34">
        <v>0</v>
      </c>
    </row>
    <row r="137" spans="8:21">
      <c r="H137" s="31" t="s">
        <v>150</v>
      </c>
      <c r="I137" s="116">
        <v>8050826</v>
      </c>
      <c r="J137" s="116">
        <v>3488663</v>
      </c>
      <c r="K137" s="33">
        <v>0.43330000000000002</v>
      </c>
      <c r="L137" s="31" t="s">
        <v>61</v>
      </c>
      <c r="M137" s="32">
        <v>0</v>
      </c>
      <c r="N137" s="34">
        <v>0</v>
      </c>
      <c r="O137" s="31" t="s">
        <v>150</v>
      </c>
      <c r="P137" s="116">
        <v>7835857</v>
      </c>
      <c r="Q137" s="116">
        <v>3388785</v>
      </c>
      <c r="R137" s="33">
        <v>0.4325</v>
      </c>
      <c r="S137" s="31" t="s">
        <v>61</v>
      </c>
      <c r="T137" s="32">
        <v>0</v>
      </c>
      <c r="U137" s="34">
        <v>0</v>
      </c>
    </row>
    <row r="138" spans="8:21">
      <c r="H138" s="31" t="s">
        <v>150</v>
      </c>
      <c r="I138" s="116">
        <v>8050826</v>
      </c>
      <c r="J138" s="116">
        <v>3488663</v>
      </c>
      <c r="K138" s="33">
        <v>0.43330000000000002</v>
      </c>
      <c r="L138" s="31" t="s">
        <v>64</v>
      </c>
      <c r="M138" s="32">
        <v>0</v>
      </c>
      <c r="N138" s="34">
        <v>0</v>
      </c>
      <c r="O138" s="31" t="s">
        <v>150</v>
      </c>
      <c r="P138" s="116">
        <v>7835857</v>
      </c>
      <c r="Q138" s="116">
        <v>3388785</v>
      </c>
      <c r="R138" s="33">
        <v>0.4325</v>
      </c>
      <c r="S138" s="31" t="s">
        <v>64</v>
      </c>
      <c r="T138" s="32">
        <v>0</v>
      </c>
      <c r="U138" s="34">
        <v>0</v>
      </c>
    </row>
    <row r="139" spans="8:21">
      <c r="H139" s="31" t="s">
        <v>150</v>
      </c>
      <c r="I139" s="116">
        <v>8050826</v>
      </c>
      <c r="J139" s="116">
        <v>3488663</v>
      </c>
      <c r="K139" s="33">
        <v>0.43330000000000002</v>
      </c>
      <c r="L139" s="31" t="s">
        <v>67</v>
      </c>
      <c r="M139" s="32">
        <v>0</v>
      </c>
      <c r="N139" s="34">
        <v>0</v>
      </c>
      <c r="O139" s="31" t="s">
        <v>150</v>
      </c>
      <c r="P139" s="116">
        <v>7835857</v>
      </c>
      <c r="Q139" s="116">
        <v>3388785</v>
      </c>
      <c r="R139" s="33">
        <v>0.4325</v>
      </c>
      <c r="S139" s="31" t="s">
        <v>67</v>
      </c>
      <c r="T139" s="32">
        <v>0</v>
      </c>
      <c r="U139" s="34">
        <v>0</v>
      </c>
    </row>
    <row r="140" spans="8:21">
      <c r="H140" s="31" t="s">
        <v>150</v>
      </c>
      <c r="I140" s="116">
        <v>8050826</v>
      </c>
      <c r="J140" s="116">
        <v>3488663</v>
      </c>
      <c r="K140" s="33">
        <v>0.43330000000000002</v>
      </c>
      <c r="L140" s="31" t="s">
        <v>70</v>
      </c>
      <c r="M140" s="32">
        <v>0</v>
      </c>
      <c r="N140" s="34">
        <v>0</v>
      </c>
      <c r="O140" s="31" t="s">
        <v>150</v>
      </c>
      <c r="P140" s="116">
        <v>7835857</v>
      </c>
      <c r="Q140" s="116">
        <v>3388785</v>
      </c>
      <c r="R140" s="33">
        <v>0.4325</v>
      </c>
      <c r="S140" s="31" t="s">
        <v>70</v>
      </c>
      <c r="T140" s="32">
        <v>0</v>
      </c>
      <c r="U140" s="34">
        <v>0</v>
      </c>
    </row>
    <row r="141" spans="8:21">
      <c r="H141" s="31" t="s">
        <v>150</v>
      </c>
      <c r="I141" s="116">
        <v>8050826</v>
      </c>
      <c r="J141" s="116">
        <v>3488663</v>
      </c>
      <c r="K141" s="33">
        <v>0.43330000000000002</v>
      </c>
      <c r="L141" s="31" t="s">
        <v>73</v>
      </c>
      <c r="M141" s="32">
        <v>0</v>
      </c>
      <c r="N141" s="34">
        <v>0</v>
      </c>
      <c r="O141" s="31" t="s">
        <v>150</v>
      </c>
      <c r="P141" s="116">
        <v>7835857</v>
      </c>
      <c r="Q141" s="116">
        <v>3388785</v>
      </c>
      <c r="R141" s="33">
        <v>0.4325</v>
      </c>
      <c r="S141" s="31" t="s">
        <v>73</v>
      </c>
      <c r="T141" s="32">
        <v>0</v>
      </c>
      <c r="U141" s="34">
        <v>0</v>
      </c>
    </row>
    <row r="142" spans="8:21">
      <c r="H142" s="31" t="s">
        <v>150</v>
      </c>
      <c r="I142" s="116">
        <v>8050826</v>
      </c>
      <c r="J142" s="116">
        <v>3488663</v>
      </c>
      <c r="K142" s="33">
        <v>0.43330000000000002</v>
      </c>
      <c r="L142" s="31" t="s">
        <v>57</v>
      </c>
      <c r="M142" s="32">
        <v>84</v>
      </c>
      <c r="N142" s="34">
        <v>0</v>
      </c>
      <c r="O142" s="31" t="s">
        <v>150</v>
      </c>
      <c r="P142" s="116">
        <v>7835857</v>
      </c>
      <c r="Q142" s="116">
        <v>3388785</v>
      </c>
      <c r="R142" s="33">
        <v>0.4325</v>
      </c>
      <c r="S142" s="31" t="s">
        <v>57</v>
      </c>
      <c r="T142" s="32">
        <v>62</v>
      </c>
      <c r="U142" s="34">
        <v>0</v>
      </c>
    </row>
    <row r="143" spans="8:21">
      <c r="H143" s="31" t="s">
        <v>150</v>
      </c>
      <c r="I143" s="116">
        <v>8050826</v>
      </c>
      <c r="J143" s="116">
        <v>3488663</v>
      </c>
      <c r="K143" s="33">
        <v>0.43330000000000002</v>
      </c>
      <c r="L143" s="31" t="s">
        <v>76</v>
      </c>
      <c r="M143" s="32">
        <v>0</v>
      </c>
      <c r="N143" s="34">
        <v>0</v>
      </c>
      <c r="O143" s="31" t="s">
        <v>150</v>
      </c>
      <c r="P143" s="116">
        <v>7835857</v>
      </c>
      <c r="Q143" s="116">
        <v>3388785</v>
      </c>
      <c r="R143" s="33">
        <v>0.4325</v>
      </c>
      <c r="S143" s="31" t="s">
        <v>76</v>
      </c>
      <c r="T143" s="32">
        <v>0</v>
      </c>
      <c r="U143" s="34">
        <v>0</v>
      </c>
    </row>
    <row r="144" spans="8:21">
      <c r="H144" s="31" t="s">
        <v>150</v>
      </c>
      <c r="I144" s="116">
        <v>8050826</v>
      </c>
      <c r="J144" s="116">
        <v>3488663</v>
      </c>
      <c r="K144" s="33">
        <v>0.43330000000000002</v>
      </c>
      <c r="L144" s="31" t="s">
        <v>77</v>
      </c>
      <c r="M144" s="32">
        <v>0</v>
      </c>
      <c r="N144" s="34">
        <v>0</v>
      </c>
      <c r="O144" s="31" t="s">
        <v>150</v>
      </c>
      <c r="P144" s="116">
        <v>7835857</v>
      </c>
      <c r="Q144" s="116">
        <v>3388785</v>
      </c>
      <c r="R144" s="33">
        <v>0.4325</v>
      </c>
      <c r="S144" s="31" t="s">
        <v>77</v>
      </c>
      <c r="T144" s="32">
        <v>0</v>
      </c>
      <c r="U144" s="34">
        <v>0</v>
      </c>
    </row>
    <row r="145" spans="8:21">
      <c r="H145" s="31" t="s">
        <v>150</v>
      </c>
      <c r="I145" s="116">
        <v>8050826</v>
      </c>
      <c r="J145" s="116">
        <v>3488663</v>
      </c>
      <c r="K145" s="33">
        <v>0.43330000000000002</v>
      </c>
      <c r="L145" s="31" t="s">
        <v>60</v>
      </c>
      <c r="M145" s="32">
        <v>94</v>
      </c>
      <c r="N145" s="34">
        <v>0</v>
      </c>
      <c r="O145" s="31" t="s">
        <v>150</v>
      </c>
      <c r="P145" s="116">
        <v>7835857</v>
      </c>
      <c r="Q145" s="116">
        <v>3388785</v>
      </c>
      <c r="R145" s="33">
        <v>0.4325</v>
      </c>
      <c r="S145" s="31" t="s">
        <v>60</v>
      </c>
      <c r="T145" s="32">
        <v>81</v>
      </c>
      <c r="U145" s="34">
        <v>0</v>
      </c>
    </row>
    <row r="146" spans="8:21">
      <c r="H146" s="31" t="s">
        <v>150</v>
      </c>
      <c r="I146" s="116">
        <v>8050826</v>
      </c>
      <c r="J146" s="116">
        <v>3488663</v>
      </c>
      <c r="K146" s="33">
        <v>0.43330000000000002</v>
      </c>
      <c r="L146" s="31" t="s">
        <v>56</v>
      </c>
      <c r="M146" s="32">
        <v>0</v>
      </c>
      <c r="N146" s="34">
        <v>0</v>
      </c>
      <c r="O146" s="31" t="s">
        <v>150</v>
      </c>
      <c r="P146" s="116">
        <v>7835857</v>
      </c>
      <c r="Q146" s="116">
        <v>3388785</v>
      </c>
      <c r="R146" s="33">
        <v>0.4325</v>
      </c>
      <c r="S146" s="31" t="s">
        <v>56</v>
      </c>
      <c r="T146" s="32">
        <v>0</v>
      </c>
      <c r="U146" s="34">
        <v>0</v>
      </c>
    </row>
    <row r="147" spans="8:21">
      <c r="H147" s="31" t="s">
        <v>150</v>
      </c>
      <c r="I147" s="116">
        <v>8050826</v>
      </c>
      <c r="J147" s="116">
        <v>3488663</v>
      </c>
      <c r="K147" s="33">
        <v>0.43330000000000002</v>
      </c>
      <c r="L147" s="31" t="s">
        <v>59</v>
      </c>
      <c r="M147" s="32">
        <v>0</v>
      </c>
      <c r="N147" s="34">
        <v>0</v>
      </c>
      <c r="O147" s="31" t="s">
        <v>150</v>
      </c>
      <c r="P147" s="116">
        <v>7835857</v>
      </c>
      <c r="Q147" s="116">
        <v>3388785</v>
      </c>
      <c r="R147" s="33">
        <v>0.4325</v>
      </c>
      <c r="S147" s="31" t="s">
        <v>59</v>
      </c>
      <c r="T147" s="32">
        <v>0</v>
      </c>
      <c r="U147" s="34">
        <v>0</v>
      </c>
    </row>
    <row r="148" spans="8:21">
      <c r="H148" s="31" t="s">
        <v>150</v>
      </c>
      <c r="I148" s="116">
        <v>8050826</v>
      </c>
      <c r="J148" s="116">
        <v>3488663</v>
      </c>
      <c r="K148" s="33">
        <v>0.43330000000000002</v>
      </c>
      <c r="L148" s="31" t="s">
        <v>62</v>
      </c>
      <c r="M148" s="32">
        <v>0</v>
      </c>
      <c r="N148" s="34">
        <v>0</v>
      </c>
      <c r="O148" s="31" t="s">
        <v>150</v>
      </c>
      <c r="P148" s="116">
        <v>7835857</v>
      </c>
      <c r="Q148" s="116">
        <v>3388785</v>
      </c>
      <c r="R148" s="33">
        <v>0.4325</v>
      </c>
      <c r="S148" s="31" t="s">
        <v>62</v>
      </c>
      <c r="T148" s="32">
        <v>0</v>
      </c>
      <c r="U148" s="34">
        <v>0</v>
      </c>
    </row>
    <row r="149" spans="8:21">
      <c r="H149" s="31" t="s">
        <v>150</v>
      </c>
      <c r="I149" s="116">
        <v>8050826</v>
      </c>
      <c r="J149" s="116">
        <v>3488663</v>
      </c>
      <c r="K149" s="33">
        <v>0.43330000000000002</v>
      </c>
      <c r="L149" s="31" t="s">
        <v>65</v>
      </c>
      <c r="M149" s="32">
        <v>0</v>
      </c>
      <c r="N149" s="34">
        <v>0</v>
      </c>
      <c r="O149" s="31" t="s">
        <v>150</v>
      </c>
      <c r="P149" s="116">
        <v>7835857</v>
      </c>
      <c r="Q149" s="116">
        <v>3388785</v>
      </c>
      <c r="R149" s="33">
        <v>0.4325</v>
      </c>
      <c r="S149" s="31" t="s">
        <v>65</v>
      </c>
      <c r="T149" s="32">
        <v>0</v>
      </c>
      <c r="U149" s="34">
        <v>0</v>
      </c>
    </row>
    <row r="150" spans="8:21">
      <c r="H150" s="31" t="s">
        <v>150</v>
      </c>
      <c r="I150" s="116">
        <v>8050826</v>
      </c>
      <c r="J150" s="116">
        <v>3488663</v>
      </c>
      <c r="K150" s="33">
        <v>0.43330000000000002</v>
      </c>
      <c r="L150" s="31" t="s">
        <v>68</v>
      </c>
      <c r="M150" s="32">
        <v>0</v>
      </c>
      <c r="N150" s="34">
        <v>0</v>
      </c>
      <c r="O150" s="31" t="s">
        <v>150</v>
      </c>
      <c r="P150" s="116">
        <v>7835857</v>
      </c>
      <c r="Q150" s="116">
        <v>3388785</v>
      </c>
      <c r="R150" s="33">
        <v>0.4325</v>
      </c>
      <c r="S150" s="31" t="s">
        <v>68</v>
      </c>
      <c r="T150" s="32">
        <v>0</v>
      </c>
      <c r="U150" s="34">
        <v>0</v>
      </c>
    </row>
    <row r="151" spans="8:21">
      <c r="H151" s="31" t="s">
        <v>150</v>
      </c>
      <c r="I151" s="116">
        <v>8050826</v>
      </c>
      <c r="J151" s="116">
        <v>3488663</v>
      </c>
      <c r="K151" s="33">
        <v>0.43330000000000002</v>
      </c>
      <c r="L151" s="31" t="s">
        <v>71</v>
      </c>
      <c r="M151" s="32">
        <v>0</v>
      </c>
      <c r="N151" s="34">
        <v>0</v>
      </c>
      <c r="O151" s="31" t="s">
        <v>150</v>
      </c>
      <c r="P151" s="116">
        <v>7835857</v>
      </c>
      <c r="Q151" s="116">
        <v>3388785</v>
      </c>
      <c r="R151" s="33">
        <v>0.4325</v>
      </c>
      <c r="S151" s="31" t="s">
        <v>71</v>
      </c>
      <c r="T151" s="32">
        <v>0</v>
      </c>
      <c r="U151" s="34">
        <v>0</v>
      </c>
    </row>
    <row r="152" spans="8:21">
      <c r="H152" s="31" t="s">
        <v>150</v>
      </c>
      <c r="I152" s="116">
        <v>8050826</v>
      </c>
      <c r="J152" s="116">
        <v>3488663</v>
      </c>
      <c r="K152" s="33">
        <v>0.43330000000000002</v>
      </c>
      <c r="L152" s="31" t="s">
        <v>63</v>
      </c>
      <c r="M152" s="32">
        <v>1675222</v>
      </c>
      <c r="N152" s="34">
        <v>0.48020000000000002</v>
      </c>
      <c r="O152" s="31" t="s">
        <v>150</v>
      </c>
      <c r="P152" s="116">
        <v>7835857</v>
      </c>
      <c r="Q152" s="116">
        <v>3388785</v>
      </c>
      <c r="R152" s="33">
        <v>0.4325</v>
      </c>
      <c r="S152" s="31" t="s">
        <v>63</v>
      </c>
      <c r="T152" s="32">
        <v>1589648</v>
      </c>
      <c r="U152" s="34">
        <v>0.46910000000000002</v>
      </c>
    </row>
    <row r="153" spans="8:21">
      <c r="H153" s="31" t="s">
        <v>150</v>
      </c>
      <c r="I153" s="116">
        <v>8050826</v>
      </c>
      <c r="J153" s="116">
        <v>3488663</v>
      </c>
      <c r="K153" s="33">
        <v>0.43330000000000002</v>
      </c>
      <c r="L153" s="31" t="s">
        <v>75</v>
      </c>
      <c r="M153" s="32">
        <v>0</v>
      </c>
      <c r="N153" s="34">
        <v>0</v>
      </c>
      <c r="O153" s="31" t="s">
        <v>150</v>
      </c>
      <c r="P153" s="116">
        <v>7835857</v>
      </c>
      <c r="Q153" s="116">
        <v>3388785</v>
      </c>
      <c r="R153" s="33">
        <v>0.4325</v>
      </c>
      <c r="S153" s="31" t="s">
        <v>75</v>
      </c>
      <c r="T153" s="32">
        <v>0</v>
      </c>
      <c r="U153" s="34">
        <v>0</v>
      </c>
    </row>
    <row r="154" spans="8:21">
      <c r="H154" s="31" t="s">
        <v>150</v>
      </c>
      <c r="I154" s="116">
        <v>8050826</v>
      </c>
      <c r="J154" s="116">
        <v>3488663</v>
      </c>
      <c r="K154" s="33">
        <v>0.43330000000000002</v>
      </c>
      <c r="L154" s="31" t="s">
        <v>66</v>
      </c>
      <c r="M154" s="32">
        <v>19</v>
      </c>
      <c r="N154" s="34">
        <v>0</v>
      </c>
      <c r="O154" s="31" t="s">
        <v>150</v>
      </c>
      <c r="P154" s="116">
        <v>7835857</v>
      </c>
      <c r="Q154" s="116">
        <v>3388785</v>
      </c>
      <c r="R154" s="33">
        <v>0.4325</v>
      </c>
      <c r="S154" s="31" t="s">
        <v>66</v>
      </c>
      <c r="T154" s="32">
        <v>20</v>
      </c>
      <c r="U154" s="34">
        <v>0</v>
      </c>
    </row>
    <row r="155" spans="8:21">
      <c r="H155" s="31" t="s">
        <v>150</v>
      </c>
      <c r="I155" s="116">
        <v>8050826</v>
      </c>
      <c r="J155" s="116">
        <v>3488663</v>
      </c>
      <c r="K155" s="33">
        <v>0.43330000000000002</v>
      </c>
      <c r="L155" s="31" t="s">
        <v>78</v>
      </c>
      <c r="M155" s="32">
        <v>0</v>
      </c>
      <c r="N155" s="34">
        <v>0</v>
      </c>
      <c r="O155" s="31" t="s">
        <v>150</v>
      </c>
      <c r="P155" s="116">
        <v>7835857</v>
      </c>
      <c r="Q155" s="116">
        <v>3388785</v>
      </c>
      <c r="R155" s="33">
        <v>0.4325</v>
      </c>
      <c r="S155" s="31" t="s">
        <v>78</v>
      </c>
      <c r="T155" s="32">
        <v>0</v>
      </c>
      <c r="U155" s="34">
        <v>0</v>
      </c>
    </row>
    <row r="156" spans="8:21">
      <c r="H156" s="31" t="s">
        <v>150</v>
      </c>
      <c r="I156" s="116">
        <v>8050826</v>
      </c>
      <c r="J156" s="116">
        <v>3488663</v>
      </c>
      <c r="K156" s="33">
        <v>0.43330000000000002</v>
      </c>
      <c r="L156" s="31" t="s">
        <v>79</v>
      </c>
      <c r="M156" s="32">
        <v>0</v>
      </c>
      <c r="N156" s="34">
        <v>0</v>
      </c>
      <c r="O156" s="31" t="s">
        <v>150</v>
      </c>
      <c r="P156" s="116">
        <v>7835857</v>
      </c>
      <c r="Q156" s="116">
        <v>3388785</v>
      </c>
      <c r="R156" s="33">
        <v>0.4325</v>
      </c>
      <c r="S156" s="31" t="s">
        <v>79</v>
      </c>
      <c r="T156" s="32">
        <v>0</v>
      </c>
      <c r="U156" s="34">
        <v>0</v>
      </c>
    </row>
    <row r="157" spans="8:21">
      <c r="H157" s="31" t="s">
        <v>150</v>
      </c>
      <c r="I157" s="116">
        <v>8050826</v>
      </c>
      <c r="J157" s="116">
        <v>3488663</v>
      </c>
      <c r="K157" s="33">
        <v>0.43330000000000002</v>
      </c>
      <c r="L157" s="31" t="s">
        <v>80</v>
      </c>
      <c r="M157" s="32">
        <v>0</v>
      </c>
      <c r="N157" s="34">
        <v>0</v>
      </c>
      <c r="O157" s="31" t="s">
        <v>150</v>
      </c>
      <c r="P157" s="116">
        <v>7835857</v>
      </c>
      <c r="Q157" s="116">
        <v>3388785</v>
      </c>
      <c r="R157" s="33">
        <v>0.4325</v>
      </c>
      <c r="S157" s="31" t="s">
        <v>80</v>
      </c>
      <c r="T157" s="32">
        <v>0</v>
      </c>
      <c r="U157" s="34">
        <v>0</v>
      </c>
    </row>
    <row r="158" spans="8:21">
      <c r="H158" s="31" t="s">
        <v>150</v>
      </c>
      <c r="I158" s="116">
        <v>8050826</v>
      </c>
      <c r="J158" s="116">
        <v>3488663</v>
      </c>
      <c r="K158" s="33">
        <v>0.43330000000000002</v>
      </c>
      <c r="L158" s="31" t="s">
        <v>81</v>
      </c>
      <c r="M158" s="32">
        <v>0</v>
      </c>
      <c r="N158" s="34">
        <v>0</v>
      </c>
      <c r="O158" s="31" t="s">
        <v>150</v>
      </c>
      <c r="P158" s="116">
        <v>7835857</v>
      </c>
      <c r="Q158" s="116">
        <v>3388785</v>
      </c>
      <c r="R158" s="33">
        <v>0.4325</v>
      </c>
      <c r="S158" s="31" t="s">
        <v>81</v>
      </c>
      <c r="T158" s="32">
        <v>0</v>
      </c>
      <c r="U158" s="34">
        <v>0</v>
      </c>
    </row>
    <row r="159" spans="8:21">
      <c r="H159" s="31" t="s">
        <v>150</v>
      </c>
      <c r="I159" s="116">
        <v>8050826</v>
      </c>
      <c r="J159" s="116">
        <v>3488663</v>
      </c>
      <c r="K159" s="33">
        <v>0.43330000000000002</v>
      </c>
      <c r="L159" s="31" t="s">
        <v>82</v>
      </c>
      <c r="M159" s="32">
        <v>0</v>
      </c>
      <c r="N159" s="34">
        <v>0</v>
      </c>
      <c r="O159" s="31" t="s">
        <v>150</v>
      </c>
      <c r="P159" s="116">
        <v>7835857</v>
      </c>
      <c r="Q159" s="116">
        <v>3388785</v>
      </c>
      <c r="R159" s="33">
        <v>0.4325</v>
      </c>
      <c r="S159" s="31" t="s">
        <v>82</v>
      </c>
      <c r="T159" s="32">
        <v>0</v>
      </c>
      <c r="U159" s="34">
        <v>0</v>
      </c>
    </row>
    <row r="160" spans="8:21">
      <c r="H160" s="31" t="s">
        <v>150</v>
      </c>
      <c r="I160" s="116">
        <v>8050826</v>
      </c>
      <c r="J160" s="116">
        <v>3488663</v>
      </c>
      <c r="K160" s="33">
        <v>0.43330000000000002</v>
      </c>
      <c r="L160" s="31" t="s">
        <v>83</v>
      </c>
      <c r="M160" s="32">
        <v>0</v>
      </c>
      <c r="N160" s="34">
        <v>0</v>
      </c>
      <c r="O160" s="31" t="s">
        <v>150</v>
      </c>
      <c r="P160" s="116">
        <v>7835857</v>
      </c>
      <c r="Q160" s="116">
        <v>3388785</v>
      </c>
      <c r="R160" s="33">
        <v>0.4325</v>
      </c>
      <c r="S160" s="31" t="s">
        <v>83</v>
      </c>
      <c r="T160" s="32">
        <v>0</v>
      </c>
      <c r="U160" s="34">
        <v>0</v>
      </c>
    </row>
    <row r="161" spans="8:21">
      <c r="H161" s="31" t="s">
        <v>150</v>
      </c>
      <c r="I161" s="116">
        <v>8050826</v>
      </c>
      <c r="J161" s="116">
        <v>3488663</v>
      </c>
      <c r="K161" s="33">
        <v>0.43330000000000002</v>
      </c>
      <c r="L161" s="31" t="s">
        <v>84</v>
      </c>
      <c r="M161" s="32">
        <v>0</v>
      </c>
      <c r="N161" s="34">
        <v>0</v>
      </c>
      <c r="O161" s="31" t="s">
        <v>150</v>
      </c>
      <c r="P161" s="116">
        <v>7835857</v>
      </c>
      <c r="Q161" s="116">
        <v>3388785</v>
      </c>
      <c r="R161" s="33">
        <v>0.4325</v>
      </c>
      <c r="S161" s="31" t="s">
        <v>84</v>
      </c>
      <c r="T161" s="32">
        <v>0</v>
      </c>
      <c r="U161" s="34">
        <v>0</v>
      </c>
    </row>
    <row r="162" spans="8:21">
      <c r="H162" s="31" t="s">
        <v>150</v>
      </c>
      <c r="I162" s="116">
        <v>8050826</v>
      </c>
      <c r="J162" s="116">
        <v>3488663</v>
      </c>
      <c r="K162" s="33">
        <v>0.43330000000000002</v>
      </c>
      <c r="L162" s="31" t="s">
        <v>85</v>
      </c>
      <c r="M162" s="32">
        <v>0</v>
      </c>
      <c r="N162" s="34">
        <v>0</v>
      </c>
      <c r="O162" s="31" t="s">
        <v>150</v>
      </c>
      <c r="P162" s="116">
        <v>7835857</v>
      </c>
      <c r="Q162" s="116">
        <v>3388785</v>
      </c>
      <c r="R162" s="33">
        <v>0.4325</v>
      </c>
      <c r="S162" s="31" t="s">
        <v>85</v>
      </c>
      <c r="T162" s="32">
        <v>0</v>
      </c>
      <c r="U162" s="34">
        <v>0</v>
      </c>
    </row>
    <row r="163" spans="8:21">
      <c r="H163" s="31" t="s">
        <v>150</v>
      </c>
      <c r="I163" s="116">
        <v>8050826</v>
      </c>
      <c r="J163" s="116">
        <v>3488663</v>
      </c>
      <c r="K163" s="33">
        <v>0.43330000000000002</v>
      </c>
      <c r="L163" s="31" t="s">
        <v>69</v>
      </c>
      <c r="M163" s="32">
        <v>57</v>
      </c>
      <c r="N163" s="34">
        <v>0</v>
      </c>
      <c r="O163" s="31" t="s">
        <v>150</v>
      </c>
      <c r="P163" s="116">
        <v>7835857</v>
      </c>
      <c r="Q163" s="116">
        <v>3388785</v>
      </c>
      <c r="R163" s="33">
        <v>0.4325</v>
      </c>
      <c r="S163" s="31" t="s">
        <v>69</v>
      </c>
      <c r="T163" s="32">
        <v>31</v>
      </c>
      <c r="U163" s="34">
        <v>0</v>
      </c>
    </row>
    <row r="164" spans="8:21">
      <c r="H164" s="31" t="s">
        <v>150</v>
      </c>
      <c r="I164" s="116">
        <v>8050826</v>
      </c>
      <c r="J164" s="116">
        <v>3488663</v>
      </c>
      <c r="K164" s="33">
        <v>0.43330000000000002</v>
      </c>
      <c r="L164" s="31" t="s">
        <v>86</v>
      </c>
      <c r="M164" s="32">
        <v>0</v>
      </c>
      <c r="N164" s="34">
        <v>0</v>
      </c>
      <c r="O164" s="31" t="s">
        <v>150</v>
      </c>
      <c r="P164" s="116">
        <v>7835857</v>
      </c>
      <c r="Q164" s="116">
        <v>3388785</v>
      </c>
      <c r="R164" s="33">
        <v>0.4325</v>
      </c>
      <c r="S164" s="31" t="s">
        <v>86</v>
      </c>
      <c r="T164" s="32">
        <v>0</v>
      </c>
      <c r="U164" s="34">
        <v>0</v>
      </c>
    </row>
    <row r="165" spans="8:21">
      <c r="H165" s="31" t="s">
        <v>150</v>
      </c>
      <c r="I165" s="116">
        <v>8050826</v>
      </c>
      <c r="J165" s="116">
        <v>3488663</v>
      </c>
      <c r="K165" s="33">
        <v>0.43330000000000002</v>
      </c>
      <c r="L165" s="31" t="s">
        <v>72</v>
      </c>
      <c r="M165" s="32">
        <v>21</v>
      </c>
      <c r="N165" s="34">
        <v>0</v>
      </c>
      <c r="O165" s="31" t="s">
        <v>150</v>
      </c>
      <c r="P165" s="116">
        <v>7835857</v>
      </c>
      <c r="Q165" s="116">
        <v>3388785</v>
      </c>
      <c r="R165" s="33">
        <v>0.4325</v>
      </c>
      <c r="S165" s="31" t="s">
        <v>72</v>
      </c>
      <c r="T165" s="32">
        <v>15</v>
      </c>
      <c r="U165" s="34">
        <v>0</v>
      </c>
    </row>
    <row r="166" spans="8:21">
      <c r="H166" s="31" t="s">
        <v>150</v>
      </c>
      <c r="I166" s="116">
        <v>8050826</v>
      </c>
      <c r="J166" s="116">
        <v>3488663</v>
      </c>
      <c r="K166" s="33">
        <v>0.43330000000000002</v>
      </c>
      <c r="L166" s="31" t="s">
        <v>87</v>
      </c>
      <c r="M166" s="32">
        <v>0</v>
      </c>
      <c r="N166" s="34">
        <v>0</v>
      </c>
      <c r="O166" s="31" t="s">
        <v>150</v>
      </c>
      <c r="P166" s="116">
        <v>7835857</v>
      </c>
      <c r="Q166" s="116">
        <v>3388785</v>
      </c>
      <c r="R166" s="33">
        <v>0.4325</v>
      </c>
      <c r="S166" s="31" t="s">
        <v>87</v>
      </c>
      <c r="T166" s="32">
        <v>0</v>
      </c>
      <c r="U166" s="34">
        <v>0</v>
      </c>
    </row>
    <row r="167" spans="8:21">
      <c r="H167" s="31" t="s">
        <v>150</v>
      </c>
      <c r="I167" s="116">
        <v>8050826</v>
      </c>
      <c r="J167" s="116">
        <v>3488663</v>
      </c>
      <c r="K167" s="33">
        <v>0.43330000000000002</v>
      </c>
      <c r="L167" s="31" t="s">
        <v>88</v>
      </c>
      <c r="M167" s="32">
        <v>0</v>
      </c>
      <c r="N167" s="34">
        <v>0</v>
      </c>
      <c r="O167" s="31" t="s">
        <v>150</v>
      </c>
      <c r="P167" s="116">
        <v>7835857</v>
      </c>
      <c r="Q167" s="116">
        <v>3388785</v>
      </c>
      <c r="R167" s="33">
        <v>0.4325</v>
      </c>
      <c r="S167" s="31" t="s">
        <v>88</v>
      </c>
      <c r="T167" s="32">
        <v>0</v>
      </c>
      <c r="U167" s="34">
        <v>0</v>
      </c>
    </row>
    <row r="168" spans="8:21">
      <c r="H168" s="31" t="s">
        <v>150</v>
      </c>
      <c r="I168" s="116">
        <v>8050826</v>
      </c>
      <c r="J168" s="116">
        <v>3488663</v>
      </c>
      <c r="K168" s="33">
        <v>0.43330000000000002</v>
      </c>
      <c r="L168" s="31" t="s">
        <v>89</v>
      </c>
      <c r="M168" s="32">
        <v>0</v>
      </c>
      <c r="N168" s="34">
        <v>0</v>
      </c>
      <c r="O168" s="31" t="s">
        <v>150</v>
      </c>
      <c r="P168" s="116">
        <v>7835857</v>
      </c>
      <c r="Q168" s="116">
        <v>3388785</v>
      </c>
      <c r="R168" s="33">
        <v>0.4325</v>
      </c>
      <c r="S168" s="31" t="s">
        <v>89</v>
      </c>
      <c r="T168" s="32">
        <v>0</v>
      </c>
      <c r="U168" s="34">
        <v>0</v>
      </c>
    </row>
    <row r="169" spans="8:21">
      <c r="H169" s="31" t="s">
        <v>150</v>
      </c>
      <c r="I169" s="116">
        <v>8050826</v>
      </c>
      <c r="J169" s="116">
        <v>3488663</v>
      </c>
      <c r="K169" s="33">
        <v>0.43330000000000002</v>
      </c>
      <c r="L169" s="31" t="s">
        <v>90</v>
      </c>
      <c r="M169" s="32">
        <v>0</v>
      </c>
      <c r="N169" s="34">
        <v>0</v>
      </c>
      <c r="O169" s="31" t="s">
        <v>150</v>
      </c>
      <c r="P169" s="116">
        <v>7835857</v>
      </c>
      <c r="Q169" s="116">
        <v>3388785</v>
      </c>
      <c r="R169" s="33">
        <v>0.4325</v>
      </c>
      <c r="S169" s="31" t="s">
        <v>90</v>
      </c>
      <c r="T169" s="32">
        <v>0</v>
      </c>
      <c r="U169" s="34">
        <v>0</v>
      </c>
    </row>
    <row r="170" spans="8:21">
      <c r="H170" s="31" t="s">
        <v>150</v>
      </c>
      <c r="I170" s="116">
        <v>8050826</v>
      </c>
      <c r="J170" s="116">
        <v>3488663</v>
      </c>
      <c r="K170" s="33">
        <v>0.43330000000000002</v>
      </c>
      <c r="L170" s="31" t="s">
        <v>91</v>
      </c>
      <c r="M170" s="32">
        <v>0</v>
      </c>
      <c r="N170" s="34">
        <v>0</v>
      </c>
      <c r="O170" s="31" t="s">
        <v>150</v>
      </c>
      <c r="P170" s="116">
        <v>7835857</v>
      </c>
      <c r="Q170" s="116">
        <v>3388785</v>
      </c>
      <c r="R170" s="33">
        <v>0.4325</v>
      </c>
      <c r="S170" s="31" t="s">
        <v>91</v>
      </c>
      <c r="T170" s="32">
        <v>0</v>
      </c>
      <c r="U170" s="34">
        <v>0</v>
      </c>
    </row>
    <row r="171" spans="8:21">
      <c r="H171" s="31" t="s">
        <v>150</v>
      </c>
      <c r="I171" s="116">
        <v>8050826</v>
      </c>
      <c r="J171" s="116">
        <v>3488663</v>
      </c>
      <c r="K171" s="33">
        <v>0.43330000000000002</v>
      </c>
      <c r="L171" s="31" t="s">
        <v>92</v>
      </c>
      <c r="M171" s="32">
        <v>0</v>
      </c>
      <c r="N171" s="34">
        <v>0</v>
      </c>
      <c r="O171" s="31" t="s">
        <v>150</v>
      </c>
      <c r="P171" s="116">
        <v>7835857</v>
      </c>
      <c r="Q171" s="116">
        <v>3388785</v>
      </c>
      <c r="R171" s="33">
        <v>0.4325</v>
      </c>
      <c r="S171" s="31" t="s">
        <v>92</v>
      </c>
      <c r="T171" s="32">
        <v>0</v>
      </c>
      <c r="U171" s="34">
        <v>0</v>
      </c>
    </row>
    <row r="172" spans="8:21">
      <c r="H172" s="31" t="s">
        <v>150</v>
      </c>
      <c r="I172" s="116">
        <v>8050826</v>
      </c>
      <c r="J172" s="116">
        <v>3488663</v>
      </c>
      <c r="K172" s="33">
        <v>0.43330000000000002</v>
      </c>
      <c r="L172" s="31" t="s">
        <v>93</v>
      </c>
      <c r="M172" s="32">
        <v>0</v>
      </c>
      <c r="N172" s="34">
        <v>0</v>
      </c>
      <c r="O172" s="31" t="s">
        <v>150</v>
      </c>
      <c r="P172" s="116">
        <v>7835857</v>
      </c>
      <c r="Q172" s="116">
        <v>3388785</v>
      </c>
      <c r="R172" s="33">
        <v>0.4325</v>
      </c>
      <c r="S172" s="31" t="s">
        <v>93</v>
      </c>
      <c r="T172" s="32">
        <v>0</v>
      </c>
      <c r="U172" s="34">
        <v>0</v>
      </c>
    </row>
    <row r="173" spans="8:21">
      <c r="H173" s="31" t="s">
        <v>150</v>
      </c>
      <c r="I173" s="116">
        <v>8050826</v>
      </c>
      <c r="J173" s="116">
        <v>3488663</v>
      </c>
      <c r="K173" s="33">
        <v>0.43330000000000002</v>
      </c>
      <c r="L173" s="31" t="s">
        <v>94</v>
      </c>
      <c r="M173" s="32">
        <v>0</v>
      </c>
      <c r="N173" s="34">
        <v>0</v>
      </c>
      <c r="O173" s="31" t="s">
        <v>150</v>
      </c>
      <c r="P173" s="116">
        <v>7835857</v>
      </c>
      <c r="Q173" s="116">
        <v>3388785</v>
      </c>
      <c r="R173" s="33">
        <v>0.4325</v>
      </c>
      <c r="S173" s="31" t="s">
        <v>94</v>
      </c>
      <c r="T173" s="32">
        <v>0</v>
      </c>
      <c r="U173" s="34">
        <v>0</v>
      </c>
    </row>
    <row r="174" spans="8:21">
      <c r="H174" s="31" t="s">
        <v>150</v>
      </c>
      <c r="I174" s="116">
        <v>8050826</v>
      </c>
      <c r="J174" s="116">
        <v>3488663</v>
      </c>
      <c r="K174" s="33">
        <v>0.43330000000000002</v>
      </c>
      <c r="L174" s="31" t="s">
        <v>95</v>
      </c>
      <c r="M174" s="32">
        <v>0</v>
      </c>
      <c r="N174" s="34">
        <v>0</v>
      </c>
      <c r="O174" s="31" t="s">
        <v>150</v>
      </c>
      <c r="P174" s="116">
        <v>7835857</v>
      </c>
      <c r="Q174" s="116">
        <v>3388785</v>
      </c>
      <c r="R174" s="33">
        <v>0.4325</v>
      </c>
      <c r="S174" s="31" t="s">
        <v>95</v>
      </c>
      <c r="T174" s="32">
        <v>0</v>
      </c>
      <c r="U174" s="34">
        <v>0</v>
      </c>
    </row>
    <row r="175" spans="8:21">
      <c r="H175" s="31" t="s">
        <v>150</v>
      </c>
      <c r="I175" s="116">
        <v>8050826</v>
      </c>
      <c r="J175" s="116">
        <v>3488663</v>
      </c>
      <c r="K175" s="33">
        <v>0.43330000000000002</v>
      </c>
      <c r="L175" s="31" t="s">
        <v>96</v>
      </c>
      <c r="M175" s="32">
        <v>0</v>
      </c>
      <c r="N175" s="34">
        <v>0</v>
      </c>
      <c r="O175" s="31" t="s">
        <v>150</v>
      </c>
      <c r="P175" s="116">
        <v>7835857</v>
      </c>
      <c r="Q175" s="116">
        <v>3388785</v>
      </c>
      <c r="R175" s="33">
        <v>0.4325</v>
      </c>
      <c r="S175" s="31" t="s">
        <v>96</v>
      </c>
      <c r="T175" s="32">
        <v>0</v>
      </c>
      <c r="U175" s="34">
        <v>0</v>
      </c>
    </row>
    <row r="176" spans="8:21">
      <c r="H176" s="31" t="s">
        <v>150</v>
      </c>
      <c r="I176" s="116">
        <v>8050826</v>
      </c>
      <c r="J176" s="116">
        <v>3488663</v>
      </c>
      <c r="K176" s="33">
        <v>0.43330000000000002</v>
      </c>
      <c r="L176" s="31" t="s">
        <v>97</v>
      </c>
      <c r="M176" s="32">
        <v>0</v>
      </c>
      <c r="N176" s="34">
        <v>0</v>
      </c>
      <c r="O176" s="31" t="s">
        <v>150</v>
      </c>
      <c r="P176" s="116">
        <v>7835857</v>
      </c>
      <c r="Q176" s="116">
        <v>3388785</v>
      </c>
      <c r="R176" s="33">
        <v>0.4325</v>
      </c>
      <c r="S176" s="31" t="s">
        <v>97</v>
      </c>
      <c r="T176" s="32">
        <v>0</v>
      </c>
      <c r="U176" s="34">
        <v>0</v>
      </c>
    </row>
    <row r="177" spans="8:21">
      <c r="H177" s="31" t="s">
        <v>150</v>
      </c>
      <c r="I177" s="116">
        <v>8050826</v>
      </c>
      <c r="J177" s="116">
        <v>3488663</v>
      </c>
      <c r="K177" s="33">
        <v>0.43330000000000002</v>
      </c>
      <c r="L177" s="31" t="s">
        <v>98</v>
      </c>
      <c r="M177" s="32">
        <v>0</v>
      </c>
      <c r="N177" s="34">
        <v>0</v>
      </c>
      <c r="O177" s="31" t="s">
        <v>150</v>
      </c>
      <c r="P177" s="116">
        <v>7835857</v>
      </c>
      <c r="Q177" s="116">
        <v>3388785</v>
      </c>
      <c r="R177" s="33">
        <v>0.4325</v>
      </c>
      <c r="S177" s="31" t="s">
        <v>98</v>
      </c>
      <c r="T177" s="32">
        <v>0</v>
      </c>
      <c r="U177" s="34">
        <v>0</v>
      </c>
    </row>
    <row r="178" spans="8:21">
      <c r="H178" s="31" t="s">
        <v>150</v>
      </c>
      <c r="I178" s="116">
        <v>8050826</v>
      </c>
      <c r="J178" s="116">
        <v>3488663</v>
      </c>
      <c r="K178" s="33">
        <v>0.43330000000000002</v>
      </c>
      <c r="L178" s="31" t="s">
        <v>99</v>
      </c>
      <c r="M178" s="32">
        <v>0</v>
      </c>
      <c r="N178" s="34">
        <v>0</v>
      </c>
      <c r="O178" s="31" t="s">
        <v>150</v>
      </c>
      <c r="P178" s="116">
        <v>7835857</v>
      </c>
      <c r="Q178" s="116">
        <v>3388785</v>
      </c>
      <c r="R178" s="33">
        <v>0.4325</v>
      </c>
      <c r="S178" s="31" t="s">
        <v>99</v>
      </c>
      <c r="T178" s="32">
        <v>0</v>
      </c>
      <c r="U178" s="34">
        <v>0</v>
      </c>
    </row>
    <row r="179" spans="8:21">
      <c r="H179" s="31" t="s">
        <v>150</v>
      </c>
      <c r="I179" s="116">
        <v>8050826</v>
      </c>
      <c r="J179" s="116">
        <v>3488663</v>
      </c>
      <c r="K179" s="33">
        <v>0.43330000000000002</v>
      </c>
      <c r="L179" s="31" t="s">
        <v>100</v>
      </c>
      <c r="M179" s="32">
        <v>0</v>
      </c>
      <c r="N179" s="34">
        <v>0</v>
      </c>
      <c r="O179" s="31" t="s">
        <v>150</v>
      </c>
      <c r="P179" s="116">
        <v>7835857</v>
      </c>
      <c r="Q179" s="116">
        <v>3388785</v>
      </c>
      <c r="R179" s="33">
        <v>0.4325</v>
      </c>
      <c r="S179" s="31" t="s">
        <v>100</v>
      </c>
      <c r="T179" s="32">
        <v>0</v>
      </c>
      <c r="U179" s="34">
        <v>0</v>
      </c>
    </row>
    <row r="180" spans="8:21">
      <c r="H180" s="31" t="s">
        <v>150</v>
      </c>
      <c r="I180" s="116">
        <v>8050826</v>
      </c>
      <c r="J180" s="116">
        <v>3488663</v>
      </c>
      <c r="K180" s="33">
        <v>0.43330000000000002</v>
      </c>
      <c r="L180" s="31" t="s">
        <v>101</v>
      </c>
      <c r="M180" s="32">
        <v>0</v>
      </c>
      <c r="N180" s="34">
        <v>0</v>
      </c>
      <c r="O180" s="31" t="s">
        <v>150</v>
      </c>
      <c r="P180" s="116">
        <v>7835857</v>
      </c>
      <c r="Q180" s="116">
        <v>3388785</v>
      </c>
      <c r="R180" s="33">
        <v>0.4325</v>
      </c>
      <c r="S180" s="31" t="s">
        <v>101</v>
      </c>
      <c r="T180" s="32">
        <v>0</v>
      </c>
      <c r="U180" s="34">
        <v>0</v>
      </c>
    </row>
    <row r="181" spans="8:21">
      <c r="H181" s="31" t="s">
        <v>150</v>
      </c>
      <c r="I181" s="116">
        <v>8050826</v>
      </c>
      <c r="J181" s="116">
        <v>3488663</v>
      </c>
      <c r="K181" s="33">
        <v>0.43330000000000002</v>
      </c>
      <c r="L181" s="31" t="s">
        <v>102</v>
      </c>
      <c r="M181" s="32">
        <v>0</v>
      </c>
      <c r="N181" s="34">
        <v>0</v>
      </c>
      <c r="O181" s="31" t="s">
        <v>150</v>
      </c>
      <c r="P181" s="116">
        <v>7835857</v>
      </c>
      <c r="Q181" s="116">
        <v>3388785</v>
      </c>
      <c r="R181" s="33">
        <v>0.4325</v>
      </c>
      <c r="S181" s="31" t="s">
        <v>102</v>
      </c>
      <c r="T181" s="32">
        <v>0</v>
      </c>
      <c r="U181" s="34">
        <v>0</v>
      </c>
    </row>
    <row r="182" spans="8:21">
      <c r="H182" s="31" t="s">
        <v>150</v>
      </c>
      <c r="I182" s="116">
        <v>8050826</v>
      </c>
      <c r="J182" s="116">
        <v>3488663</v>
      </c>
      <c r="K182" s="33">
        <v>0.43330000000000002</v>
      </c>
      <c r="L182" s="31" t="s">
        <v>74</v>
      </c>
      <c r="M182" s="32">
        <v>14</v>
      </c>
      <c r="N182" s="34">
        <v>0</v>
      </c>
      <c r="O182" s="31" t="s">
        <v>150</v>
      </c>
      <c r="P182" s="116">
        <v>7835857</v>
      </c>
      <c r="Q182" s="116">
        <v>3388785</v>
      </c>
      <c r="R182" s="33">
        <v>0.4325</v>
      </c>
      <c r="S182" s="31" t="s">
        <v>74</v>
      </c>
      <c r="T182" s="32">
        <v>19</v>
      </c>
      <c r="U182" s="34">
        <v>0</v>
      </c>
    </row>
    <row r="183" spans="8:21">
      <c r="H183" s="31" t="s">
        <v>150</v>
      </c>
      <c r="I183" s="116">
        <v>8050826</v>
      </c>
      <c r="J183" s="116">
        <v>3488663</v>
      </c>
      <c r="K183" s="33">
        <v>0.43330000000000002</v>
      </c>
      <c r="L183" s="31" t="s">
        <v>103</v>
      </c>
      <c r="M183" s="32">
        <v>0</v>
      </c>
      <c r="N183" s="34">
        <v>0</v>
      </c>
      <c r="O183" s="31" t="s">
        <v>150</v>
      </c>
      <c r="P183" s="116">
        <v>7835857</v>
      </c>
      <c r="Q183" s="116">
        <v>3388785</v>
      </c>
      <c r="R183" s="33">
        <v>0.4325</v>
      </c>
      <c r="S183" s="31" t="s">
        <v>103</v>
      </c>
      <c r="T183" s="32">
        <v>0</v>
      </c>
      <c r="U183" s="34">
        <v>0</v>
      </c>
    </row>
    <row r="184" spans="8:21">
      <c r="H184" s="31" t="s">
        <v>150</v>
      </c>
      <c r="I184" s="116">
        <v>8050826</v>
      </c>
      <c r="J184" s="116">
        <v>3488663</v>
      </c>
      <c r="K184" s="33">
        <v>0.43330000000000002</v>
      </c>
      <c r="L184" s="31" t="s">
        <v>104</v>
      </c>
      <c r="M184" s="32">
        <v>0</v>
      </c>
      <c r="N184" s="34">
        <v>0</v>
      </c>
      <c r="O184" s="31" t="s">
        <v>150</v>
      </c>
      <c r="P184" s="116">
        <v>7835857</v>
      </c>
      <c r="Q184" s="116">
        <v>3388785</v>
      </c>
      <c r="R184" s="33">
        <v>0.4325</v>
      </c>
      <c r="S184" s="31" t="s">
        <v>104</v>
      </c>
      <c r="T184" s="32">
        <v>0</v>
      </c>
      <c r="U184" s="34">
        <v>0</v>
      </c>
    </row>
    <row r="185" spans="8:21">
      <c r="H185" s="31" t="s">
        <v>150</v>
      </c>
      <c r="I185" s="116">
        <v>8050826</v>
      </c>
      <c r="J185" s="116">
        <v>3488663</v>
      </c>
      <c r="K185" s="33">
        <v>0.43330000000000002</v>
      </c>
      <c r="L185" s="31" t="s">
        <v>105</v>
      </c>
      <c r="M185" s="32">
        <v>0</v>
      </c>
      <c r="N185" s="34">
        <v>0</v>
      </c>
      <c r="O185" s="31" t="s">
        <v>150</v>
      </c>
      <c r="P185" s="116">
        <v>7835857</v>
      </c>
      <c r="Q185" s="116">
        <v>3388785</v>
      </c>
      <c r="R185" s="33">
        <v>0.4325</v>
      </c>
      <c r="S185" s="31" t="s">
        <v>105</v>
      </c>
      <c r="T185" s="32">
        <v>0</v>
      </c>
      <c r="U185" s="34">
        <v>0</v>
      </c>
    </row>
    <row r="186" spans="8:21">
      <c r="H186" s="31" t="s">
        <v>150</v>
      </c>
      <c r="I186" s="116">
        <v>8050826</v>
      </c>
      <c r="J186" s="116">
        <v>3488663</v>
      </c>
      <c r="K186" s="33">
        <v>0.43330000000000002</v>
      </c>
      <c r="L186" s="31" t="s">
        <v>106</v>
      </c>
      <c r="M186" s="32">
        <v>0</v>
      </c>
      <c r="N186" s="34">
        <v>0</v>
      </c>
      <c r="O186" s="31" t="s">
        <v>150</v>
      </c>
      <c r="P186" s="116">
        <v>7835857</v>
      </c>
      <c r="Q186" s="116">
        <v>3388785</v>
      </c>
      <c r="R186" s="33">
        <v>0.4325</v>
      </c>
      <c r="S186" s="31" t="s">
        <v>106</v>
      </c>
      <c r="T186" s="32">
        <v>0</v>
      </c>
      <c r="U186" s="34">
        <v>0</v>
      </c>
    </row>
    <row r="187" spans="8:21">
      <c r="H187" s="31" t="s">
        <v>150</v>
      </c>
      <c r="I187" s="116">
        <v>8050826</v>
      </c>
      <c r="J187" s="116">
        <v>3488663</v>
      </c>
      <c r="K187" s="33">
        <v>0.43330000000000002</v>
      </c>
      <c r="L187" s="31" t="s">
        <v>107</v>
      </c>
      <c r="M187" s="32">
        <v>0</v>
      </c>
      <c r="N187" s="34">
        <v>0</v>
      </c>
      <c r="O187" s="31" t="s">
        <v>150</v>
      </c>
      <c r="P187" s="116">
        <v>7835857</v>
      </c>
      <c r="Q187" s="116">
        <v>3388785</v>
      </c>
      <c r="R187" s="33">
        <v>0.4325</v>
      </c>
      <c r="S187" s="31" t="s">
        <v>107</v>
      </c>
      <c r="T187" s="32">
        <v>0</v>
      </c>
      <c r="U187" s="34">
        <v>0</v>
      </c>
    </row>
    <row r="188" spans="8:21">
      <c r="H188" s="31" t="s">
        <v>150</v>
      </c>
      <c r="I188" s="116">
        <v>8050826</v>
      </c>
      <c r="J188" s="116">
        <v>3488663</v>
      </c>
      <c r="K188" s="33">
        <v>0.43330000000000002</v>
      </c>
      <c r="L188" s="31" t="s">
        <v>108</v>
      </c>
      <c r="M188" s="32">
        <v>0</v>
      </c>
      <c r="N188" s="34">
        <v>0</v>
      </c>
      <c r="O188" s="31" t="s">
        <v>150</v>
      </c>
      <c r="P188" s="116">
        <v>7835857</v>
      </c>
      <c r="Q188" s="116">
        <v>3388785</v>
      </c>
      <c r="R188" s="33">
        <v>0.4325</v>
      </c>
      <c r="S188" s="31" t="s">
        <v>108</v>
      </c>
      <c r="T188" s="32">
        <v>0</v>
      </c>
      <c r="U188" s="34">
        <v>0</v>
      </c>
    </row>
    <row r="189" spans="8:21">
      <c r="H189" s="31" t="s">
        <v>150</v>
      </c>
      <c r="I189" s="116">
        <v>8050826</v>
      </c>
      <c r="J189" s="116">
        <v>3488663</v>
      </c>
      <c r="K189" s="33">
        <v>0.43330000000000002</v>
      </c>
      <c r="L189" s="31" t="s">
        <v>109</v>
      </c>
      <c r="M189" s="32">
        <v>0</v>
      </c>
      <c r="N189" s="34">
        <v>0</v>
      </c>
      <c r="O189" s="31" t="s">
        <v>150</v>
      </c>
      <c r="P189" s="116">
        <v>7835857</v>
      </c>
      <c r="Q189" s="116">
        <v>3388785</v>
      </c>
      <c r="R189" s="33">
        <v>0.4325</v>
      </c>
      <c r="S189" s="31" t="s">
        <v>109</v>
      </c>
      <c r="T189" s="32">
        <v>0</v>
      </c>
      <c r="U189" s="34">
        <v>0</v>
      </c>
    </row>
    <row r="190" spans="8:21">
      <c r="H190" s="31" t="s">
        <v>150</v>
      </c>
      <c r="I190" s="116">
        <v>8050826</v>
      </c>
      <c r="J190" s="116">
        <v>3488663</v>
      </c>
      <c r="K190" s="33">
        <v>0.43330000000000002</v>
      </c>
      <c r="L190" s="31" t="s">
        <v>110</v>
      </c>
      <c r="M190" s="32">
        <v>0</v>
      </c>
      <c r="N190" s="34">
        <v>0</v>
      </c>
      <c r="O190" s="31" t="s">
        <v>150</v>
      </c>
      <c r="P190" s="116">
        <v>7835857</v>
      </c>
      <c r="Q190" s="116">
        <v>3388785</v>
      </c>
      <c r="R190" s="33">
        <v>0.4325</v>
      </c>
      <c r="S190" s="31" t="s">
        <v>110</v>
      </c>
      <c r="T190" s="32">
        <v>0</v>
      </c>
      <c r="U190" s="34">
        <v>0</v>
      </c>
    </row>
    <row r="191" spans="8:21">
      <c r="H191" s="31" t="s">
        <v>150</v>
      </c>
      <c r="I191" s="116">
        <v>8050826</v>
      </c>
      <c r="J191" s="116">
        <v>3488663</v>
      </c>
      <c r="K191" s="33">
        <v>0.43330000000000002</v>
      </c>
      <c r="L191" s="31" t="s">
        <v>111</v>
      </c>
      <c r="M191" s="32">
        <v>0</v>
      </c>
      <c r="N191" s="34">
        <v>0</v>
      </c>
      <c r="O191" s="31" t="s">
        <v>150</v>
      </c>
      <c r="P191" s="116">
        <v>7835857</v>
      </c>
      <c r="Q191" s="116">
        <v>3388785</v>
      </c>
      <c r="R191" s="33">
        <v>0.4325</v>
      </c>
      <c r="S191" s="31" t="s">
        <v>111</v>
      </c>
      <c r="T191" s="32">
        <v>0</v>
      </c>
      <c r="U191" s="34">
        <v>0</v>
      </c>
    </row>
    <row r="192" spans="8:21">
      <c r="H192" s="31" t="s">
        <v>150</v>
      </c>
      <c r="I192" s="116">
        <v>8050826</v>
      </c>
      <c r="J192" s="116">
        <v>3488663</v>
      </c>
      <c r="K192" s="33">
        <v>0.43330000000000002</v>
      </c>
      <c r="L192" s="31" t="s">
        <v>112</v>
      </c>
      <c r="M192" s="32">
        <v>0</v>
      </c>
      <c r="N192" s="34">
        <v>0</v>
      </c>
      <c r="O192" s="31" t="s">
        <v>150</v>
      </c>
      <c r="P192" s="116">
        <v>7835857</v>
      </c>
      <c r="Q192" s="116">
        <v>3388785</v>
      </c>
      <c r="R192" s="33">
        <v>0.4325</v>
      </c>
      <c r="S192" s="31" t="s">
        <v>112</v>
      </c>
      <c r="T192" s="32">
        <v>0</v>
      </c>
      <c r="U192" s="34">
        <v>0</v>
      </c>
    </row>
    <row r="193" spans="8:21">
      <c r="H193" s="31" t="s">
        <v>150</v>
      </c>
      <c r="I193" s="116">
        <v>8050826</v>
      </c>
      <c r="J193" s="116">
        <v>3488663</v>
      </c>
      <c r="K193" s="33">
        <v>0.43330000000000002</v>
      </c>
      <c r="L193" s="31" t="s">
        <v>113</v>
      </c>
      <c r="M193" s="32">
        <v>0</v>
      </c>
      <c r="N193" s="34">
        <v>0</v>
      </c>
      <c r="O193" s="31" t="s">
        <v>150</v>
      </c>
      <c r="P193" s="116">
        <v>7835857</v>
      </c>
      <c r="Q193" s="116">
        <v>3388785</v>
      </c>
      <c r="R193" s="33">
        <v>0.4325</v>
      </c>
      <c r="S193" s="31" t="s">
        <v>113</v>
      </c>
      <c r="T193" s="32">
        <v>0</v>
      </c>
      <c r="U193" s="34">
        <v>0</v>
      </c>
    </row>
    <row r="194" spans="8:21">
      <c r="H194" s="31" t="s">
        <v>150</v>
      </c>
      <c r="I194" s="116">
        <v>8050826</v>
      </c>
      <c r="J194" s="116">
        <v>3488663</v>
      </c>
      <c r="K194" s="33">
        <v>0.43330000000000002</v>
      </c>
      <c r="L194" s="31" t="s">
        <v>114</v>
      </c>
      <c r="M194" s="32">
        <v>0</v>
      </c>
      <c r="N194" s="34">
        <v>0</v>
      </c>
      <c r="O194" s="31" t="s">
        <v>150</v>
      </c>
      <c r="P194" s="116">
        <v>7835857</v>
      </c>
      <c r="Q194" s="116">
        <v>3388785</v>
      </c>
      <c r="R194" s="33">
        <v>0.4325</v>
      </c>
      <c r="S194" s="31" t="s">
        <v>114</v>
      </c>
      <c r="T194" s="32">
        <v>0</v>
      </c>
      <c r="U194" s="34">
        <v>0</v>
      </c>
    </row>
    <row r="195" spans="8:21">
      <c r="H195" s="31" t="s">
        <v>150</v>
      </c>
      <c r="I195" s="116">
        <v>8050826</v>
      </c>
      <c r="J195" s="116">
        <v>3488663</v>
      </c>
      <c r="K195" s="33">
        <v>0.43330000000000002</v>
      </c>
      <c r="L195" s="31" t="s">
        <v>115</v>
      </c>
      <c r="M195" s="32">
        <v>0</v>
      </c>
      <c r="N195" s="34">
        <v>0</v>
      </c>
      <c r="O195" s="31" t="s">
        <v>150</v>
      </c>
      <c r="P195" s="116">
        <v>7835857</v>
      </c>
      <c r="Q195" s="116">
        <v>3388785</v>
      </c>
      <c r="R195" s="33">
        <v>0.4325</v>
      </c>
      <c r="S195" s="31" t="s">
        <v>115</v>
      </c>
      <c r="T195" s="32">
        <v>0</v>
      </c>
      <c r="U195" s="34">
        <v>0</v>
      </c>
    </row>
    <row r="196" spans="8:21">
      <c r="H196" s="31" t="s">
        <v>150</v>
      </c>
      <c r="I196" s="116">
        <v>8050826</v>
      </c>
      <c r="J196" s="116">
        <v>3488663</v>
      </c>
      <c r="K196" s="33">
        <v>0.43330000000000002</v>
      </c>
      <c r="L196" s="31" t="s">
        <v>116</v>
      </c>
      <c r="M196" s="32">
        <v>0</v>
      </c>
      <c r="N196" s="34">
        <v>0</v>
      </c>
      <c r="O196" s="31" t="s">
        <v>150</v>
      </c>
      <c r="P196" s="116">
        <v>7835857</v>
      </c>
      <c r="Q196" s="116">
        <v>3388785</v>
      </c>
      <c r="R196" s="33">
        <v>0.4325</v>
      </c>
      <c r="S196" s="31" t="s">
        <v>116</v>
      </c>
      <c r="T196" s="32">
        <v>0</v>
      </c>
      <c r="U196" s="34">
        <v>0</v>
      </c>
    </row>
    <row r="197" spans="8:21">
      <c r="H197" s="31" t="s">
        <v>150</v>
      </c>
      <c r="I197" s="116">
        <v>8050826</v>
      </c>
      <c r="J197" s="116">
        <v>3488663</v>
      </c>
      <c r="K197" s="33">
        <v>0.43330000000000002</v>
      </c>
      <c r="L197" s="31" t="s">
        <v>117</v>
      </c>
      <c r="M197" s="32">
        <v>0</v>
      </c>
      <c r="N197" s="34">
        <v>0</v>
      </c>
      <c r="O197" s="31" t="s">
        <v>150</v>
      </c>
      <c r="P197" s="116">
        <v>7835857</v>
      </c>
      <c r="Q197" s="116">
        <v>3388785</v>
      </c>
      <c r="R197" s="33">
        <v>0.4325</v>
      </c>
      <c r="S197" s="31" t="s">
        <v>117</v>
      </c>
      <c r="T197" s="32">
        <v>0</v>
      </c>
      <c r="U197" s="34">
        <v>0</v>
      </c>
    </row>
    <row r="198" spans="8:21">
      <c r="H198" s="31" t="s">
        <v>150</v>
      </c>
      <c r="I198" s="116">
        <v>8050826</v>
      </c>
      <c r="J198" s="116">
        <v>3488663</v>
      </c>
      <c r="K198" s="33">
        <v>0.43330000000000002</v>
      </c>
      <c r="L198" s="31" t="s">
        <v>118</v>
      </c>
      <c r="M198" s="32">
        <v>0</v>
      </c>
      <c r="N198" s="34">
        <v>0</v>
      </c>
      <c r="O198" s="31" t="s">
        <v>150</v>
      </c>
      <c r="P198" s="116">
        <v>7835857</v>
      </c>
      <c r="Q198" s="116">
        <v>3388785</v>
      </c>
      <c r="R198" s="33">
        <v>0.4325</v>
      </c>
      <c r="S198" s="31" t="s">
        <v>118</v>
      </c>
      <c r="T198" s="32">
        <v>0</v>
      </c>
      <c r="U198" s="34">
        <v>0</v>
      </c>
    </row>
    <row r="199" spans="8:21">
      <c r="H199" s="31" t="s">
        <v>150</v>
      </c>
      <c r="I199" s="116">
        <v>8050826</v>
      </c>
      <c r="J199" s="116">
        <v>3488663</v>
      </c>
      <c r="K199" s="33">
        <v>0.43330000000000002</v>
      </c>
      <c r="L199" s="31" t="s">
        <v>119</v>
      </c>
      <c r="M199" s="32">
        <v>0</v>
      </c>
      <c r="N199" s="34">
        <v>0</v>
      </c>
      <c r="O199" s="31" t="s">
        <v>150</v>
      </c>
      <c r="P199" s="116">
        <v>7835857</v>
      </c>
      <c r="Q199" s="116">
        <v>3388785</v>
      </c>
      <c r="R199" s="33">
        <v>0.4325</v>
      </c>
      <c r="S199" s="31" t="s">
        <v>119</v>
      </c>
      <c r="T199" s="32">
        <v>0</v>
      </c>
      <c r="U199" s="34">
        <v>0</v>
      </c>
    </row>
    <row r="200" spans="8:21">
      <c r="H200" s="31" t="s">
        <v>150</v>
      </c>
      <c r="I200" s="116">
        <v>8050826</v>
      </c>
      <c r="J200" s="116">
        <v>3488663</v>
      </c>
      <c r="K200" s="33">
        <v>0.43330000000000002</v>
      </c>
      <c r="L200" s="31" t="s">
        <v>120</v>
      </c>
      <c r="M200" s="32">
        <v>0</v>
      </c>
      <c r="N200" s="34">
        <v>0</v>
      </c>
      <c r="O200" s="31" t="s">
        <v>150</v>
      </c>
      <c r="P200" s="116">
        <v>7835857</v>
      </c>
      <c r="Q200" s="116">
        <v>3388785</v>
      </c>
      <c r="R200" s="33">
        <v>0.4325</v>
      </c>
      <c r="S200" s="31" t="s">
        <v>120</v>
      </c>
      <c r="T200" s="32">
        <v>0</v>
      </c>
      <c r="U200" s="34">
        <v>0</v>
      </c>
    </row>
    <row r="201" spans="8:21">
      <c r="H201" s="31" t="s">
        <v>151</v>
      </c>
      <c r="I201" s="116">
        <v>12262286</v>
      </c>
      <c r="J201" s="116">
        <v>4154575</v>
      </c>
      <c r="K201" s="33">
        <v>0.33879999999999999</v>
      </c>
      <c r="L201" s="31" t="s">
        <v>55</v>
      </c>
      <c r="M201" s="32">
        <v>3081075</v>
      </c>
      <c r="N201" s="34">
        <v>0.74160000000000004</v>
      </c>
      <c r="O201" s="31" t="s">
        <v>151</v>
      </c>
      <c r="P201" s="116">
        <v>12053134</v>
      </c>
      <c r="Q201" s="116">
        <v>4135853</v>
      </c>
      <c r="R201" s="33">
        <v>0.34310000000000002</v>
      </c>
      <c r="S201" s="31" t="s">
        <v>55</v>
      </c>
      <c r="T201" s="32">
        <v>3090346</v>
      </c>
      <c r="U201" s="34">
        <v>0.74719999999999998</v>
      </c>
    </row>
    <row r="202" spans="8:21">
      <c r="H202" s="31" t="s">
        <v>151</v>
      </c>
      <c r="I202" s="116">
        <v>12262286</v>
      </c>
      <c r="J202" s="116">
        <v>4154575</v>
      </c>
      <c r="K202" s="33">
        <v>0.33879999999999999</v>
      </c>
      <c r="L202" s="31" t="s">
        <v>58</v>
      </c>
      <c r="M202" s="32">
        <v>0</v>
      </c>
      <c r="N202" s="34">
        <v>0</v>
      </c>
      <c r="O202" s="31" t="s">
        <v>151</v>
      </c>
      <c r="P202" s="116">
        <v>12053134</v>
      </c>
      <c r="Q202" s="116">
        <v>4135853</v>
      </c>
      <c r="R202" s="33">
        <v>0.34310000000000002</v>
      </c>
      <c r="S202" s="31" t="s">
        <v>58</v>
      </c>
      <c r="T202" s="32">
        <v>0</v>
      </c>
      <c r="U202" s="34">
        <v>0</v>
      </c>
    </row>
    <row r="203" spans="8:21">
      <c r="H203" s="31" t="s">
        <v>151</v>
      </c>
      <c r="I203" s="116">
        <v>12262286</v>
      </c>
      <c r="J203" s="116">
        <v>4154575</v>
      </c>
      <c r="K203" s="33">
        <v>0.33879999999999999</v>
      </c>
      <c r="L203" s="31" t="s">
        <v>61</v>
      </c>
      <c r="M203" s="32">
        <v>0</v>
      </c>
      <c r="N203" s="34">
        <v>0</v>
      </c>
      <c r="O203" s="31" t="s">
        <v>151</v>
      </c>
      <c r="P203" s="116">
        <v>12053134</v>
      </c>
      <c r="Q203" s="116">
        <v>4135853</v>
      </c>
      <c r="R203" s="33">
        <v>0.34310000000000002</v>
      </c>
      <c r="S203" s="31" t="s">
        <v>61</v>
      </c>
      <c r="T203" s="32">
        <v>0</v>
      </c>
      <c r="U203" s="34">
        <v>0</v>
      </c>
    </row>
    <row r="204" spans="8:21">
      <c r="H204" s="31" t="s">
        <v>151</v>
      </c>
      <c r="I204" s="116">
        <v>12262286</v>
      </c>
      <c r="J204" s="116">
        <v>4154575</v>
      </c>
      <c r="K204" s="33">
        <v>0.33879999999999999</v>
      </c>
      <c r="L204" s="31" t="s">
        <v>64</v>
      </c>
      <c r="M204" s="32">
        <v>0</v>
      </c>
      <c r="N204" s="34">
        <v>0</v>
      </c>
      <c r="O204" s="31" t="s">
        <v>151</v>
      </c>
      <c r="P204" s="116">
        <v>12053134</v>
      </c>
      <c r="Q204" s="116">
        <v>4135853</v>
      </c>
      <c r="R204" s="33">
        <v>0.34310000000000002</v>
      </c>
      <c r="S204" s="31" t="s">
        <v>64</v>
      </c>
      <c r="T204" s="32">
        <v>0</v>
      </c>
      <c r="U204" s="34">
        <v>0</v>
      </c>
    </row>
    <row r="205" spans="8:21">
      <c r="H205" s="31" t="s">
        <v>151</v>
      </c>
      <c r="I205" s="116">
        <v>12262286</v>
      </c>
      <c r="J205" s="116">
        <v>4154575</v>
      </c>
      <c r="K205" s="33">
        <v>0.33879999999999999</v>
      </c>
      <c r="L205" s="31" t="s">
        <v>67</v>
      </c>
      <c r="M205" s="32">
        <v>0</v>
      </c>
      <c r="N205" s="34">
        <v>0</v>
      </c>
      <c r="O205" s="31" t="s">
        <v>151</v>
      </c>
      <c r="P205" s="116">
        <v>12053134</v>
      </c>
      <c r="Q205" s="116">
        <v>4135853</v>
      </c>
      <c r="R205" s="33">
        <v>0.34310000000000002</v>
      </c>
      <c r="S205" s="31" t="s">
        <v>67</v>
      </c>
      <c r="T205" s="32">
        <v>0</v>
      </c>
      <c r="U205" s="34">
        <v>0</v>
      </c>
    </row>
    <row r="206" spans="8:21">
      <c r="H206" s="31" t="s">
        <v>151</v>
      </c>
      <c r="I206" s="116">
        <v>12262286</v>
      </c>
      <c r="J206" s="116">
        <v>4154575</v>
      </c>
      <c r="K206" s="33">
        <v>0.33879999999999999</v>
      </c>
      <c r="L206" s="31" t="s">
        <v>70</v>
      </c>
      <c r="M206" s="32">
        <v>0</v>
      </c>
      <c r="N206" s="34">
        <v>0</v>
      </c>
      <c r="O206" s="31" t="s">
        <v>151</v>
      </c>
      <c r="P206" s="116">
        <v>12053134</v>
      </c>
      <c r="Q206" s="116">
        <v>4135853</v>
      </c>
      <c r="R206" s="33">
        <v>0.34310000000000002</v>
      </c>
      <c r="S206" s="31" t="s">
        <v>70</v>
      </c>
      <c r="T206" s="32">
        <v>0</v>
      </c>
      <c r="U206" s="34">
        <v>0</v>
      </c>
    </row>
    <row r="207" spans="8:21">
      <c r="H207" s="31" t="s">
        <v>151</v>
      </c>
      <c r="I207" s="116">
        <v>12262286</v>
      </c>
      <c r="J207" s="116">
        <v>4154575</v>
      </c>
      <c r="K207" s="33">
        <v>0.33879999999999999</v>
      </c>
      <c r="L207" s="31" t="s">
        <v>73</v>
      </c>
      <c r="M207" s="32">
        <v>0</v>
      </c>
      <c r="N207" s="34">
        <v>0</v>
      </c>
      <c r="O207" s="31" t="s">
        <v>151</v>
      </c>
      <c r="P207" s="116">
        <v>12053134</v>
      </c>
      <c r="Q207" s="116">
        <v>4135853</v>
      </c>
      <c r="R207" s="33">
        <v>0.34310000000000002</v>
      </c>
      <c r="S207" s="31" t="s">
        <v>73</v>
      </c>
      <c r="T207" s="32">
        <v>0</v>
      </c>
      <c r="U207" s="34">
        <v>0</v>
      </c>
    </row>
    <row r="208" spans="8:21">
      <c r="H208" s="31" t="s">
        <v>151</v>
      </c>
      <c r="I208" s="116">
        <v>12262286</v>
      </c>
      <c r="J208" s="116">
        <v>4154575</v>
      </c>
      <c r="K208" s="33">
        <v>0.33879999999999999</v>
      </c>
      <c r="L208" s="31" t="s">
        <v>57</v>
      </c>
      <c r="M208" s="32">
        <v>117</v>
      </c>
      <c r="N208" s="34">
        <v>0</v>
      </c>
      <c r="O208" s="31" t="s">
        <v>151</v>
      </c>
      <c r="P208" s="116">
        <v>12053134</v>
      </c>
      <c r="Q208" s="116">
        <v>4135853</v>
      </c>
      <c r="R208" s="33">
        <v>0.34310000000000002</v>
      </c>
      <c r="S208" s="31" t="s">
        <v>57</v>
      </c>
      <c r="T208" s="32">
        <v>78</v>
      </c>
      <c r="U208" s="34">
        <v>0</v>
      </c>
    </row>
    <row r="209" spans="8:21">
      <c r="H209" s="31" t="s">
        <v>151</v>
      </c>
      <c r="I209" s="116">
        <v>12262286</v>
      </c>
      <c r="J209" s="116">
        <v>4154575</v>
      </c>
      <c r="K209" s="33">
        <v>0.33879999999999999</v>
      </c>
      <c r="L209" s="31" t="s">
        <v>76</v>
      </c>
      <c r="M209" s="32">
        <v>0</v>
      </c>
      <c r="N209" s="34">
        <v>0</v>
      </c>
      <c r="O209" s="31" t="s">
        <v>151</v>
      </c>
      <c r="P209" s="116">
        <v>12053134</v>
      </c>
      <c r="Q209" s="116">
        <v>4135853</v>
      </c>
      <c r="R209" s="33">
        <v>0.34310000000000002</v>
      </c>
      <c r="S209" s="31" t="s">
        <v>76</v>
      </c>
      <c r="T209" s="32">
        <v>0</v>
      </c>
      <c r="U209" s="34">
        <v>0</v>
      </c>
    </row>
    <row r="210" spans="8:21">
      <c r="H210" s="31" t="s">
        <v>151</v>
      </c>
      <c r="I210" s="116">
        <v>12262286</v>
      </c>
      <c r="J210" s="116">
        <v>4154575</v>
      </c>
      <c r="K210" s="33">
        <v>0.33879999999999999</v>
      </c>
      <c r="L210" s="31" t="s">
        <v>77</v>
      </c>
      <c r="M210" s="32">
        <v>0</v>
      </c>
      <c r="N210" s="34">
        <v>0</v>
      </c>
      <c r="O210" s="31" t="s">
        <v>151</v>
      </c>
      <c r="P210" s="116">
        <v>12053134</v>
      </c>
      <c r="Q210" s="116">
        <v>4135853</v>
      </c>
      <c r="R210" s="33">
        <v>0.34310000000000002</v>
      </c>
      <c r="S210" s="31" t="s">
        <v>77</v>
      </c>
      <c r="T210" s="32">
        <v>0</v>
      </c>
      <c r="U210" s="34">
        <v>0</v>
      </c>
    </row>
    <row r="211" spans="8:21">
      <c r="H211" s="31" t="s">
        <v>151</v>
      </c>
      <c r="I211" s="116">
        <v>12262286</v>
      </c>
      <c r="J211" s="116">
        <v>4154575</v>
      </c>
      <c r="K211" s="33">
        <v>0.33879999999999999</v>
      </c>
      <c r="L211" s="31" t="s">
        <v>60</v>
      </c>
      <c r="M211" s="32">
        <v>145</v>
      </c>
      <c r="N211" s="34">
        <v>0</v>
      </c>
      <c r="O211" s="31" t="s">
        <v>151</v>
      </c>
      <c r="P211" s="116">
        <v>12053134</v>
      </c>
      <c r="Q211" s="116">
        <v>4135853</v>
      </c>
      <c r="R211" s="33">
        <v>0.34310000000000002</v>
      </c>
      <c r="S211" s="31" t="s">
        <v>60</v>
      </c>
      <c r="T211" s="32">
        <v>118</v>
      </c>
      <c r="U211" s="34">
        <v>0</v>
      </c>
    </row>
    <row r="212" spans="8:21">
      <c r="H212" s="31" t="s">
        <v>151</v>
      </c>
      <c r="I212" s="116">
        <v>12262286</v>
      </c>
      <c r="J212" s="116">
        <v>4154575</v>
      </c>
      <c r="K212" s="33">
        <v>0.33879999999999999</v>
      </c>
      <c r="L212" s="31" t="s">
        <v>56</v>
      </c>
      <c r="M212" s="32">
        <v>0</v>
      </c>
      <c r="N212" s="34">
        <v>0</v>
      </c>
      <c r="O212" s="31" t="s">
        <v>151</v>
      </c>
      <c r="P212" s="116">
        <v>12053134</v>
      </c>
      <c r="Q212" s="116">
        <v>4135853</v>
      </c>
      <c r="R212" s="33">
        <v>0.34310000000000002</v>
      </c>
      <c r="S212" s="31" t="s">
        <v>56</v>
      </c>
      <c r="T212" s="32">
        <v>0</v>
      </c>
      <c r="U212" s="34">
        <v>0</v>
      </c>
    </row>
    <row r="213" spans="8:21">
      <c r="H213" s="31" t="s">
        <v>151</v>
      </c>
      <c r="I213" s="116">
        <v>12262286</v>
      </c>
      <c r="J213" s="116">
        <v>4154575</v>
      </c>
      <c r="K213" s="33">
        <v>0.33879999999999999</v>
      </c>
      <c r="L213" s="31" t="s">
        <v>59</v>
      </c>
      <c r="M213" s="32">
        <v>0</v>
      </c>
      <c r="N213" s="34">
        <v>0</v>
      </c>
      <c r="O213" s="31" t="s">
        <v>151</v>
      </c>
      <c r="P213" s="116">
        <v>12053134</v>
      </c>
      <c r="Q213" s="116">
        <v>4135853</v>
      </c>
      <c r="R213" s="33">
        <v>0.34310000000000002</v>
      </c>
      <c r="S213" s="31" t="s">
        <v>59</v>
      </c>
      <c r="T213" s="32">
        <v>0</v>
      </c>
      <c r="U213" s="34">
        <v>0</v>
      </c>
    </row>
    <row r="214" spans="8:21">
      <c r="H214" s="31" t="s">
        <v>151</v>
      </c>
      <c r="I214" s="116">
        <v>12262286</v>
      </c>
      <c r="J214" s="116">
        <v>4154575</v>
      </c>
      <c r="K214" s="33">
        <v>0.33879999999999999</v>
      </c>
      <c r="L214" s="31" t="s">
        <v>62</v>
      </c>
      <c r="M214" s="32">
        <v>0</v>
      </c>
      <c r="N214" s="34">
        <v>0</v>
      </c>
      <c r="O214" s="31" t="s">
        <v>151</v>
      </c>
      <c r="P214" s="116">
        <v>12053134</v>
      </c>
      <c r="Q214" s="116">
        <v>4135853</v>
      </c>
      <c r="R214" s="33">
        <v>0.34310000000000002</v>
      </c>
      <c r="S214" s="31" t="s">
        <v>62</v>
      </c>
      <c r="T214" s="32">
        <v>0</v>
      </c>
      <c r="U214" s="34">
        <v>0</v>
      </c>
    </row>
    <row r="215" spans="8:21">
      <c r="H215" s="31" t="s">
        <v>151</v>
      </c>
      <c r="I215" s="116">
        <v>12262286</v>
      </c>
      <c r="J215" s="116">
        <v>4154575</v>
      </c>
      <c r="K215" s="33">
        <v>0.33879999999999999</v>
      </c>
      <c r="L215" s="31" t="s">
        <v>65</v>
      </c>
      <c r="M215" s="32">
        <v>0</v>
      </c>
      <c r="N215" s="34">
        <v>0</v>
      </c>
      <c r="O215" s="31" t="s">
        <v>151</v>
      </c>
      <c r="P215" s="116">
        <v>12053134</v>
      </c>
      <c r="Q215" s="116">
        <v>4135853</v>
      </c>
      <c r="R215" s="33">
        <v>0.34310000000000002</v>
      </c>
      <c r="S215" s="31" t="s">
        <v>65</v>
      </c>
      <c r="T215" s="32">
        <v>0</v>
      </c>
      <c r="U215" s="34">
        <v>0</v>
      </c>
    </row>
    <row r="216" spans="8:21">
      <c r="H216" s="31" t="s">
        <v>151</v>
      </c>
      <c r="I216" s="116">
        <v>12262286</v>
      </c>
      <c r="J216" s="116">
        <v>4154575</v>
      </c>
      <c r="K216" s="33">
        <v>0.33879999999999999</v>
      </c>
      <c r="L216" s="31" t="s">
        <v>68</v>
      </c>
      <c r="M216" s="32">
        <v>0</v>
      </c>
      <c r="N216" s="34">
        <v>0</v>
      </c>
      <c r="O216" s="31" t="s">
        <v>151</v>
      </c>
      <c r="P216" s="116">
        <v>12053134</v>
      </c>
      <c r="Q216" s="116">
        <v>4135853</v>
      </c>
      <c r="R216" s="33">
        <v>0.34310000000000002</v>
      </c>
      <c r="S216" s="31" t="s">
        <v>68</v>
      </c>
      <c r="T216" s="32">
        <v>0</v>
      </c>
      <c r="U216" s="34">
        <v>0</v>
      </c>
    </row>
    <row r="217" spans="8:21">
      <c r="H217" s="31" t="s">
        <v>151</v>
      </c>
      <c r="I217" s="116">
        <v>12262286</v>
      </c>
      <c r="J217" s="116">
        <v>4154575</v>
      </c>
      <c r="K217" s="33">
        <v>0.33879999999999999</v>
      </c>
      <c r="L217" s="31" t="s">
        <v>71</v>
      </c>
      <c r="M217" s="32">
        <v>0</v>
      </c>
      <c r="N217" s="34">
        <v>0</v>
      </c>
      <c r="O217" s="31" t="s">
        <v>151</v>
      </c>
      <c r="P217" s="116">
        <v>12053134</v>
      </c>
      <c r="Q217" s="116">
        <v>4135853</v>
      </c>
      <c r="R217" s="33">
        <v>0.34310000000000002</v>
      </c>
      <c r="S217" s="31" t="s">
        <v>71</v>
      </c>
      <c r="T217" s="32">
        <v>0</v>
      </c>
      <c r="U217" s="34">
        <v>0</v>
      </c>
    </row>
    <row r="218" spans="8:21">
      <c r="H218" s="31" t="s">
        <v>151</v>
      </c>
      <c r="I218" s="116">
        <v>12262286</v>
      </c>
      <c r="J218" s="116">
        <v>4154575</v>
      </c>
      <c r="K218" s="33">
        <v>0.33879999999999999</v>
      </c>
      <c r="L218" s="31" t="s">
        <v>63</v>
      </c>
      <c r="M218" s="32">
        <v>87</v>
      </c>
      <c r="N218" s="34">
        <v>0</v>
      </c>
      <c r="O218" s="31" t="s">
        <v>151</v>
      </c>
      <c r="P218" s="116">
        <v>12053134</v>
      </c>
      <c r="Q218" s="116">
        <v>4135853</v>
      </c>
      <c r="R218" s="33">
        <v>0.34310000000000002</v>
      </c>
      <c r="S218" s="31" t="s">
        <v>63</v>
      </c>
      <c r="T218" s="32">
        <v>85</v>
      </c>
      <c r="U218" s="34">
        <v>0</v>
      </c>
    </row>
    <row r="219" spans="8:21">
      <c r="H219" s="31" t="s">
        <v>151</v>
      </c>
      <c r="I219" s="116">
        <v>12262286</v>
      </c>
      <c r="J219" s="116">
        <v>4154575</v>
      </c>
      <c r="K219" s="33">
        <v>0.33879999999999999</v>
      </c>
      <c r="L219" s="31" t="s">
        <v>75</v>
      </c>
      <c r="M219" s="32">
        <v>0</v>
      </c>
      <c r="N219" s="34">
        <v>0</v>
      </c>
      <c r="O219" s="31" t="s">
        <v>151</v>
      </c>
      <c r="P219" s="116">
        <v>12053134</v>
      </c>
      <c r="Q219" s="116">
        <v>4135853</v>
      </c>
      <c r="R219" s="33">
        <v>0.34310000000000002</v>
      </c>
      <c r="S219" s="31" t="s">
        <v>75</v>
      </c>
      <c r="T219" s="32">
        <v>0</v>
      </c>
      <c r="U219" s="34">
        <v>0</v>
      </c>
    </row>
    <row r="220" spans="8:21">
      <c r="H220" s="31" t="s">
        <v>151</v>
      </c>
      <c r="I220" s="116">
        <v>12262286</v>
      </c>
      <c r="J220" s="116">
        <v>4154575</v>
      </c>
      <c r="K220" s="33">
        <v>0.33879999999999999</v>
      </c>
      <c r="L220" s="31" t="s">
        <v>66</v>
      </c>
      <c r="M220" s="32">
        <v>1072995</v>
      </c>
      <c r="N220" s="34">
        <v>0.25829999999999997</v>
      </c>
      <c r="O220" s="31" t="s">
        <v>151</v>
      </c>
      <c r="P220" s="116">
        <v>12053134</v>
      </c>
      <c r="Q220" s="116">
        <v>4135853</v>
      </c>
      <c r="R220" s="33">
        <v>0.34310000000000002</v>
      </c>
      <c r="S220" s="31" t="s">
        <v>66</v>
      </c>
      <c r="T220" s="32">
        <v>1045104</v>
      </c>
      <c r="U220" s="34">
        <v>0.25269999999999998</v>
      </c>
    </row>
    <row r="221" spans="8:21">
      <c r="H221" s="31" t="s">
        <v>151</v>
      </c>
      <c r="I221" s="116">
        <v>12262286</v>
      </c>
      <c r="J221" s="116">
        <v>4154575</v>
      </c>
      <c r="K221" s="33">
        <v>0.33879999999999999</v>
      </c>
      <c r="L221" s="31" t="s">
        <v>78</v>
      </c>
      <c r="M221" s="32">
        <v>0</v>
      </c>
      <c r="N221" s="34">
        <v>0</v>
      </c>
      <c r="O221" s="31" t="s">
        <v>151</v>
      </c>
      <c r="P221" s="116">
        <v>12053134</v>
      </c>
      <c r="Q221" s="116">
        <v>4135853</v>
      </c>
      <c r="R221" s="33">
        <v>0.34310000000000002</v>
      </c>
      <c r="S221" s="31" t="s">
        <v>78</v>
      </c>
      <c r="T221" s="32">
        <v>0</v>
      </c>
      <c r="U221" s="34">
        <v>0</v>
      </c>
    </row>
    <row r="222" spans="8:21">
      <c r="H222" s="31" t="s">
        <v>151</v>
      </c>
      <c r="I222" s="116">
        <v>12262286</v>
      </c>
      <c r="J222" s="116">
        <v>4154575</v>
      </c>
      <c r="K222" s="33">
        <v>0.33879999999999999</v>
      </c>
      <c r="L222" s="31" t="s">
        <v>79</v>
      </c>
      <c r="M222" s="32">
        <v>0</v>
      </c>
      <c r="N222" s="34">
        <v>0</v>
      </c>
      <c r="O222" s="31" t="s">
        <v>151</v>
      </c>
      <c r="P222" s="116">
        <v>12053134</v>
      </c>
      <c r="Q222" s="116">
        <v>4135853</v>
      </c>
      <c r="R222" s="33">
        <v>0.34310000000000002</v>
      </c>
      <c r="S222" s="31" t="s">
        <v>79</v>
      </c>
      <c r="T222" s="32">
        <v>0</v>
      </c>
      <c r="U222" s="34">
        <v>0</v>
      </c>
    </row>
    <row r="223" spans="8:21">
      <c r="H223" s="31" t="s">
        <v>151</v>
      </c>
      <c r="I223" s="116">
        <v>12262286</v>
      </c>
      <c r="J223" s="116">
        <v>4154575</v>
      </c>
      <c r="K223" s="33">
        <v>0.33879999999999999</v>
      </c>
      <c r="L223" s="31" t="s">
        <v>80</v>
      </c>
      <c r="M223" s="32">
        <v>0</v>
      </c>
      <c r="N223" s="34">
        <v>0</v>
      </c>
      <c r="O223" s="31" t="s">
        <v>151</v>
      </c>
      <c r="P223" s="116">
        <v>12053134</v>
      </c>
      <c r="Q223" s="116">
        <v>4135853</v>
      </c>
      <c r="R223" s="33">
        <v>0.34310000000000002</v>
      </c>
      <c r="S223" s="31" t="s">
        <v>80</v>
      </c>
      <c r="T223" s="32">
        <v>0</v>
      </c>
      <c r="U223" s="34">
        <v>0</v>
      </c>
    </row>
    <row r="224" spans="8:21">
      <c r="H224" s="31" t="s">
        <v>151</v>
      </c>
      <c r="I224" s="116">
        <v>12262286</v>
      </c>
      <c r="J224" s="116">
        <v>4154575</v>
      </c>
      <c r="K224" s="33">
        <v>0.33879999999999999</v>
      </c>
      <c r="L224" s="31" t="s">
        <v>81</v>
      </c>
      <c r="M224" s="32">
        <v>0</v>
      </c>
      <c r="N224" s="34">
        <v>0</v>
      </c>
      <c r="O224" s="31" t="s">
        <v>151</v>
      </c>
      <c r="P224" s="116">
        <v>12053134</v>
      </c>
      <c r="Q224" s="116">
        <v>4135853</v>
      </c>
      <c r="R224" s="33">
        <v>0.34310000000000002</v>
      </c>
      <c r="S224" s="31" t="s">
        <v>81</v>
      </c>
      <c r="T224" s="32">
        <v>0</v>
      </c>
      <c r="U224" s="34">
        <v>0</v>
      </c>
    </row>
    <row r="225" spans="8:21">
      <c r="H225" s="31" t="s">
        <v>151</v>
      </c>
      <c r="I225" s="116">
        <v>12262286</v>
      </c>
      <c r="J225" s="116">
        <v>4154575</v>
      </c>
      <c r="K225" s="33">
        <v>0.33879999999999999</v>
      </c>
      <c r="L225" s="31" t="s">
        <v>82</v>
      </c>
      <c r="M225" s="32">
        <v>0</v>
      </c>
      <c r="N225" s="34">
        <v>0</v>
      </c>
      <c r="O225" s="31" t="s">
        <v>151</v>
      </c>
      <c r="P225" s="116">
        <v>12053134</v>
      </c>
      <c r="Q225" s="116">
        <v>4135853</v>
      </c>
      <c r="R225" s="33">
        <v>0.34310000000000002</v>
      </c>
      <c r="S225" s="31" t="s">
        <v>82</v>
      </c>
      <c r="T225" s="32">
        <v>0</v>
      </c>
      <c r="U225" s="34">
        <v>0</v>
      </c>
    </row>
    <row r="226" spans="8:21">
      <c r="H226" s="31" t="s">
        <v>151</v>
      </c>
      <c r="I226" s="116">
        <v>12262286</v>
      </c>
      <c r="J226" s="116">
        <v>4154575</v>
      </c>
      <c r="K226" s="33">
        <v>0.33879999999999999</v>
      </c>
      <c r="L226" s="31" t="s">
        <v>83</v>
      </c>
      <c r="M226" s="32">
        <v>0</v>
      </c>
      <c r="N226" s="34">
        <v>0</v>
      </c>
      <c r="O226" s="31" t="s">
        <v>151</v>
      </c>
      <c r="P226" s="116">
        <v>12053134</v>
      </c>
      <c r="Q226" s="116">
        <v>4135853</v>
      </c>
      <c r="R226" s="33">
        <v>0.34310000000000002</v>
      </c>
      <c r="S226" s="31" t="s">
        <v>83</v>
      </c>
      <c r="T226" s="32">
        <v>0</v>
      </c>
      <c r="U226" s="34">
        <v>0</v>
      </c>
    </row>
    <row r="227" spans="8:21">
      <c r="H227" s="31" t="s">
        <v>151</v>
      </c>
      <c r="I227" s="116">
        <v>12262286</v>
      </c>
      <c r="J227" s="116">
        <v>4154575</v>
      </c>
      <c r="K227" s="33">
        <v>0.33879999999999999</v>
      </c>
      <c r="L227" s="31" t="s">
        <v>84</v>
      </c>
      <c r="M227" s="32">
        <v>0</v>
      </c>
      <c r="N227" s="34">
        <v>0</v>
      </c>
      <c r="O227" s="31" t="s">
        <v>151</v>
      </c>
      <c r="P227" s="116">
        <v>12053134</v>
      </c>
      <c r="Q227" s="116">
        <v>4135853</v>
      </c>
      <c r="R227" s="33">
        <v>0.34310000000000002</v>
      </c>
      <c r="S227" s="31" t="s">
        <v>84</v>
      </c>
      <c r="T227" s="32">
        <v>0</v>
      </c>
      <c r="U227" s="34">
        <v>0</v>
      </c>
    </row>
    <row r="228" spans="8:21">
      <c r="H228" s="31" t="s">
        <v>151</v>
      </c>
      <c r="I228" s="116">
        <v>12262286</v>
      </c>
      <c r="J228" s="116">
        <v>4154575</v>
      </c>
      <c r="K228" s="33">
        <v>0.33879999999999999</v>
      </c>
      <c r="L228" s="31" t="s">
        <v>85</v>
      </c>
      <c r="M228" s="32">
        <v>0</v>
      </c>
      <c r="N228" s="34">
        <v>0</v>
      </c>
      <c r="O228" s="31" t="s">
        <v>151</v>
      </c>
      <c r="P228" s="116">
        <v>12053134</v>
      </c>
      <c r="Q228" s="116">
        <v>4135853</v>
      </c>
      <c r="R228" s="33">
        <v>0.34310000000000002</v>
      </c>
      <c r="S228" s="31" t="s">
        <v>85</v>
      </c>
      <c r="T228" s="32">
        <v>0</v>
      </c>
      <c r="U228" s="34">
        <v>0</v>
      </c>
    </row>
    <row r="229" spans="8:21">
      <c r="H229" s="31" t="s">
        <v>151</v>
      </c>
      <c r="I229" s="116">
        <v>12262286</v>
      </c>
      <c r="J229" s="116">
        <v>4154575</v>
      </c>
      <c r="K229" s="33">
        <v>0.33879999999999999</v>
      </c>
      <c r="L229" s="31" t="s">
        <v>69</v>
      </c>
      <c r="M229" s="32">
        <v>57</v>
      </c>
      <c r="N229" s="34">
        <v>0</v>
      </c>
      <c r="O229" s="31" t="s">
        <v>151</v>
      </c>
      <c r="P229" s="116">
        <v>12053134</v>
      </c>
      <c r="Q229" s="116">
        <v>4135853</v>
      </c>
      <c r="R229" s="33">
        <v>0.34310000000000002</v>
      </c>
      <c r="S229" s="31" t="s">
        <v>69</v>
      </c>
      <c r="T229" s="32">
        <v>32</v>
      </c>
      <c r="U229" s="34">
        <v>0</v>
      </c>
    </row>
    <row r="230" spans="8:21">
      <c r="H230" s="31" t="s">
        <v>151</v>
      </c>
      <c r="I230" s="116">
        <v>12262286</v>
      </c>
      <c r="J230" s="116">
        <v>4154575</v>
      </c>
      <c r="K230" s="33">
        <v>0.33879999999999999</v>
      </c>
      <c r="L230" s="31" t="s">
        <v>86</v>
      </c>
      <c r="M230" s="32">
        <v>0</v>
      </c>
      <c r="N230" s="34">
        <v>0</v>
      </c>
      <c r="O230" s="31" t="s">
        <v>151</v>
      </c>
      <c r="P230" s="116">
        <v>12053134</v>
      </c>
      <c r="Q230" s="116">
        <v>4135853</v>
      </c>
      <c r="R230" s="33">
        <v>0.34310000000000002</v>
      </c>
      <c r="S230" s="31" t="s">
        <v>86</v>
      </c>
      <c r="T230" s="32">
        <v>0</v>
      </c>
      <c r="U230" s="34">
        <v>0</v>
      </c>
    </row>
    <row r="231" spans="8:21">
      <c r="H231" s="31" t="s">
        <v>151</v>
      </c>
      <c r="I231" s="116">
        <v>12262286</v>
      </c>
      <c r="J231" s="116">
        <v>4154575</v>
      </c>
      <c r="K231" s="33">
        <v>0.33879999999999999</v>
      </c>
      <c r="L231" s="31" t="s">
        <v>72</v>
      </c>
      <c r="M231" s="32">
        <v>50</v>
      </c>
      <c r="N231" s="34">
        <v>0</v>
      </c>
      <c r="O231" s="31" t="s">
        <v>151</v>
      </c>
      <c r="P231" s="116">
        <v>12053134</v>
      </c>
      <c r="Q231" s="116">
        <v>4135853</v>
      </c>
      <c r="R231" s="33">
        <v>0.34310000000000002</v>
      </c>
      <c r="S231" s="31" t="s">
        <v>72</v>
      </c>
      <c r="T231" s="32">
        <v>33</v>
      </c>
      <c r="U231" s="34">
        <v>0</v>
      </c>
    </row>
    <row r="232" spans="8:21">
      <c r="H232" s="31" t="s">
        <v>151</v>
      </c>
      <c r="I232" s="116">
        <v>12262286</v>
      </c>
      <c r="J232" s="116">
        <v>4154575</v>
      </c>
      <c r="K232" s="33">
        <v>0.33879999999999999</v>
      </c>
      <c r="L232" s="31" t="s">
        <v>87</v>
      </c>
      <c r="M232" s="32">
        <v>0</v>
      </c>
      <c r="N232" s="34">
        <v>0</v>
      </c>
      <c r="O232" s="31" t="s">
        <v>151</v>
      </c>
      <c r="P232" s="116">
        <v>12053134</v>
      </c>
      <c r="Q232" s="116">
        <v>4135853</v>
      </c>
      <c r="R232" s="33">
        <v>0.34310000000000002</v>
      </c>
      <c r="S232" s="31" t="s">
        <v>87</v>
      </c>
      <c r="T232" s="32">
        <v>0</v>
      </c>
      <c r="U232" s="34">
        <v>0</v>
      </c>
    </row>
    <row r="233" spans="8:21">
      <c r="H233" s="31" t="s">
        <v>151</v>
      </c>
      <c r="I233" s="116">
        <v>12262286</v>
      </c>
      <c r="J233" s="116">
        <v>4154575</v>
      </c>
      <c r="K233" s="33">
        <v>0.33879999999999999</v>
      </c>
      <c r="L233" s="31" t="s">
        <v>88</v>
      </c>
      <c r="M233" s="32">
        <v>0</v>
      </c>
      <c r="N233" s="34">
        <v>0</v>
      </c>
      <c r="O233" s="31" t="s">
        <v>151</v>
      </c>
      <c r="P233" s="116">
        <v>12053134</v>
      </c>
      <c r="Q233" s="116">
        <v>4135853</v>
      </c>
      <c r="R233" s="33">
        <v>0.34310000000000002</v>
      </c>
      <c r="S233" s="31" t="s">
        <v>88</v>
      </c>
      <c r="T233" s="32">
        <v>0</v>
      </c>
      <c r="U233" s="34">
        <v>0</v>
      </c>
    </row>
    <row r="234" spans="8:21">
      <c r="H234" s="31" t="s">
        <v>151</v>
      </c>
      <c r="I234" s="116">
        <v>12262286</v>
      </c>
      <c r="J234" s="116">
        <v>4154575</v>
      </c>
      <c r="K234" s="33">
        <v>0.33879999999999999</v>
      </c>
      <c r="L234" s="31" t="s">
        <v>89</v>
      </c>
      <c r="M234" s="32">
        <v>0</v>
      </c>
      <c r="N234" s="34">
        <v>0</v>
      </c>
      <c r="O234" s="31" t="s">
        <v>151</v>
      </c>
      <c r="P234" s="116">
        <v>12053134</v>
      </c>
      <c r="Q234" s="116">
        <v>4135853</v>
      </c>
      <c r="R234" s="33">
        <v>0.34310000000000002</v>
      </c>
      <c r="S234" s="31" t="s">
        <v>89</v>
      </c>
      <c r="T234" s="32">
        <v>0</v>
      </c>
      <c r="U234" s="34">
        <v>0</v>
      </c>
    </row>
    <row r="235" spans="8:21">
      <c r="H235" s="31" t="s">
        <v>151</v>
      </c>
      <c r="I235" s="116">
        <v>12262286</v>
      </c>
      <c r="J235" s="116">
        <v>4154575</v>
      </c>
      <c r="K235" s="33">
        <v>0.33879999999999999</v>
      </c>
      <c r="L235" s="31" t="s">
        <v>90</v>
      </c>
      <c r="M235" s="32">
        <v>0</v>
      </c>
      <c r="N235" s="34">
        <v>0</v>
      </c>
      <c r="O235" s="31" t="s">
        <v>151</v>
      </c>
      <c r="P235" s="116">
        <v>12053134</v>
      </c>
      <c r="Q235" s="116">
        <v>4135853</v>
      </c>
      <c r="R235" s="33">
        <v>0.34310000000000002</v>
      </c>
      <c r="S235" s="31" t="s">
        <v>90</v>
      </c>
      <c r="T235" s="32">
        <v>0</v>
      </c>
      <c r="U235" s="34">
        <v>0</v>
      </c>
    </row>
    <row r="236" spans="8:21">
      <c r="H236" s="31" t="s">
        <v>151</v>
      </c>
      <c r="I236" s="116">
        <v>12262286</v>
      </c>
      <c r="J236" s="116">
        <v>4154575</v>
      </c>
      <c r="K236" s="33">
        <v>0.33879999999999999</v>
      </c>
      <c r="L236" s="31" t="s">
        <v>91</v>
      </c>
      <c r="M236" s="32">
        <v>0</v>
      </c>
      <c r="N236" s="34">
        <v>0</v>
      </c>
      <c r="O236" s="31" t="s">
        <v>151</v>
      </c>
      <c r="P236" s="116">
        <v>12053134</v>
      </c>
      <c r="Q236" s="116">
        <v>4135853</v>
      </c>
      <c r="R236" s="33">
        <v>0.34310000000000002</v>
      </c>
      <c r="S236" s="31" t="s">
        <v>91</v>
      </c>
      <c r="T236" s="32">
        <v>0</v>
      </c>
      <c r="U236" s="34">
        <v>0</v>
      </c>
    </row>
    <row r="237" spans="8:21">
      <c r="H237" s="31" t="s">
        <v>151</v>
      </c>
      <c r="I237" s="116">
        <v>12262286</v>
      </c>
      <c r="J237" s="116">
        <v>4154575</v>
      </c>
      <c r="K237" s="33">
        <v>0.33879999999999999</v>
      </c>
      <c r="L237" s="31" t="s">
        <v>92</v>
      </c>
      <c r="M237" s="32">
        <v>0</v>
      </c>
      <c r="N237" s="34">
        <v>0</v>
      </c>
      <c r="O237" s="31" t="s">
        <v>151</v>
      </c>
      <c r="P237" s="116">
        <v>12053134</v>
      </c>
      <c r="Q237" s="116">
        <v>4135853</v>
      </c>
      <c r="R237" s="33">
        <v>0.34310000000000002</v>
      </c>
      <c r="S237" s="31" t="s">
        <v>92</v>
      </c>
      <c r="T237" s="32">
        <v>0</v>
      </c>
      <c r="U237" s="34">
        <v>0</v>
      </c>
    </row>
    <row r="238" spans="8:21">
      <c r="H238" s="31" t="s">
        <v>151</v>
      </c>
      <c r="I238" s="116">
        <v>12262286</v>
      </c>
      <c r="J238" s="116">
        <v>4154575</v>
      </c>
      <c r="K238" s="33">
        <v>0.33879999999999999</v>
      </c>
      <c r="L238" s="31" t="s">
        <v>93</v>
      </c>
      <c r="M238" s="32">
        <v>0</v>
      </c>
      <c r="N238" s="34">
        <v>0</v>
      </c>
      <c r="O238" s="31" t="s">
        <v>151</v>
      </c>
      <c r="P238" s="116">
        <v>12053134</v>
      </c>
      <c r="Q238" s="116">
        <v>4135853</v>
      </c>
      <c r="R238" s="33">
        <v>0.34310000000000002</v>
      </c>
      <c r="S238" s="31" t="s">
        <v>93</v>
      </c>
      <c r="T238" s="32">
        <v>0</v>
      </c>
      <c r="U238" s="34">
        <v>0</v>
      </c>
    </row>
    <row r="239" spans="8:21">
      <c r="H239" s="31" t="s">
        <v>151</v>
      </c>
      <c r="I239" s="116">
        <v>12262286</v>
      </c>
      <c r="J239" s="116">
        <v>4154575</v>
      </c>
      <c r="K239" s="33">
        <v>0.33879999999999999</v>
      </c>
      <c r="L239" s="31" t="s">
        <v>94</v>
      </c>
      <c r="M239" s="32">
        <v>0</v>
      </c>
      <c r="N239" s="34">
        <v>0</v>
      </c>
      <c r="O239" s="31" t="s">
        <v>151</v>
      </c>
      <c r="P239" s="116">
        <v>12053134</v>
      </c>
      <c r="Q239" s="116">
        <v>4135853</v>
      </c>
      <c r="R239" s="33">
        <v>0.34310000000000002</v>
      </c>
      <c r="S239" s="31" t="s">
        <v>94</v>
      </c>
      <c r="T239" s="32">
        <v>0</v>
      </c>
      <c r="U239" s="34">
        <v>0</v>
      </c>
    </row>
    <row r="240" spans="8:21">
      <c r="H240" s="31" t="s">
        <v>151</v>
      </c>
      <c r="I240" s="116">
        <v>12262286</v>
      </c>
      <c r="J240" s="116">
        <v>4154575</v>
      </c>
      <c r="K240" s="33">
        <v>0.33879999999999999</v>
      </c>
      <c r="L240" s="31" t="s">
        <v>95</v>
      </c>
      <c r="M240" s="32">
        <v>0</v>
      </c>
      <c r="N240" s="34">
        <v>0</v>
      </c>
      <c r="O240" s="31" t="s">
        <v>151</v>
      </c>
      <c r="P240" s="116">
        <v>12053134</v>
      </c>
      <c r="Q240" s="116">
        <v>4135853</v>
      </c>
      <c r="R240" s="33">
        <v>0.34310000000000002</v>
      </c>
      <c r="S240" s="31" t="s">
        <v>95</v>
      </c>
      <c r="T240" s="32">
        <v>0</v>
      </c>
      <c r="U240" s="34">
        <v>0</v>
      </c>
    </row>
    <row r="241" spans="8:21">
      <c r="H241" s="31" t="s">
        <v>151</v>
      </c>
      <c r="I241" s="116">
        <v>12262286</v>
      </c>
      <c r="J241" s="116">
        <v>4154575</v>
      </c>
      <c r="K241" s="33">
        <v>0.33879999999999999</v>
      </c>
      <c r="L241" s="31" t="s">
        <v>96</v>
      </c>
      <c r="M241" s="32">
        <v>0</v>
      </c>
      <c r="N241" s="34">
        <v>0</v>
      </c>
      <c r="O241" s="31" t="s">
        <v>151</v>
      </c>
      <c r="P241" s="116">
        <v>12053134</v>
      </c>
      <c r="Q241" s="116">
        <v>4135853</v>
      </c>
      <c r="R241" s="33">
        <v>0.34310000000000002</v>
      </c>
      <c r="S241" s="31" t="s">
        <v>96</v>
      </c>
      <c r="T241" s="32">
        <v>0</v>
      </c>
      <c r="U241" s="34">
        <v>0</v>
      </c>
    </row>
    <row r="242" spans="8:21">
      <c r="H242" s="31" t="s">
        <v>151</v>
      </c>
      <c r="I242" s="116">
        <v>12262286</v>
      </c>
      <c r="J242" s="116">
        <v>4154575</v>
      </c>
      <c r="K242" s="33">
        <v>0.33879999999999999</v>
      </c>
      <c r="L242" s="31" t="s">
        <v>97</v>
      </c>
      <c r="M242" s="32">
        <v>0</v>
      </c>
      <c r="N242" s="34">
        <v>0</v>
      </c>
      <c r="O242" s="31" t="s">
        <v>151</v>
      </c>
      <c r="P242" s="116">
        <v>12053134</v>
      </c>
      <c r="Q242" s="116">
        <v>4135853</v>
      </c>
      <c r="R242" s="33">
        <v>0.34310000000000002</v>
      </c>
      <c r="S242" s="31" t="s">
        <v>97</v>
      </c>
      <c r="T242" s="32">
        <v>0</v>
      </c>
      <c r="U242" s="34">
        <v>0</v>
      </c>
    </row>
    <row r="243" spans="8:21">
      <c r="H243" s="31" t="s">
        <v>151</v>
      </c>
      <c r="I243" s="116">
        <v>12262286</v>
      </c>
      <c r="J243" s="116">
        <v>4154575</v>
      </c>
      <c r="K243" s="33">
        <v>0.33879999999999999</v>
      </c>
      <c r="L243" s="31" t="s">
        <v>98</v>
      </c>
      <c r="M243" s="32">
        <v>0</v>
      </c>
      <c r="N243" s="34">
        <v>0</v>
      </c>
      <c r="O243" s="31" t="s">
        <v>151</v>
      </c>
      <c r="P243" s="116">
        <v>12053134</v>
      </c>
      <c r="Q243" s="116">
        <v>4135853</v>
      </c>
      <c r="R243" s="33">
        <v>0.34310000000000002</v>
      </c>
      <c r="S243" s="31" t="s">
        <v>98</v>
      </c>
      <c r="T243" s="32">
        <v>0</v>
      </c>
      <c r="U243" s="34">
        <v>0</v>
      </c>
    </row>
    <row r="244" spans="8:21">
      <c r="H244" s="31" t="s">
        <v>151</v>
      </c>
      <c r="I244" s="116">
        <v>12262286</v>
      </c>
      <c r="J244" s="116">
        <v>4154575</v>
      </c>
      <c r="K244" s="33">
        <v>0.33879999999999999</v>
      </c>
      <c r="L244" s="31" t="s">
        <v>99</v>
      </c>
      <c r="M244" s="32">
        <v>0</v>
      </c>
      <c r="N244" s="34">
        <v>0</v>
      </c>
      <c r="O244" s="31" t="s">
        <v>151</v>
      </c>
      <c r="P244" s="116">
        <v>12053134</v>
      </c>
      <c r="Q244" s="116">
        <v>4135853</v>
      </c>
      <c r="R244" s="33">
        <v>0.34310000000000002</v>
      </c>
      <c r="S244" s="31" t="s">
        <v>99</v>
      </c>
      <c r="T244" s="32">
        <v>0</v>
      </c>
      <c r="U244" s="34">
        <v>0</v>
      </c>
    </row>
    <row r="245" spans="8:21">
      <c r="H245" s="31" t="s">
        <v>151</v>
      </c>
      <c r="I245" s="116">
        <v>12262286</v>
      </c>
      <c r="J245" s="116">
        <v>4154575</v>
      </c>
      <c r="K245" s="33">
        <v>0.33879999999999999</v>
      </c>
      <c r="L245" s="31" t="s">
        <v>100</v>
      </c>
      <c r="M245" s="32">
        <v>0</v>
      </c>
      <c r="N245" s="34">
        <v>0</v>
      </c>
      <c r="O245" s="31" t="s">
        <v>151</v>
      </c>
      <c r="P245" s="116">
        <v>12053134</v>
      </c>
      <c r="Q245" s="116">
        <v>4135853</v>
      </c>
      <c r="R245" s="33">
        <v>0.34310000000000002</v>
      </c>
      <c r="S245" s="31" t="s">
        <v>100</v>
      </c>
      <c r="T245" s="32">
        <v>0</v>
      </c>
      <c r="U245" s="34">
        <v>0</v>
      </c>
    </row>
    <row r="246" spans="8:21">
      <c r="H246" s="31" t="s">
        <v>151</v>
      </c>
      <c r="I246" s="116">
        <v>12262286</v>
      </c>
      <c r="J246" s="116">
        <v>4154575</v>
      </c>
      <c r="K246" s="33">
        <v>0.33879999999999999</v>
      </c>
      <c r="L246" s="31" t="s">
        <v>101</v>
      </c>
      <c r="M246" s="32">
        <v>0</v>
      </c>
      <c r="N246" s="34">
        <v>0</v>
      </c>
      <c r="O246" s="31" t="s">
        <v>151</v>
      </c>
      <c r="P246" s="116">
        <v>12053134</v>
      </c>
      <c r="Q246" s="116">
        <v>4135853</v>
      </c>
      <c r="R246" s="33">
        <v>0.34310000000000002</v>
      </c>
      <c r="S246" s="31" t="s">
        <v>101</v>
      </c>
      <c r="T246" s="32">
        <v>0</v>
      </c>
      <c r="U246" s="34">
        <v>0</v>
      </c>
    </row>
    <row r="247" spans="8:21">
      <c r="H247" s="31" t="s">
        <v>151</v>
      </c>
      <c r="I247" s="116">
        <v>12262286</v>
      </c>
      <c r="J247" s="116">
        <v>4154575</v>
      </c>
      <c r="K247" s="33">
        <v>0.33879999999999999</v>
      </c>
      <c r="L247" s="31" t="s">
        <v>102</v>
      </c>
      <c r="M247" s="32">
        <v>0</v>
      </c>
      <c r="N247" s="34">
        <v>0</v>
      </c>
      <c r="O247" s="31" t="s">
        <v>151</v>
      </c>
      <c r="P247" s="116">
        <v>12053134</v>
      </c>
      <c r="Q247" s="116">
        <v>4135853</v>
      </c>
      <c r="R247" s="33">
        <v>0.34310000000000002</v>
      </c>
      <c r="S247" s="31" t="s">
        <v>102</v>
      </c>
      <c r="T247" s="32">
        <v>0</v>
      </c>
      <c r="U247" s="34">
        <v>0</v>
      </c>
    </row>
    <row r="248" spans="8:21">
      <c r="H248" s="31" t="s">
        <v>151</v>
      </c>
      <c r="I248" s="116">
        <v>12262286</v>
      </c>
      <c r="J248" s="116">
        <v>4154575</v>
      </c>
      <c r="K248" s="33">
        <v>0.33879999999999999</v>
      </c>
      <c r="L248" s="31" t="s">
        <v>74</v>
      </c>
      <c r="M248" s="32">
        <v>47</v>
      </c>
      <c r="N248" s="34">
        <v>0</v>
      </c>
      <c r="O248" s="31" t="s">
        <v>151</v>
      </c>
      <c r="P248" s="116">
        <v>12053134</v>
      </c>
      <c r="Q248" s="116">
        <v>4135853</v>
      </c>
      <c r="R248" s="33">
        <v>0.34310000000000002</v>
      </c>
      <c r="S248" s="31" t="s">
        <v>74</v>
      </c>
      <c r="T248" s="32">
        <v>56</v>
      </c>
      <c r="U248" s="34">
        <v>0</v>
      </c>
    </row>
    <row r="249" spans="8:21">
      <c r="H249" s="31" t="s">
        <v>151</v>
      </c>
      <c r="I249" s="116">
        <v>12262286</v>
      </c>
      <c r="J249" s="116">
        <v>4154575</v>
      </c>
      <c r="K249" s="33">
        <v>0.33879999999999999</v>
      </c>
      <c r="L249" s="31" t="s">
        <v>103</v>
      </c>
      <c r="M249" s="32">
        <v>2</v>
      </c>
      <c r="N249" s="34">
        <v>0</v>
      </c>
      <c r="O249" s="31" t="s">
        <v>151</v>
      </c>
      <c r="P249" s="116">
        <v>12053134</v>
      </c>
      <c r="Q249" s="116">
        <v>4135853</v>
      </c>
      <c r="R249" s="33">
        <v>0.34310000000000002</v>
      </c>
      <c r="S249" s="31" t="s">
        <v>103</v>
      </c>
      <c r="T249" s="32">
        <v>1</v>
      </c>
      <c r="U249" s="34">
        <v>0</v>
      </c>
    </row>
    <row r="250" spans="8:21">
      <c r="H250" s="31" t="s">
        <v>151</v>
      </c>
      <c r="I250" s="116">
        <v>12262286</v>
      </c>
      <c r="J250" s="116">
        <v>4154575</v>
      </c>
      <c r="K250" s="33">
        <v>0.33879999999999999</v>
      </c>
      <c r="L250" s="31" t="s">
        <v>104</v>
      </c>
      <c r="M250" s="32">
        <v>0</v>
      </c>
      <c r="N250" s="34">
        <v>0</v>
      </c>
      <c r="O250" s="31" t="s">
        <v>151</v>
      </c>
      <c r="P250" s="116">
        <v>12053134</v>
      </c>
      <c r="Q250" s="116">
        <v>4135853</v>
      </c>
      <c r="R250" s="33">
        <v>0.34310000000000002</v>
      </c>
      <c r="S250" s="31" t="s">
        <v>104</v>
      </c>
      <c r="T250" s="32">
        <v>0</v>
      </c>
      <c r="U250" s="34">
        <v>0</v>
      </c>
    </row>
    <row r="251" spans="8:21">
      <c r="H251" s="31" t="s">
        <v>151</v>
      </c>
      <c r="I251" s="116">
        <v>12262286</v>
      </c>
      <c r="J251" s="116">
        <v>4154575</v>
      </c>
      <c r="K251" s="33">
        <v>0.33879999999999999</v>
      </c>
      <c r="L251" s="31" t="s">
        <v>105</v>
      </c>
      <c r="M251" s="32">
        <v>0</v>
      </c>
      <c r="N251" s="34">
        <v>0</v>
      </c>
      <c r="O251" s="31" t="s">
        <v>151</v>
      </c>
      <c r="P251" s="116">
        <v>12053134</v>
      </c>
      <c r="Q251" s="116">
        <v>4135853</v>
      </c>
      <c r="R251" s="33">
        <v>0.34310000000000002</v>
      </c>
      <c r="S251" s="31" t="s">
        <v>105</v>
      </c>
      <c r="T251" s="32">
        <v>0</v>
      </c>
      <c r="U251" s="34">
        <v>0</v>
      </c>
    </row>
    <row r="252" spans="8:21">
      <c r="H252" s="31" t="s">
        <v>151</v>
      </c>
      <c r="I252" s="116">
        <v>12262286</v>
      </c>
      <c r="J252" s="116">
        <v>4154575</v>
      </c>
      <c r="K252" s="33">
        <v>0.33879999999999999</v>
      </c>
      <c r="L252" s="31" t="s">
        <v>106</v>
      </c>
      <c r="M252" s="32">
        <v>0</v>
      </c>
      <c r="N252" s="34">
        <v>0</v>
      </c>
      <c r="O252" s="31" t="s">
        <v>151</v>
      </c>
      <c r="P252" s="116">
        <v>12053134</v>
      </c>
      <c r="Q252" s="116">
        <v>4135853</v>
      </c>
      <c r="R252" s="33">
        <v>0.34310000000000002</v>
      </c>
      <c r="S252" s="31" t="s">
        <v>106</v>
      </c>
      <c r="T252" s="32">
        <v>0</v>
      </c>
      <c r="U252" s="34">
        <v>0</v>
      </c>
    </row>
    <row r="253" spans="8:21">
      <c r="H253" s="31" t="s">
        <v>151</v>
      </c>
      <c r="I253" s="116">
        <v>12262286</v>
      </c>
      <c r="J253" s="116">
        <v>4154575</v>
      </c>
      <c r="K253" s="33">
        <v>0.33879999999999999</v>
      </c>
      <c r="L253" s="31" t="s">
        <v>107</v>
      </c>
      <c r="M253" s="32">
        <v>0</v>
      </c>
      <c r="N253" s="34">
        <v>0</v>
      </c>
      <c r="O253" s="31" t="s">
        <v>151</v>
      </c>
      <c r="P253" s="116">
        <v>12053134</v>
      </c>
      <c r="Q253" s="116">
        <v>4135853</v>
      </c>
      <c r="R253" s="33">
        <v>0.34310000000000002</v>
      </c>
      <c r="S253" s="31" t="s">
        <v>107</v>
      </c>
      <c r="T253" s="32">
        <v>0</v>
      </c>
      <c r="U253" s="34">
        <v>0</v>
      </c>
    </row>
    <row r="254" spans="8:21">
      <c r="H254" s="31" t="s">
        <v>151</v>
      </c>
      <c r="I254" s="116">
        <v>12262286</v>
      </c>
      <c r="J254" s="116">
        <v>4154575</v>
      </c>
      <c r="K254" s="33">
        <v>0.33879999999999999</v>
      </c>
      <c r="L254" s="31" t="s">
        <v>108</v>
      </c>
      <c r="M254" s="32">
        <v>0</v>
      </c>
      <c r="N254" s="34">
        <v>0</v>
      </c>
      <c r="O254" s="31" t="s">
        <v>151</v>
      </c>
      <c r="P254" s="116">
        <v>12053134</v>
      </c>
      <c r="Q254" s="116">
        <v>4135853</v>
      </c>
      <c r="R254" s="33">
        <v>0.34310000000000002</v>
      </c>
      <c r="S254" s="31" t="s">
        <v>108</v>
      </c>
      <c r="T254" s="32">
        <v>0</v>
      </c>
      <c r="U254" s="34">
        <v>0</v>
      </c>
    </row>
    <row r="255" spans="8:21">
      <c r="H255" s="31" t="s">
        <v>151</v>
      </c>
      <c r="I255" s="116">
        <v>12262286</v>
      </c>
      <c r="J255" s="116">
        <v>4154575</v>
      </c>
      <c r="K255" s="33">
        <v>0.33879999999999999</v>
      </c>
      <c r="L255" s="31" t="s">
        <v>109</v>
      </c>
      <c r="M255" s="32">
        <v>0</v>
      </c>
      <c r="N255" s="34">
        <v>0</v>
      </c>
      <c r="O255" s="31" t="s">
        <v>151</v>
      </c>
      <c r="P255" s="116">
        <v>12053134</v>
      </c>
      <c r="Q255" s="116">
        <v>4135853</v>
      </c>
      <c r="R255" s="33">
        <v>0.34310000000000002</v>
      </c>
      <c r="S255" s="31" t="s">
        <v>109</v>
      </c>
      <c r="T255" s="32">
        <v>0</v>
      </c>
      <c r="U255" s="34">
        <v>0</v>
      </c>
    </row>
    <row r="256" spans="8:21">
      <c r="H256" s="31" t="s">
        <v>151</v>
      </c>
      <c r="I256" s="116">
        <v>12262286</v>
      </c>
      <c r="J256" s="116">
        <v>4154575</v>
      </c>
      <c r="K256" s="33">
        <v>0.33879999999999999</v>
      </c>
      <c r="L256" s="31" t="s">
        <v>110</v>
      </c>
      <c r="M256" s="32">
        <v>0</v>
      </c>
      <c r="N256" s="34">
        <v>0</v>
      </c>
      <c r="O256" s="31" t="s">
        <v>151</v>
      </c>
      <c r="P256" s="116">
        <v>12053134</v>
      </c>
      <c r="Q256" s="116">
        <v>4135853</v>
      </c>
      <c r="R256" s="33">
        <v>0.34310000000000002</v>
      </c>
      <c r="S256" s="31" t="s">
        <v>110</v>
      </c>
      <c r="T256" s="32">
        <v>0</v>
      </c>
      <c r="U256" s="34">
        <v>0</v>
      </c>
    </row>
    <row r="257" spans="8:21">
      <c r="H257" s="31" t="s">
        <v>151</v>
      </c>
      <c r="I257" s="116">
        <v>12262286</v>
      </c>
      <c r="J257" s="116">
        <v>4154575</v>
      </c>
      <c r="K257" s="33">
        <v>0.33879999999999999</v>
      </c>
      <c r="L257" s="31" t="s">
        <v>111</v>
      </c>
      <c r="M257" s="32">
        <v>0</v>
      </c>
      <c r="N257" s="34">
        <v>0</v>
      </c>
      <c r="O257" s="31" t="s">
        <v>151</v>
      </c>
      <c r="P257" s="116">
        <v>12053134</v>
      </c>
      <c r="Q257" s="116">
        <v>4135853</v>
      </c>
      <c r="R257" s="33">
        <v>0.34310000000000002</v>
      </c>
      <c r="S257" s="31" t="s">
        <v>111</v>
      </c>
      <c r="T257" s="32">
        <v>0</v>
      </c>
      <c r="U257" s="34">
        <v>0</v>
      </c>
    </row>
    <row r="258" spans="8:21">
      <c r="H258" s="31" t="s">
        <v>151</v>
      </c>
      <c r="I258" s="116">
        <v>12262286</v>
      </c>
      <c r="J258" s="116">
        <v>4154575</v>
      </c>
      <c r="K258" s="33">
        <v>0.33879999999999999</v>
      </c>
      <c r="L258" s="31" t="s">
        <v>112</v>
      </c>
      <c r="M258" s="32">
        <v>0</v>
      </c>
      <c r="N258" s="34">
        <v>0</v>
      </c>
      <c r="O258" s="31" t="s">
        <v>151</v>
      </c>
      <c r="P258" s="116">
        <v>12053134</v>
      </c>
      <c r="Q258" s="116">
        <v>4135853</v>
      </c>
      <c r="R258" s="33">
        <v>0.34310000000000002</v>
      </c>
      <c r="S258" s="31" t="s">
        <v>112</v>
      </c>
      <c r="T258" s="32">
        <v>0</v>
      </c>
      <c r="U258" s="34">
        <v>0</v>
      </c>
    </row>
    <row r="259" spans="8:21">
      <c r="H259" s="31" t="s">
        <v>151</v>
      </c>
      <c r="I259" s="116">
        <v>12262286</v>
      </c>
      <c r="J259" s="116">
        <v>4154575</v>
      </c>
      <c r="K259" s="33">
        <v>0.33879999999999999</v>
      </c>
      <c r="L259" s="31" t="s">
        <v>113</v>
      </c>
      <c r="M259" s="32">
        <v>0</v>
      </c>
      <c r="N259" s="34">
        <v>0</v>
      </c>
      <c r="O259" s="31" t="s">
        <v>151</v>
      </c>
      <c r="P259" s="116">
        <v>12053134</v>
      </c>
      <c r="Q259" s="116">
        <v>4135853</v>
      </c>
      <c r="R259" s="33">
        <v>0.34310000000000002</v>
      </c>
      <c r="S259" s="31" t="s">
        <v>113</v>
      </c>
      <c r="T259" s="32">
        <v>0</v>
      </c>
      <c r="U259" s="34">
        <v>0</v>
      </c>
    </row>
    <row r="260" spans="8:21">
      <c r="H260" s="31" t="s">
        <v>151</v>
      </c>
      <c r="I260" s="116">
        <v>12262286</v>
      </c>
      <c r="J260" s="116">
        <v>4154575</v>
      </c>
      <c r="K260" s="33">
        <v>0.33879999999999999</v>
      </c>
      <c r="L260" s="31" t="s">
        <v>114</v>
      </c>
      <c r="M260" s="32">
        <v>0</v>
      </c>
      <c r="N260" s="34">
        <v>0</v>
      </c>
      <c r="O260" s="31" t="s">
        <v>151</v>
      </c>
      <c r="P260" s="116">
        <v>12053134</v>
      </c>
      <c r="Q260" s="116">
        <v>4135853</v>
      </c>
      <c r="R260" s="33">
        <v>0.34310000000000002</v>
      </c>
      <c r="S260" s="31" t="s">
        <v>114</v>
      </c>
      <c r="T260" s="32">
        <v>0</v>
      </c>
      <c r="U260" s="34">
        <v>0</v>
      </c>
    </row>
    <row r="261" spans="8:21">
      <c r="H261" s="31" t="s">
        <v>151</v>
      </c>
      <c r="I261" s="116">
        <v>12262286</v>
      </c>
      <c r="J261" s="116">
        <v>4154575</v>
      </c>
      <c r="K261" s="33">
        <v>0.33879999999999999</v>
      </c>
      <c r="L261" s="31" t="s">
        <v>115</v>
      </c>
      <c r="M261" s="32">
        <v>0</v>
      </c>
      <c r="N261" s="34">
        <v>0</v>
      </c>
      <c r="O261" s="31" t="s">
        <v>151</v>
      </c>
      <c r="P261" s="116">
        <v>12053134</v>
      </c>
      <c r="Q261" s="116">
        <v>4135853</v>
      </c>
      <c r="R261" s="33">
        <v>0.34310000000000002</v>
      </c>
      <c r="S261" s="31" t="s">
        <v>115</v>
      </c>
      <c r="T261" s="32">
        <v>0</v>
      </c>
      <c r="U261" s="34">
        <v>0</v>
      </c>
    </row>
    <row r="262" spans="8:21">
      <c r="H262" s="31" t="s">
        <v>151</v>
      </c>
      <c r="I262" s="116">
        <v>12262286</v>
      </c>
      <c r="J262" s="116">
        <v>4154575</v>
      </c>
      <c r="K262" s="33">
        <v>0.33879999999999999</v>
      </c>
      <c r="L262" s="31" t="s">
        <v>116</v>
      </c>
      <c r="M262" s="32">
        <v>0</v>
      </c>
      <c r="N262" s="34">
        <v>0</v>
      </c>
      <c r="O262" s="31" t="s">
        <v>151</v>
      </c>
      <c r="P262" s="116">
        <v>12053134</v>
      </c>
      <c r="Q262" s="116">
        <v>4135853</v>
      </c>
      <c r="R262" s="33">
        <v>0.34310000000000002</v>
      </c>
      <c r="S262" s="31" t="s">
        <v>116</v>
      </c>
      <c r="T262" s="32">
        <v>0</v>
      </c>
      <c r="U262" s="34">
        <v>0</v>
      </c>
    </row>
    <row r="263" spans="8:21">
      <c r="H263" s="31" t="s">
        <v>151</v>
      </c>
      <c r="I263" s="116">
        <v>12262286</v>
      </c>
      <c r="J263" s="116">
        <v>4154575</v>
      </c>
      <c r="K263" s="33">
        <v>0.33879999999999999</v>
      </c>
      <c r="L263" s="31" t="s">
        <v>117</v>
      </c>
      <c r="M263" s="32">
        <v>0</v>
      </c>
      <c r="N263" s="34">
        <v>0</v>
      </c>
      <c r="O263" s="31" t="s">
        <v>151</v>
      </c>
      <c r="P263" s="116">
        <v>12053134</v>
      </c>
      <c r="Q263" s="116">
        <v>4135853</v>
      </c>
      <c r="R263" s="33">
        <v>0.34310000000000002</v>
      </c>
      <c r="S263" s="31" t="s">
        <v>117</v>
      </c>
      <c r="T263" s="32">
        <v>0</v>
      </c>
      <c r="U263" s="34">
        <v>0</v>
      </c>
    </row>
    <row r="264" spans="8:21">
      <c r="H264" s="31" t="s">
        <v>151</v>
      </c>
      <c r="I264" s="116">
        <v>12262286</v>
      </c>
      <c r="J264" s="116">
        <v>4154575</v>
      </c>
      <c r="K264" s="33">
        <v>0.33879999999999999</v>
      </c>
      <c r="L264" s="31" t="s">
        <v>118</v>
      </c>
      <c r="M264" s="32">
        <v>0</v>
      </c>
      <c r="N264" s="34">
        <v>0</v>
      </c>
      <c r="O264" s="31" t="s">
        <v>151</v>
      </c>
      <c r="P264" s="116">
        <v>12053134</v>
      </c>
      <c r="Q264" s="116">
        <v>4135853</v>
      </c>
      <c r="R264" s="33">
        <v>0.34310000000000002</v>
      </c>
      <c r="S264" s="31" t="s">
        <v>118</v>
      </c>
      <c r="T264" s="32">
        <v>0</v>
      </c>
      <c r="U264" s="34">
        <v>0</v>
      </c>
    </row>
    <row r="265" spans="8:21">
      <c r="H265" s="31" t="s">
        <v>151</v>
      </c>
      <c r="I265" s="116">
        <v>12262286</v>
      </c>
      <c r="J265" s="116">
        <v>4154575</v>
      </c>
      <c r="K265" s="33">
        <v>0.33879999999999999</v>
      </c>
      <c r="L265" s="31" t="s">
        <v>119</v>
      </c>
      <c r="M265" s="32">
        <v>0</v>
      </c>
      <c r="N265" s="34">
        <v>0</v>
      </c>
      <c r="O265" s="31" t="s">
        <v>151</v>
      </c>
      <c r="P265" s="116">
        <v>12053134</v>
      </c>
      <c r="Q265" s="116">
        <v>4135853</v>
      </c>
      <c r="R265" s="33">
        <v>0.34310000000000002</v>
      </c>
      <c r="S265" s="31" t="s">
        <v>119</v>
      </c>
      <c r="T265" s="32">
        <v>0</v>
      </c>
      <c r="U265" s="34">
        <v>0</v>
      </c>
    </row>
    <row r="266" spans="8:21">
      <c r="H266" s="31" t="s">
        <v>151</v>
      </c>
      <c r="I266" s="116">
        <v>12262286</v>
      </c>
      <c r="J266" s="116">
        <v>4154575</v>
      </c>
      <c r="K266" s="33">
        <v>0.33879999999999999</v>
      </c>
      <c r="L266" s="31" t="s">
        <v>120</v>
      </c>
      <c r="M266" s="32">
        <v>0</v>
      </c>
      <c r="N266" s="34">
        <v>0</v>
      </c>
      <c r="O266" s="31" t="s">
        <v>151</v>
      </c>
      <c r="P266" s="116">
        <v>12053134</v>
      </c>
      <c r="Q266" s="116">
        <v>4135853</v>
      </c>
      <c r="R266" s="33">
        <v>0.34310000000000002</v>
      </c>
      <c r="S266" s="31" t="s">
        <v>120</v>
      </c>
      <c r="T266" s="32">
        <v>0</v>
      </c>
      <c r="U266" s="34">
        <v>0</v>
      </c>
    </row>
    <row r="267" spans="8:21">
      <c r="H267" s="31" t="s">
        <v>152</v>
      </c>
      <c r="I267" s="116">
        <v>10375875</v>
      </c>
      <c r="J267" s="116">
        <v>3447497</v>
      </c>
      <c r="K267" s="33">
        <v>0.33229999999999998</v>
      </c>
      <c r="L267" s="31" t="s">
        <v>55</v>
      </c>
      <c r="M267" s="32">
        <v>2114790</v>
      </c>
      <c r="N267" s="34">
        <v>0.61339999999999995</v>
      </c>
      <c r="O267" s="31" t="s">
        <v>152</v>
      </c>
      <c r="P267" s="116">
        <v>11473299</v>
      </c>
      <c r="Q267" s="116">
        <v>3841567</v>
      </c>
      <c r="R267" s="33">
        <v>0.33479999999999999</v>
      </c>
      <c r="S267" s="31" t="s">
        <v>55</v>
      </c>
      <c r="T267" s="32">
        <v>2475380</v>
      </c>
      <c r="U267" s="34">
        <v>0.64439999999999997</v>
      </c>
    </row>
    <row r="268" spans="8:21">
      <c r="H268" s="31" t="s">
        <v>152</v>
      </c>
      <c r="I268" s="116">
        <v>10375875</v>
      </c>
      <c r="J268" s="116">
        <v>3447497</v>
      </c>
      <c r="K268" s="33">
        <v>0.33229999999999998</v>
      </c>
      <c r="L268" s="31" t="s">
        <v>58</v>
      </c>
      <c r="M268" s="32">
        <v>0</v>
      </c>
      <c r="N268" s="34">
        <v>0</v>
      </c>
      <c r="O268" s="31" t="s">
        <v>152</v>
      </c>
      <c r="P268" s="116">
        <v>11473299</v>
      </c>
      <c r="Q268" s="116">
        <v>3841567</v>
      </c>
      <c r="R268" s="33">
        <v>0.33479999999999999</v>
      </c>
      <c r="S268" s="31" t="s">
        <v>58</v>
      </c>
      <c r="T268" s="32">
        <v>0</v>
      </c>
      <c r="U268" s="34">
        <v>0</v>
      </c>
    </row>
    <row r="269" spans="8:21">
      <c r="H269" s="31" t="s">
        <v>152</v>
      </c>
      <c r="I269" s="116">
        <v>10375875</v>
      </c>
      <c r="J269" s="116">
        <v>3447497</v>
      </c>
      <c r="K269" s="33">
        <v>0.33229999999999998</v>
      </c>
      <c r="L269" s="31" t="s">
        <v>61</v>
      </c>
      <c r="M269" s="32">
        <v>0</v>
      </c>
      <c r="N269" s="34">
        <v>0</v>
      </c>
      <c r="O269" s="31" t="s">
        <v>152</v>
      </c>
      <c r="P269" s="116">
        <v>11473299</v>
      </c>
      <c r="Q269" s="116">
        <v>3841567</v>
      </c>
      <c r="R269" s="33">
        <v>0.33479999999999999</v>
      </c>
      <c r="S269" s="31" t="s">
        <v>61</v>
      </c>
      <c r="T269" s="32">
        <v>0</v>
      </c>
      <c r="U269" s="34">
        <v>0</v>
      </c>
    </row>
    <row r="270" spans="8:21">
      <c r="H270" s="31" t="s">
        <v>152</v>
      </c>
      <c r="I270" s="116">
        <v>10375875</v>
      </c>
      <c r="J270" s="116">
        <v>3447497</v>
      </c>
      <c r="K270" s="33">
        <v>0.33229999999999998</v>
      </c>
      <c r="L270" s="31" t="s">
        <v>64</v>
      </c>
      <c r="M270" s="32">
        <v>0</v>
      </c>
      <c r="N270" s="34">
        <v>0</v>
      </c>
      <c r="O270" s="31" t="s">
        <v>152</v>
      </c>
      <c r="P270" s="116">
        <v>11473299</v>
      </c>
      <c r="Q270" s="116">
        <v>3841567</v>
      </c>
      <c r="R270" s="33">
        <v>0.33479999999999999</v>
      </c>
      <c r="S270" s="31" t="s">
        <v>64</v>
      </c>
      <c r="T270" s="32">
        <v>0</v>
      </c>
      <c r="U270" s="34">
        <v>0</v>
      </c>
    </row>
    <row r="271" spans="8:21">
      <c r="H271" s="31" t="s">
        <v>152</v>
      </c>
      <c r="I271" s="116">
        <v>10375875</v>
      </c>
      <c r="J271" s="116">
        <v>3447497</v>
      </c>
      <c r="K271" s="33">
        <v>0.33229999999999998</v>
      </c>
      <c r="L271" s="31" t="s">
        <v>67</v>
      </c>
      <c r="M271" s="32">
        <v>0</v>
      </c>
      <c r="N271" s="34">
        <v>0</v>
      </c>
      <c r="O271" s="31" t="s">
        <v>152</v>
      </c>
      <c r="P271" s="116">
        <v>11473299</v>
      </c>
      <c r="Q271" s="116">
        <v>3841567</v>
      </c>
      <c r="R271" s="33">
        <v>0.33479999999999999</v>
      </c>
      <c r="S271" s="31" t="s">
        <v>67</v>
      </c>
      <c r="T271" s="32">
        <v>0</v>
      </c>
      <c r="U271" s="34">
        <v>0</v>
      </c>
    </row>
    <row r="272" spans="8:21">
      <c r="H272" s="31" t="s">
        <v>152</v>
      </c>
      <c r="I272" s="116">
        <v>10375875</v>
      </c>
      <c r="J272" s="116">
        <v>3447497</v>
      </c>
      <c r="K272" s="33">
        <v>0.33229999999999998</v>
      </c>
      <c r="L272" s="31" t="s">
        <v>70</v>
      </c>
      <c r="M272" s="32">
        <v>0</v>
      </c>
      <c r="N272" s="34">
        <v>0</v>
      </c>
      <c r="O272" s="31" t="s">
        <v>152</v>
      </c>
      <c r="P272" s="116">
        <v>11473299</v>
      </c>
      <c r="Q272" s="116">
        <v>3841567</v>
      </c>
      <c r="R272" s="33">
        <v>0.33479999999999999</v>
      </c>
      <c r="S272" s="31" t="s">
        <v>70</v>
      </c>
      <c r="T272" s="32">
        <v>0</v>
      </c>
      <c r="U272" s="34">
        <v>0</v>
      </c>
    </row>
    <row r="273" spans="8:21">
      <c r="H273" s="31" t="s">
        <v>152</v>
      </c>
      <c r="I273" s="116">
        <v>10375875</v>
      </c>
      <c r="J273" s="116">
        <v>3447497</v>
      </c>
      <c r="K273" s="33">
        <v>0.33229999999999998</v>
      </c>
      <c r="L273" s="31" t="s">
        <v>73</v>
      </c>
      <c r="M273" s="32">
        <v>0</v>
      </c>
      <c r="N273" s="34">
        <v>0</v>
      </c>
      <c r="O273" s="31" t="s">
        <v>152</v>
      </c>
      <c r="P273" s="116">
        <v>11473299</v>
      </c>
      <c r="Q273" s="116">
        <v>3841567</v>
      </c>
      <c r="R273" s="33">
        <v>0.33479999999999999</v>
      </c>
      <c r="S273" s="31" t="s">
        <v>73</v>
      </c>
      <c r="T273" s="32">
        <v>0</v>
      </c>
      <c r="U273" s="34">
        <v>0</v>
      </c>
    </row>
    <row r="274" spans="8:21">
      <c r="H274" s="31" t="s">
        <v>152</v>
      </c>
      <c r="I274" s="116">
        <v>10375875</v>
      </c>
      <c r="J274" s="116">
        <v>3447497</v>
      </c>
      <c r="K274" s="33">
        <v>0.33229999999999998</v>
      </c>
      <c r="L274" s="31" t="s">
        <v>57</v>
      </c>
      <c r="M274" s="32">
        <v>107</v>
      </c>
      <c r="N274" s="34">
        <v>0</v>
      </c>
      <c r="O274" s="31" t="s">
        <v>152</v>
      </c>
      <c r="P274" s="116">
        <v>11473299</v>
      </c>
      <c r="Q274" s="116">
        <v>3841567</v>
      </c>
      <c r="R274" s="33">
        <v>0.33479999999999999</v>
      </c>
      <c r="S274" s="31" t="s">
        <v>57</v>
      </c>
      <c r="T274" s="32">
        <v>92</v>
      </c>
      <c r="U274" s="34">
        <v>0</v>
      </c>
    </row>
    <row r="275" spans="8:21">
      <c r="H275" s="31" t="s">
        <v>152</v>
      </c>
      <c r="I275" s="116">
        <v>10375875</v>
      </c>
      <c r="J275" s="116">
        <v>3447497</v>
      </c>
      <c r="K275" s="33">
        <v>0.33229999999999998</v>
      </c>
      <c r="L275" s="31" t="s">
        <v>76</v>
      </c>
      <c r="M275" s="32">
        <v>0</v>
      </c>
      <c r="N275" s="34">
        <v>0</v>
      </c>
      <c r="O275" s="31" t="s">
        <v>152</v>
      </c>
      <c r="P275" s="116">
        <v>11473299</v>
      </c>
      <c r="Q275" s="116">
        <v>3841567</v>
      </c>
      <c r="R275" s="33">
        <v>0.33479999999999999</v>
      </c>
      <c r="S275" s="31" t="s">
        <v>76</v>
      </c>
      <c r="T275" s="32">
        <v>0</v>
      </c>
      <c r="U275" s="34">
        <v>0</v>
      </c>
    </row>
    <row r="276" spans="8:21">
      <c r="H276" s="31" t="s">
        <v>152</v>
      </c>
      <c r="I276" s="116">
        <v>10375875</v>
      </c>
      <c r="J276" s="116">
        <v>3447497</v>
      </c>
      <c r="K276" s="33">
        <v>0.33229999999999998</v>
      </c>
      <c r="L276" s="31" t="s">
        <v>77</v>
      </c>
      <c r="M276" s="32">
        <v>0</v>
      </c>
      <c r="N276" s="34">
        <v>0</v>
      </c>
      <c r="O276" s="31" t="s">
        <v>152</v>
      </c>
      <c r="P276" s="116">
        <v>11473299</v>
      </c>
      <c r="Q276" s="116">
        <v>3841567</v>
      </c>
      <c r="R276" s="33">
        <v>0.33479999999999999</v>
      </c>
      <c r="S276" s="31" t="s">
        <v>77</v>
      </c>
      <c r="T276" s="32">
        <v>0</v>
      </c>
      <c r="U276" s="34">
        <v>0</v>
      </c>
    </row>
    <row r="277" spans="8:21">
      <c r="H277" s="31" t="s">
        <v>152</v>
      </c>
      <c r="I277" s="116">
        <v>10375875</v>
      </c>
      <c r="J277" s="116">
        <v>3447497</v>
      </c>
      <c r="K277" s="33">
        <v>0.33229999999999998</v>
      </c>
      <c r="L277" s="31" t="s">
        <v>60</v>
      </c>
      <c r="M277" s="32">
        <v>110</v>
      </c>
      <c r="N277" s="34">
        <v>0</v>
      </c>
      <c r="O277" s="31" t="s">
        <v>152</v>
      </c>
      <c r="P277" s="116">
        <v>11473299</v>
      </c>
      <c r="Q277" s="116">
        <v>3841567</v>
      </c>
      <c r="R277" s="33">
        <v>0.33479999999999999</v>
      </c>
      <c r="S277" s="31" t="s">
        <v>60</v>
      </c>
      <c r="T277" s="32">
        <v>86</v>
      </c>
      <c r="U277" s="34">
        <v>0</v>
      </c>
    </row>
    <row r="278" spans="8:21">
      <c r="H278" s="31" t="s">
        <v>152</v>
      </c>
      <c r="I278" s="116">
        <v>10375875</v>
      </c>
      <c r="J278" s="116">
        <v>3447497</v>
      </c>
      <c r="K278" s="33">
        <v>0.33229999999999998</v>
      </c>
      <c r="L278" s="31" t="s">
        <v>56</v>
      </c>
      <c r="M278" s="32">
        <v>0</v>
      </c>
      <c r="N278" s="34">
        <v>0</v>
      </c>
      <c r="O278" s="31" t="s">
        <v>152</v>
      </c>
      <c r="P278" s="116">
        <v>11473299</v>
      </c>
      <c r="Q278" s="116">
        <v>3841567</v>
      </c>
      <c r="R278" s="33">
        <v>0.33479999999999999</v>
      </c>
      <c r="S278" s="31" t="s">
        <v>56</v>
      </c>
      <c r="T278" s="32">
        <v>0</v>
      </c>
      <c r="U278" s="34">
        <v>0</v>
      </c>
    </row>
    <row r="279" spans="8:21">
      <c r="H279" s="31" t="s">
        <v>152</v>
      </c>
      <c r="I279" s="116">
        <v>10375875</v>
      </c>
      <c r="J279" s="116">
        <v>3447497</v>
      </c>
      <c r="K279" s="33">
        <v>0.33229999999999998</v>
      </c>
      <c r="L279" s="31" t="s">
        <v>59</v>
      </c>
      <c r="M279" s="32">
        <v>0</v>
      </c>
      <c r="N279" s="34">
        <v>0</v>
      </c>
      <c r="O279" s="31" t="s">
        <v>152</v>
      </c>
      <c r="P279" s="116">
        <v>11473299</v>
      </c>
      <c r="Q279" s="116">
        <v>3841567</v>
      </c>
      <c r="R279" s="33">
        <v>0.33479999999999999</v>
      </c>
      <c r="S279" s="31" t="s">
        <v>59</v>
      </c>
      <c r="T279" s="32">
        <v>0</v>
      </c>
      <c r="U279" s="34">
        <v>0</v>
      </c>
    </row>
    <row r="280" spans="8:21">
      <c r="H280" s="31" t="s">
        <v>152</v>
      </c>
      <c r="I280" s="116">
        <v>10375875</v>
      </c>
      <c r="J280" s="116">
        <v>3447497</v>
      </c>
      <c r="K280" s="33">
        <v>0.33229999999999998</v>
      </c>
      <c r="L280" s="31" t="s">
        <v>62</v>
      </c>
      <c r="M280" s="32">
        <v>0</v>
      </c>
      <c r="N280" s="34">
        <v>0</v>
      </c>
      <c r="O280" s="31" t="s">
        <v>152</v>
      </c>
      <c r="P280" s="116">
        <v>11473299</v>
      </c>
      <c r="Q280" s="116">
        <v>3841567</v>
      </c>
      <c r="R280" s="33">
        <v>0.33479999999999999</v>
      </c>
      <c r="S280" s="31" t="s">
        <v>62</v>
      </c>
      <c r="T280" s="32">
        <v>0</v>
      </c>
      <c r="U280" s="34">
        <v>0</v>
      </c>
    </row>
    <row r="281" spans="8:21">
      <c r="H281" s="31" t="s">
        <v>152</v>
      </c>
      <c r="I281" s="116">
        <v>10375875</v>
      </c>
      <c r="J281" s="116">
        <v>3447497</v>
      </c>
      <c r="K281" s="33">
        <v>0.33229999999999998</v>
      </c>
      <c r="L281" s="31" t="s">
        <v>65</v>
      </c>
      <c r="M281" s="32">
        <v>0</v>
      </c>
      <c r="N281" s="34">
        <v>0</v>
      </c>
      <c r="O281" s="31" t="s">
        <v>152</v>
      </c>
      <c r="P281" s="116">
        <v>11473299</v>
      </c>
      <c r="Q281" s="116">
        <v>3841567</v>
      </c>
      <c r="R281" s="33">
        <v>0.33479999999999999</v>
      </c>
      <c r="S281" s="31" t="s">
        <v>65</v>
      </c>
      <c r="T281" s="32">
        <v>0</v>
      </c>
      <c r="U281" s="34">
        <v>0</v>
      </c>
    </row>
    <row r="282" spans="8:21">
      <c r="H282" s="31" t="s">
        <v>152</v>
      </c>
      <c r="I282" s="116">
        <v>10375875</v>
      </c>
      <c r="J282" s="116">
        <v>3447497</v>
      </c>
      <c r="K282" s="33">
        <v>0.33229999999999998</v>
      </c>
      <c r="L282" s="31" t="s">
        <v>68</v>
      </c>
      <c r="M282" s="32">
        <v>0</v>
      </c>
      <c r="N282" s="34">
        <v>0</v>
      </c>
      <c r="O282" s="31" t="s">
        <v>152</v>
      </c>
      <c r="P282" s="116">
        <v>11473299</v>
      </c>
      <c r="Q282" s="116">
        <v>3841567</v>
      </c>
      <c r="R282" s="33">
        <v>0.33479999999999999</v>
      </c>
      <c r="S282" s="31" t="s">
        <v>68</v>
      </c>
      <c r="T282" s="32">
        <v>0</v>
      </c>
      <c r="U282" s="34">
        <v>0</v>
      </c>
    </row>
    <row r="283" spans="8:21">
      <c r="H283" s="31" t="s">
        <v>152</v>
      </c>
      <c r="I283" s="116">
        <v>10375875</v>
      </c>
      <c r="J283" s="116">
        <v>3447497</v>
      </c>
      <c r="K283" s="33">
        <v>0.33229999999999998</v>
      </c>
      <c r="L283" s="31" t="s">
        <v>71</v>
      </c>
      <c r="M283" s="32">
        <v>0</v>
      </c>
      <c r="N283" s="34">
        <v>0</v>
      </c>
      <c r="O283" s="31" t="s">
        <v>152</v>
      </c>
      <c r="P283" s="116">
        <v>11473299</v>
      </c>
      <c r="Q283" s="116">
        <v>3841567</v>
      </c>
      <c r="R283" s="33">
        <v>0.33479999999999999</v>
      </c>
      <c r="S283" s="31" t="s">
        <v>71</v>
      </c>
      <c r="T283" s="32">
        <v>0</v>
      </c>
      <c r="U283" s="34">
        <v>0</v>
      </c>
    </row>
    <row r="284" spans="8:21">
      <c r="H284" s="31" t="s">
        <v>152</v>
      </c>
      <c r="I284" s="116">
        <v>10375875</v>
      </c>
      <c r="J284" s="116">
        <v>3447497</v>
      </c>
      <c r="K284" s="33">
        <v>0.33229999999999998</v>
      </c>
      <c r="L284" s="31" t="s">
        <v>63</v>
      </c>
      <c r="M284" s="32">
        <v>40</v>
      </c>
      <c r="N284" s="34">
        <v>0</v>
      </c>
      <c r="O284" s="31" t="s">
        <v>152</v>
      </c>
      <c r="P284" s="116">
        <v>11473299</v>
      </c>
      <c r="Q284" s="116">
        <v>3841567</v>
      </c>
      <c r="R284" s="33">
        <v>0.33479999999999999</v>
      </c>
      <c r="S284" s="31" t="s">
        <v>63</v>
      </c>
      <c r="T284" s="32">
        <v>36</v>
      </c>
      <c r="U284" s="34">
        <v>0</v>
      </c>
    </row>
    <row r="285" spans="8:21">
      <c r="H285" s="31" t="s">
        <v>152</v>
      </c>
      <c r="I285" s="116">
        <v>10375875</v>
      </c>
      <c r="J285" s="116">
        <v>3447497</v>
      </c>
      <c r="K285" s="33">
        <v>0.33229999999999998</v>
      </c>
      <c r="L285" s="31" t="s">
        <v>75</v>
      </c>
      <c r="M285" s="32">
        <v>0</v>
      </c>
      <c r="N285" s="34">
        <v>0</v>
      </c>
      <c r="O285" s="31" t="s">
        <v>152</v>
      </c>
      <c r="P285" s="116">
        <v>11473299</v>
      </c>
      <c r="Q285" s="116">
        <v>3841567</v>
      </c>
      <c r="R285" s="33">
        <v>0.33479999999999999</v>
      </c>
      <c r="S285" s="31" t="s">
        <v>75</v>
      </c>
      <c r="T285" s="32">
        <v>0</v>
      </c>
      <c r="U285" s="34">
        <v>0</v>
      </c>
    </row>
    <row r="286" spans="8:21">
      <c r="H286" s="31" t="s">
        <v>152</v>
      </c>
      <c r="I286" s="116">
        <v>10375875</v>
      </c>
      <c r="J286" s="116">
        <v>3447497</v>
      </c>
      <c r="K286" s="33">
        <v>0.33229999999999998</v>
      </c>
      <c r="L286" s="31" t="s">
        <v>66</v>
      </c>
      <c r="M286" s="32">
        <v>20</v>
      </c>
      <c r="N286" s="34">
        <v>0</v>
      </c>
      <c r="O286" s="31" t="s">
        <v>152</v>
      </c>
      <c r="P286" s="116">
        <v>11473299</v>
      </c>
      <c r="Q286" s="116">
        <v>3841567</v>
      </c>
      <c r="R286" s="33">
        <v>0.33479999999999999</v>
      </c>
      <c r="S286" s="31" t="s">
        <v>66</v>
      </c>
      <c r="T286" s="32">
        <v>22</v>
      </c>
      <c r="U286" s="34">
        <v>0</v>
      </c>
    </row>
    <row r="287" spans="8:21">
      <c r="H287" s="31" t="s">
        <v>152</v>
      </c>
      <c r="I287" s="116">
        <v>10375875</v>
      </c>
      <c r="J287" s="116">
        <v>3447497</v>
      </c>
      <c r="K287" s="33">
        <v>0.33229999999999998</v>
      </c>
      <c r="L287" s="31" t="s">
        <v>78</v>
      </c>
      <c r="M287" s="32">
        <v>0</v>
      </c>
      <c r="N287" s="34">
        <v>0</v>
      </c>
      <c r="O287" s="31" t="s">
        <v>152</v>
      </c>
      <c r="P287" s="116">
        <v>11473299</v>
      </c>
      <c r="Q287" s="116">
        <v>3841567</v>
      </c>
      <c r="R287" s="33">
        <v>0.33479999999999999</v>
      </c>
      <c r="S287" s="31" t="s">
        <v>78</v>
      </c>
      <c r="T287" s="32">
        <v>0</v>
      </c>
      <c r="U287" s="34">
        <v>0</v>
      </c>
    </row>
    <row r="288" spans="8:21">
      <c r="H288" s="31" t="s">
        <v>152</v>
      </c>
      <c r="I288" s="116">
        <v>10375875</v>
      </c>
      <c r="J288" s="116">
        <v>3447497</v>
      </c>
      <c r="K288" s="33">
        <v>0.33229999999999998</v>
      </c>
      <c r="L288" s="31" t="s">
        <v>79</v>
      </c>
      <c r="M288" s="32">
        <v>0</v>
      </c>
      <c r="N288" s="34">
        <v>0</v>
      </c>
      <c r="O288" s="31" t="s">
        <v>152</v>
      </c>
      <c r="P288" s="116">
        <v>11473299</v>
      </c>
      <c r="Q288" s="116">
        <v>3841567</v>
      </c>
      <c r="R288" s="33">
        <v>0.33479999999999999</v>
      </c>
      <c r="S288" s="31" t="s">
        <v>79</v>
      </c>
      <c r="T288" s="32">
        <v>0</v>
      </c>
      <c r="U288" s="34">
        <v>0</v>
      </c>
    </row>
    <row r="289" spans="8:21">
      <c r="H289" s="31" t="s">
        <v>152</v>
      </c>
      <c r="I289" s="116">
        <v>10375875</v>
      </c>
      <c r="J289" s="116">
        <v>3447497</v>
      </c>
      <c r="K289" s="33">
        <v>0.33229999999999998</v>
      </c>
      <c r="L289" s="31" t="s">
        <v>80</v>
      </c>
      <c r="M289" s="32">
        <v>0</v>
      </c>
      <c r="N289" s="34">
        <v>0</v>
      </c>
      <c r="O289" s="31" t="s">
        <v>152</v>
      </c>
      <c r="P289" s="116">
        <v>11473299</v>
      </c>
      <c r="Q289" s="116">
        <v>3841567</v>
      </c>
      <c r="R289" s="33">
        <v>0.33479999999999999</v>
      </c>
      <c r="S289" s="31" t="s">
        <v>80</v>
      </c>
      <c r="T289" s="32">
        <v>0</v>
      </c>
      <c r="U289" s="34">
        <v>0</v>
      </c>
    </row>
    <row r="290" spans="8:21">
      <c r="H290" s="31" t="s">
        <v>152</v>
      </c>
      <c r="I290" s="116">
        <v>10375875</v>
      </c>
      <c r="J290" s="116">
        <v>3447497</v>
      </c>
      <c r="K290" s="33">
        <v>0.33229999999999998</v>
      </c>
      <c r="L290" s="31" t="s">
        <v>81</v>
      </c>
      <c r="M290" s="32">
        <v>0</v>
      </c>
      <c r="N290" s="34">
        <v>0</v>
      </c>
      <c r="O290" s="31" t="s">
        <v>152</v>
      </c>
      <c r="P290" s="116">
        <v>11473299</v>
      </c>
      <c r="Q290" s="116">
        <v>3841567</v>
      </c>
      <c r="R290" s="33">
        <v>0.33479999999999999</v>
      </c>
      <c r="S290" s="31" t="s">
        <v>81</v>
      </c>
      <c r="T290" s="32">
        <v>0</v>
      </c>
      <c r="U290" s="34">
        <v>0</v>
      </c>
    </row>
    <row r="291" spans="8:21">
      <c r="H291" s="31" t="s">
        <v>152</v>
      </c>
      <c r="I291" s="116">
        <v>10375875</v>
      </c>
      <c r="J291" s="116">
        <v>3447497</v>
      </c>
      <c r="K291" s="33">
        <v>0.33229999999999998</v>
      </c>
      <c r="L291" s="31" t="s">
        <v>82</v>
      </c>
      <c r="M291" s="32">
        <v>0</v>
      </c>
      <c r="N291" s="34">
        <v>0</v>
      </c>
      <c r="O291" s="31" t="s">
        <v>152</v>
      </c>
      <c r="P291" s="116">
        <v>11473299</v>
      </c>
      <c r="Q291" s="116">
        <v>3841567</v>
      </c>
      <c r="R291" s="33">
        <v>0.33479999999999999</v>
      </c>
      <c r="S291" s="31" t="s">
        <v>82</v>
      </c>
      <c r="T291" s="32">
        <v>0</v>
      </c>
      <c r="U291" s="34">
        <v>0</v>
      </c>
    </row>
    <row r="292" spans="8:21">
      <c r="H292" s="31" t="s">
        <v>152</v>
      </c>
      <c r="I292" s="116">
        <v>10375875</v>
      </c>
      <c r="J292" s="116">
        <v>3447497</v>
      </c>
      <c r="K292" s="33">
        <v>0.33229999999999998</v>
      </c>
      <c r="L292" s="31" t="s">
        <v>83</v>
      </c>
      <c r="M292" s="32">
        <v>0</v>
      </c>
      <c r="N292" s="34">
        <v>0</v>
      </c>
      <c r="O292" s="31" t="s">
        <v>152</v>
      </c>
      <c r="P292" s="116">
        <v>11473299</v>
      </c>
      <c r="Q292" s="116">
        <v>3841567</v>
      </c>
      <c r="R292" s="33">
        <v>0.33479999999999999</v>
      </c>
      <c r="S292" s="31" t="s">
        <v>83</v>
      </c>
      <c r="T292" s="32">
        <v>0</v>
      </c>
      <c r="U292" s="34">
        <v>0</v>
      </c>
    </row>
    <row r="293" spans="8:21">
      <c r="H293" s="31" t="s">
        <v>152</v>
      </c>
      <c r="I293" s="116">
        <v>10375875</v>
      </c>
      <c r="J293" s="116">
        <v>3447497</v>
      </c>
      <c r="K293" s="33">
        <v>0.33229999999999998</v>
      </c>
      <c r="L293" s="31" t="s">
        <v>84</v>
      </c>
      <c r="M293" s="32">
        <v>0</v>
      </c>
      <c r="N293" s="34">
        <v>0</v>
      </c>
      <c r="O293" s="31" t="s">
        <v>152</v>
      </c>
      <c r="P293" s="116">
        <v>11473299</v>
      </c>
      <c r="Q293" s="116">
        <v>3841567</v>
      </c>
      <c r="R293" s="33">
        <v>0.33479999999999999</v>
      </c>
      <c r="S293" s="31" t="s">
        <v>84</v>
      </c>
      <c r="T293" s="32">
        <v>0</v>
      </c>
      <c r="U293" s="34">
        <v>0</v>
      </c>
    </row>
    <row r="294" spans="8:21">
      <c r="H294" s="31" t="s">
        <v>152</v>
      </c>
      <c r="I294" s="116">
        <v>10375875</v>
      </c>
      <c r="J294" s="116">
        <v>3447497</v>
      </c>
      <c r="K294" s="33">
        <v>0.33229999999999998</v>
      </c>
      <c r="L294" s="31" t="s">
        <v>85</v>
      </c>
      <c r="M294" s="32">
        <v>0</v>
      </c>
      <c r="N294" s="34">
        <v>0</v>
      </c>
      <c r="O294" s="31" t="s">
        <v>152</v>
      </c>
      <c r="P294" s="116">
        <v>11473299</v>
      </c>
      <c r="Q294" s="116">
        <v>3841567</v>
      </c>
      <c r="R294" s="33">
        <v>0.33479999999999999</v>
      </c>
      <c r="S294" s="31" t="s">
        <v>85</v>
      </c>
      <c r="T294" s="32">
        <v>0</v>
      </c>
      <c r="U294" s="34">
        <v>0</v>
      </c>
    </row>
    <row r="295" spans="8:21">
      <c r="H295" s="31" t="s">
        <v>152</v>
      </c>
      <c r="I295" s="116">
        <v>10375875</v>
      </c>
      <c r="J295" s="116">
        <v>3447497</v>
      </c>
      <c r="K295" s="33">
        <v>0.33229999999999998</v>
      </c>
      <c r="L295" s="31" t="s">
        <v>69</v>
      </c>
      <c r="M295" s="32">
        <v>27</v>
      </c>
      <c r="N295" s="34">
        <v>0</v>
      </c>
      <c r="O295" s="31" t="s">
        <v>152</v>
      </c>
      <c r="P295" s="116">
        <v>11473299</v>
      </c>
      <c r="Q295" s="116">
        <v>3841567</v>
      </c>
      <c r="R295" s="33">
        <v>0.33479999999999999</v>
      </c>
      <c r="S295" s="31" t="s">
        <v>69</v>
      </c>
      <c r="T295" s="32">
        <v>33</v>
      </c>
      <c r="U295" s="34">
        <v>0</v>
      </c>
    </row>
    <row r="296" spans="8:21">
      <c r="H296" s="31" t="s">
        <v>152</v>
      </c>
      <c r="I296" s="116">
        <v>10375875</v>
      </c>
      <c r="J296" s="116">
        <v>3447497</v>
      </c>
      <c r="K296" s="33">
        <v>0.33229999999999998</v>
      </c>
      <c r="L296" s="31" t="s">
        <v>86</v>
      </c>
      <c r="M296" s="32">
        <v>0</v>
      </c>
      <c r="N296" s="34">
        <v>0</v>
      </c>
      <c r="O296" s="31" t="s">
        <v>152</v>
      </c>
      <c r="P296" s="116">
        <v>11473299</v>
      </c>
      <c r="Q296" s="116">
        <v>3841567</v>
      </c>
      <c r="R296" s="33">
        <v>0.33479999999999999</v>
      </c>
      <c r="S296" s="31" t="s">
        <v>86</v>
      </c>
      <c r="T296" s="32">
        <v>0</v>
      </c>
      <c r="U296" s="34">
        <v>0</v>
      </c>
    </row>
    <row r="297" spans="8:21">
      <c r="H297" s="31" t="s">
        <v>152</v>
      </c>
      <c r="I297" s="116">
        <v>10375875</v>
      </c>
      <c r="J297" s="116">
        <v>3447497</v>
      </c>
      <c r="K297" s="33">
        <v>0.33229999999999998</v>
      </c>
      <c r="L297" s="31" t="s">
        <v>72</v>
      </c>
      <c r="M297" s="32">
        <v>1332400</v>
      </c>
      <c r="N297" s="34">
        <v>0.38650000000000001</v>
      </c>
      <c r="O297" s="31" t="s">
        <v>152</v>
      </c>
      <c r="P297" s="116">
        <v>11473299</v>
      </c>
      <c r="Q297" s="116">
        <v>3841567</v>
      </c>
      <c r="R297" s="33">
        <v>0.33479999999999999</v>
      </c>
      <c r="S297" s="31" t="s">
        <v>72</v>
      </c>
      <c r="T297" s="32">
        <v>1365915</v>
      </c>
      <c r="U297" s="34">
        <v>0.35560000000000003</v>
      </c>
    </row>
    <row r="298" spans="8:21">
      <c r="H298" s="31" t="s">
        <v>152</v>
      </c>
      <c r="I298" s="116">
        <v>10375875</v>
      </c>
      <c r="J298" s="116">
        <v>3447497</v>
      </c>
      <c r="K298" s="33">
        <v>0.33229999999999998</v>
      </c>
      <c r="L298" s="31" t="s">
        <v>87</v>
      </c>
      <c r="M298" s="32">
        <v>0</v>
      </c>
      <c r="N298" s="34">
        <v>0</v>
      </c>
      <c r="O298" s="31" t="s">
        <v>152</v>
      </c>
      <c r="P298" s="116">
        <v>11473299</v>
      </c>
      <c r="Q298" s="116">
        <v>3841567</v>
      </c>
      <c r="R298" s="33">
        <v>0.33479999999999999</v>
      </c>
      <c r="S298" s="31" t="s">
        <v>87</v>
      </c>
      <c r="T298" s="32">
        <v>0</v>
      </c>
      <c r="U298" s="34">
        <v>0</v>
      </c>
    </row>
    <row r="299" spans="8:21">
      <c r="H299" s="31" t="s">
        <v>152</v>
      </c>
      <c r="I299" s="116">
        <v>10375875</v>
      </c>
      <c r="J299" s="116">
        <v>3447497</v>
      </c>
      <c r="K299" s="33">
        <v>0.33229999999999998</v>
      </c>
      <c r="L299" s="31" t="s">
        <v>88</v>
      </c>
      <c r="M299" s="32">
        <v>0</v>
      </c>
      <c r="N299" s="34">
        <v>0</v>
      </c>
      <c r="O299" s="31" t="s">
        <v>152</v>
      </c>
      <c r="P299" s="116">
        <v>11473299</v>
      </c>
      <c r="Q299" s="116">
        <v>3841567</v>
      </c>
      <c r="R299" s="33">
        <v>0.33479999999999999</v>
      </c>
      <c r="S299" s="31" t="s">
        <v>88</v>
      </c>
      <c r="T299" s="32">
        <v>0</v>
      </c>
      <c r="U299" s="34">
        <v>0</v>
      </c>
    </row>
    <row r="300" spans="8:21">
      <c r="H300" s="31" t="s">
        <v>152</v>
      </c>
      <c r="I300" s="116">
        <v>10375875</v>
      </c>
      <c r="J300" s="116">
        <v>3447497</v>
      </c>
      <c r="K300" s="33">
        <v>0.33229999999999998</v>
      </c>
      <c r="L300" s="31" t="s">
        <v>89</v>
      </c>
      <c r="M300" s="32">
        <v>0</v>
      </c>
      <c r="N300" s="34">
        <v>0</v>
      </c>
      <c r="O300" s="31" t="s">
        <v>152</v>
      </c>
      <c r="P300" s="116">
        <v>11473299</v>
      </c>
      <c r="Q300" s="116">
        <v>3841567</v>
      </c>
      <c r="R300" s="33">
        <v>0.33479999999999999</v>
      </c>
      <c r="S300" s="31" t="s">
        <v>89</v>
      </c>
      <c r="T300" s="32">
        <v>0</v>
      </c>
      <c r="U300" s="34">
        <v>0</v>
      </c>
    </row>
    <row r="301" spans="8:21">
      <c r="H301" s="31" t="s">
        <v>152</v>
      </c>
      <c r="I301" s="116">
        <v>10375875</v>
      </c>
      <c r="J301" s="116">
        <v>3447497</v>
      </c>
      <c r="K301" s="33">
        <v>0.33229999999999998</v>
      </c>
      <c r="L301" s="31" t="s">
        <v>90</v>
      </c>
      <c r="M301" s="32">
        <v>0</v>
      </c>
      <c r="N301" s="34">
        <v>0</v>
      </c>
      <c r="O301" s="31" t="s">
        <v>152</v>
      </c>
      <c r="P301" s="116">
        <v>11473299</v>
      </c>
      <c r="Q301" s="116">
        <v>3841567</v>
      </c>
      <c r="R301" s="33">
        <v>0.33479999999999999</v>
      </c>
      <c r="S301" s="31" t="s">
        <v>90</v>
      </c>
      <c r="T301" s="32">
        <v>0</v>
      </c>
      <c r="U301" s="34">
        <v>0</v>
      </c>
    </row>
    <row r="302" spans="8:21">
      <c r="H302" s="31" t="s">
        <v>152</v>
      </c>
      <c r="I302" s="116">
        <v>10375875</v>
      </c>
      <c r="J302" s="116">
        <v>3447497</v>
      </c>
      <c r="K302" s="33">
        <v>0.33229999999999998</v>
      </c>
      <c r="L302" s="31" t="s">
        <v>91</v>
      </c>
      <c r="M302" s="32">
        <v>0</v>
      </c>
      <c r="N302" s="34">
        <v>0</v>
      </c>
      <c r="O302" s="31" t="s">
        <v>152</v>
      </c>
      <c r="P302" s="116">
        <v>11473299</v>
      </c>
      <c r="Q302" s="116">
        <v>3841567</v>
      </c>
      <c r="R302" s="33">
        <v>0.33479999999999999</v>
      </c>
      <c r="S302" s="31" t="s">
        <v>91</v>
      </c>
      <c r="T302" s="32">
        <v>0</v>
      </c>
      <c r="U302" s="34">
        <v>0</v>
      </c>
    </row>
    <row r="303" spans="8:21">
      <c r="H303" s="31" t="s">
        <v>152</v>
      </c>
      <c r="I303" s="116">
        <v>10375875</v>
      </c>
      <c r="J303" s="116">
        <v>3447497</v>
      </c>
      <c r="K303" s="33">
        <v>0.33229999999999998</v>
      </c>
      <c r="L303" s="31" t="s">
        <v>92</v>
      </c>
      <c r="M303" s="32">
        <v>0</v>
      </c>
      <c r="N303" s="34">
        <v>0</v>
      </c>
      <c r="O303" s="31" t="s">
        <v>152</v>
      </c>
      <c r="P303" s="116">
        <v>11473299</v>
      </c>
      <c r="Q303" s="116">
        <v>3841567</v>
      </c>
      <c r="R303" s="33">
        <v>0.33479999999999999</v>
      </c>
      <c r="S303" s="31" t="s">
        <v>92</v>
      </c>
      <c r="T303" s="32">
        <v>0</v>
      </c>
      <c r="U303" s="34">
        <v>0</v>
      </c>
    </row>
    <row r="304" spans="8:21">
      <c r="H304" s="31" t="s">
        <v>152</v>
      </c>
      <c r="I304" s="116">
        <v>10375875</v>
      </c>
      <c r="J304" s="116">
        <v>3447497</v>
      </c>
      <c r="K304" s="33">
        <v>0.33229999999999998</v>
      </c>
      <c r="L304" s="31" t="s">
        <v>93</v>
      </c>
      <c r="M304" s="32">
        <v>0</v>
      </c>
      <c r="N304" s="34">
        <v>0</v>
      </c>
      <c r="O304" s="31" t="s">
        <v>152</v>
      </c>
      <c r="P304" s="116">
        <v>11473299</v>
      </c>
      <c r="Q304" s="116">
        <v>3841567</v>
      </c>
      <c r="R304" s="33">
        <v>0.33479999999999999</v>
      </c>
      <c r="S304" s="31" t="s">
        <v>93</v>
      </c>
      <c r="T304" s="32">
        <v>0</v>
      </c>
      <c r="U304" s="34">
        <v>0</v>
      </c>
    </row>
    <row r="305" spans="8:21">
      <c r="H305" s="31" t="s">
        <v>152</v>
      </c>
      <c r="I305" s="116">
        <v>10375875</v>
      </c>
      <c r="J305" s="116">
        <v>3447497</v>
      </c>
      <c r="K305" s="33">
        <v>0.33229999999999998</v>
      </c>
      <c r="L305" s="31" t="s">
        <v>94</v>
      </c>
      <c r="M305" s="32">
        <v>0</v>
      </c>
      <c r="N305" s="34">
        <v>0</v>
      </c>
      <c r="O305" s="31" t="s">
        <v>152</v>
      </c>
      <c r="P305" s="116">
        <v>11473299</v>
      </c>
      <c r="Q305" s="116">
        <v>3841567</v>
      </c>
      <c r="R305" s="33">
        <v>0.33479999999999999</v>
      </c>
      <c r="S305" s="31" t="s">
        <v>94</v>
      </c>
      <c r="T305" s="32">
        <v>0</v>
      </c>
      <c r="U305" s="34">
        <v>0</v>
      </c>
    </row>
    <row r="306" spans="8:21">
      <c r="H306" s="31" t="s">
        <v>152</v>
      </c>
      <c r="I306" s="116">
        <v>10375875</v>
      </c>
      <c r="J306" s="116">
        <v>3447497</v>
      </c>
      <c r="K306" s="33">
        <v>0.33229999999999998</v>
      </c>
      <c r="L306" s="31" t="s">
        <v>95</v>
      </c>
      <c r="M306" s="32">
        <v>0</v>
      </c>
      <c r="N306" s="34">
        <v>0</v>
      </c>
      <c r="O306" s="31" t="s">
        <v>152</v>
      </c>
      <c r="P306" s="116">
        <v>11473299</v>
      </c>
      <c r="Q306" s="116">
        <v>3841567</v>
      </c>
      <c r="R306" s="33">
        <v>0.33479999999999999</v>
      </c>
      <c r="S306" s="31" t="s">
        <v>95</v>
      </c>
      <c r="T306" s="32">
        <v>0</v>
      </c>
      <c r="U306" s="34">
        <v>0</v>
      </c>
    </row>
    <row r="307" spans="8:21">
      <c r="H307" s="31" t="s">
        <v>152</v>
      </c>
      <c r="I307" s="116">
        <v>10375875</v>
      </c>
      <c r="J307" s="116">
        <v>3447497</v>
      </c>
      <c r="K307" s="33">
        <v>0.33229999999999998</v>
      </c>
      <c r="L307" s="31" t="s">
        <v>96</v>
      </c>
      <c r="M307" s="32">
        <v>0</v>
      </c>
      <c r="N307" s="34">
        <v>0</v>
      </c>
      <c r="O307" s="31" t="s">
        <v>152</v>
      </c>
      <c r="P307" s="116">
        <v>11473299</v>
      </c>
      <c r="Q307" s="116">
        <v>3841567</v>
      </c>
      <c r="R307" s="33">
        <v>0.33479999999999999</v>
      </c>
      <c r="S307" s="31" t="s">
        <v>96</v>
      </c>
      <c r="T307" s="32">
        <v>0</v>
      </c>
      <c r="U307" s="34">
        <v>0</v>
      </c>
    </row>
    <row r="308" spans="8:21">
      <c r="H308" s="31" t="s">
        <v>152</v>
      </c>
      <c r="I308" s="116">
        <v>10375875</v>
      </c>
      <c r="J308" s="116">
        <v>3447497</v>
      </c>
      <c r="K308" s="33">
        <v>0.33229999999999998</v>
      </c>
      <c r="L308" s="31" t="s">
        <v>97</v>
      </c>
      <c r="M308" s="32">
        <v>0</v>
      </c>
      <c r="N308" s="34">
        <v>0</v>
      </c>
      <c r="O308" s="31" t="s">
        <v>152</v>
      </c>
      <c r="P308" s="116">
        <v>11473299</v>
      </c>
      <c r="Q308" s="116">
        <v>3841567</v>
      </c>
      <c r="R308" s="33">
        <v>0.33479999999999999</v>
      </c>
      <c r="S308" s="31" t="s">
        <v>97</v>
      </c>
      <c r="T308" s="32">
        <v>0</v>
      </c>
      <c r="U308" s="34">
        <v>0</v>
      </c>
    </row>
    <row r="309" spans="8:21">
      <c r="H309" s="31" t="s">
        <v>152</v>
      </c>
      <c r="I309" s="116">
        <v>10375875</v>
      </c>
      <c r="J309" s="116">
        <v>3447497</v>
      </c>
      <c r="K309" s="33">
        <v>0.33229999999999998</v>
      </c>
      <c r="L309" s="31" t="s">
        <v>98</v>
      </c>
      <c r="M309" s="32">
        <v>0</v>
      </c>
      <c r="N309" s="34">
        <v>0</v>
      </c>
      <c r="O309" s="31" t="s">
        <v>152</v>
      </c>
      <c r="P309" s="116">
        <v>11473299</v>
      </c>
      <c r="Q309" s="116">
        <v>3841567</v>
      </c>
      <c r="R309" s="33">
        <v>0.33479999999999999</v>
      </c>
      <c r="S309" s="31" t="s">
        <v>98</v>
      </c>
      <c r="T309" s="32">
        <v>0</v>
      </c>
      <c r="U309" s="34">
        <v>0</v>
      </c>
    </row>
    <row r="310" spans="8:21">
      <c r="H310" s="31" t="s">
        <v>152</v>
      </c>
      <c r="I310" s="116">
        <v>10375875</v>
      </c>
      <c r="J310" s="116">
        <v>3447497</v>
      </c>
      <c r="K310" s="33">
        <v>0.33229999999999998</v>
      </c>
      <c r="L310" s="31" t="s">
        <v>99</v>
      </c>
      <c r="M310" s="32">
        <v>0</v>
      </c>
      <c r="N310" s="34">
        <v>0</v>
      </c>
      <c r="O310" s="31" t="s">
        <v>152</v>
      </c>
      <c r="P310" s="116">
        <v>11473299</v>
      </c>
      <c r="Q310" s="116">
        <v>3841567</v>
      </c>
      <c r="R310" s="33">
        <v>0.33479999999999999</v>
      </c>
      <c r="S310" s="31" t="s">
        <v>99</v>
      </c>
      <c r="T310" s="32">
        <v>0</v>
      </c>
      <c r="U310" s="34">
        <v>0</v>
      </c>
    </row>
    <row r="311" spans="8:21">
      <c r="H311" s="31" t="s">
        <v>152</v>
      </c>
      <c r="I311" s="116">
        <v>10375875</v>
      </c>
      <c r="J311" s="116">
        <v>3447497</v>
      </c>
      <c r="K311" s="33">
        <v>0.33229999999999998</v>
      </c>
      <c r="L311" s="31" t="s">
        <v>100</v>
      </c>
      <c r="M311" s="32">
        <v>0</v>
      </c>
      <c r="N311" s="34">
        <v>0</v>
      </c>
      <c r="O311" s="31" t="s">
        <v>152</v>
      </c>
      <c r="P311" s="116">
        <v>11473299</v>
      </c>
      <c r="Q311" s="116">
        <v>3841567</v>
      </c>
      <c r="R311" s="33">
        <v>0.33479999999999999</v>
      </c>
      <c r="S311" s="31" t="s">
        <v>100</v>
      </c>
      <c r="T311" s="32">
        <v>0</v>
      </c>
      <c r="U311" s="34">
        <v>0</v>
      </c>
    </row>
    <row r="312" spans="8:21">
      <c r="H312" s="31" t="s">
        <v>152</v>
      </c>
      <c r="I312" s="116">
        <v>10375875</v>
      </c>
      <c r="J312" s="116">
        <v>3447497</v>
      </c>
      <c r="K312" s="33">
        <v>0.33229999999999998</v>
      </c>
      <c r="L312" s="31" t="s">
        <v>101</v>
      </c>
      <c r="M312" s="32">
        <v>0</v>
      </c>
      <c r="N312" s="34">
        <v>0</v>
      </c>
      <c r="O312" s="31" t="s">
        <v>152</v>
      </c>
      <c r="P312" s="116">
        <v>11473299</v>
      </c>
      <c r="Q312" s="116">
        <v>3841567</v>
      </c>
      <c r="R312" s="33">
        <v>0.33479999999999999</v>
      </c>
      <c r="S312" s="31" t="s">
        <v>101</v>
      </c>
      <c r="T312" s="32">
        <v>0</v>
      </c>
      <c r="U312" s="34">
        <v>0</v>
      </c>
    </row>
    <row r="313" spans="8:21">
      <c r="H313" s="31" t="s">
        <v>152</v>
      </c>
      <c r="I313" s="116">
        <v>10375875</v>
      </c>
      <c r="J313" s="116">
        <v>3447497</v>
      </c>
      <c r="K313" s="33">
        <v>0.33229999999999998</v>
      </c>
      <c r="L313" s="31" t="s">
        <v>102</v>
      </c>
      <c r="M313" s="32">
        <v>0</v>
      </c>
      <c r="N313" s="34">
        <v>0</v>
      </c>
      <c r="O313" s="31" t="s">
        <v>152</v>
      </c>
      <c r="P313" s="116">
        <v>11473299</v>
      </c>
      <c r="Q313" s="116">
        <v>3841567</v>
      </c>
      <c r="R313" s="33">
        <v>0.33479999999999999</v>
      </c>
      <c r="S313" s="31" t="s">
        <v>102</v>
      </c>
      <c r="T313" s="32">
        <v>0</v>
      </c>
      <c r="U313" s="34">
        <v>0</v>
      </c>
    </row>
    <row r="314" spans="8:21">
      <c r="H314" s="31" t="s">
        <v>152</v>
      </c>
      <c r="I314" s="116">
        <v>10375875</v>
      </c>
      <c r="J314" s="116">
        <v>3447497</v>
      </c>
      <c r="K314" s="33">
        <v>0.33229999999999998</v>
      </c>
      <c r="L314" s="31" t="s">
        <v>74</v>
      </c>
      <c r="M314" s="32">
        <v>3</v>
      </c>
      <c r="N314" s="34">
        <v>0</v>
      </c>
      <c r="O314" s="31" t="s">
        <v>152</v>
      </c>
      <c r="P314" s="116">
        <v>11473299</v>
      </c>
      <c r="Q314" s="116">
        <v>3841567</v>
      </c>
      <c r="R314" s="33">
        <v>0.33479999999999999</v>
      </c>
      <c r="S314" s="31" t="s">
        <v>74</v>
      </c>
      <c r="T314" s="32">
        <v>3</v>
      </c>
      <c r="U314" s="34">
        <v>0</v>
      </c>
    </row>
    <row r="315" spans="8:21">
      <c r="H315" s="31" t="s">
        <v>152</v>
      </c>
      <c r="I315" s="116">
        <v>10375875</v>
      </c>
      <c r="J315" s="116">
        <v>3447497</v>
      </c>
      <c r="K315" s="33">
        <v>0.33229999999999998</v>
      </c>
      <c r="L315" s="31" t="s">
        <v>103</v>
      </c>
      <c r="M315" s="32">
        <v>0</v>
      </c>
      <c r="N315" s="34">
        <v>0</v>
      </c>
      <c r="O315" s="31" t="s">
        <v>152</v>
      </c>
      <c r="P315" s="116">
        <v>11473299</v>
      </c>
      <c r="Q315" s="116">
        <v>3841567</v>
      </c>
      <c r="R315" s="33">
        <v>0.33479999999999999</v>
      </c>
      <c r="S315" s="31" t="s">
        <v>103</v>
      </c>
      <c r="T315" s="32">
        <v>0</v>
      </c>
      <c r="U315" s="34">
        <v>0</v>
      </c>
    </row>
    <row r="316" spans="8:21">
      <c r="H316" s="31" t="s">
        <v>152</v>
      </c>
      <c r="I316" s="116">
        <v>10375875</v>
      </c>
      <c r="J316" s="116">
        <v>3447497</v>
      </c>
      <c r="K316" s="33">
        <v>0.33229999999999998</v>
      </c>
      <c r="L316" s="31" t="s">
        <v>104</v>
      </c>
      <c r="M316" s="32">
        <v>0</v>
      </c>
      <c r="N316" s="34">
        <v>0</v>
      </c>
      <c r="O316" s="31" t="s">
        <v>152</v>
      </c>
      <c r="P316" s="116">
        <v>11473299</v>
      </c>
      <c r="Q316" s="116">
        <v>3841567</v>
      </c>
      <c r="R316" s="33">
        <v>0.33479999999999999</v>
      </c>
      <c r="S316" s="31" t="s">
        <v>104</v>
      </c>
      <c r="T316" s="32">
        <v>0</v>
      </c>
      <c r="U316" s="34">
        <v>0</v>
      </c>
    </row>
    <row r="317" spans="8:21">
      <c r="H317" s="31" t="s">
        <v>152</v>
      </c>
      <c r="I317" s="116">
        <v>10375875</v>
      </c>
      <c r="J317" s="116">
        <v>3447497</v>
      </c>
      <c r="K317" s="33">
        <v>0.33229999999999998</v>
      </c>
      <c r="L317" s="31" t="s">
        <v>105</v>
      </c>
      <c r="M317" s="32">
        <v>0</v>
      </c>
      <c r="N317" s="34">
        <v>0</v>
      </c>
      <c r="O317" s="31" t="s">
        <v>152</v>
      </c>
      <c r="P317" s="116">
        <v>11473299</v>
      </c>
      <c r="Q317" s="116">
        <v>3841567</v>
      </c>
      <c r="R317" s="33">
        <v>0.33479999999999999</v>
      </c>
      <c r="S317" s="31" t="s">
        <v>105</v>
      </c>
      <c r="T317" s="32">
        <v>0</v>
      </c>
      <c r="U317" s="34">
        <v>0</v>
      </c>
    </row>
    <row r="318" spans="8:21">
      <c r="H318" s="31" t="s">
        <v>152</v>
      </c>
      <c r="I318" s="116">
        <v>10375875</v>
      </c>
      <c r="J318" s="116">
        <v>3447497</v>
      </c>
      <c r="K318" s="33">
        <v>0.33229999999999998</v>
      </c>
      <c r="L318" s="31" t="s">
        <v>106</v>
      </c>
      <c r="M318" s="32">
        <v>0</v>
      </c>
      <c r="N318" s="34">
        <v>0</v>
      </c>
      <c r="O318" s="31" t="s">
        <v>152</v>
      </c>
      <c r="P318" s="116">
        <v>11473299</v>
      </c>
      <c r="Q318" s="116">
        <v>3841567</v>
      </c>
      <c r="R318" s="33">
        <v>0.33479999999999999</v>
      </c>
      <c r="S318" s="31" t="s">
        <v>106</v>
      </c>
      <c r="T318" s="32">
        <v>0</v>
      </c>
      <c r="U318" s="34">
        <v>0</v>
      </c>
    </row>
    <row r="319" spans="8:21">
      <c r="H319" s="31" t="s">
        <v>152</v>
      </c>
      <c r="I319" s="116">
        <v>10375875</v>
      </c>
      <c r="J319" s="116">
        <v>3447497</v>
      </c>
      <c r="K319" s="33">
        <v>0.33229999999999998</v>
      </c>
      <c r="L319" s="31" t="s">
        <v>107</v>
      </c>
      <c r="M319" s="32">
        <v>0</v>
      </c>
      <c r="N319" s="34">
        <v>0</v>
      </c>
      <c r="O319" s="31" t="s">
        <v>152</v>
      </c>
      <c r="P319" s="116">
        <v>11473299</v>
      </c>
      <c r="Q319" s="116">
        <v>3841567</v>
      </c>
      <c r="R319" s="33">
        <v>0.33479999999999999</v>
      </c>
      <c r="S319" s="31" t="s">
        <v>107</v>
      </c>
      <c r="T319" s="32">
        <v>0</v>
      </c>
      <c r="U319" s="34">
        <v>0</v>
      </c>
    </row>
    <row r="320" spans="8:21">
      <c r="H320" s="31" t="s">
        <v>152</v>
      </c>
      <c r="I320" s="116">
        <v>10375875</v>
      </c>
      <c r="J320" s="116">
        <v>3447497</v>
      </c>
      <c r="K320" s="33">
        <v>0.33229999999999998</v>
      </c>
      <c r="L320" s="31" t="s">
        <v>108</v>
      </c>
      <c r="M320" s="32">
        <v>0</v>
      </c>
      <c r="N320" s="34">
        <v>0</v>
      </c>
      <c r="O320" s="31" t="s">
        <v>152</v>
      </c>
      <c r="P320" s="116">
        <v>11473299</v>
      </c>
      <c r="Q320" s="116">
        <v>3841567</v>
      </c>
      <c r="R320" s="33">
        <v>0.33479999999999999</v>
      </c>
      <c r="S320" s="31" t="s">
        <v>108</v>
      </c>
      <c r="T320" s="32">
        <v>0</v>
      </c>
      <c r="U320" s="34">
        <v>0</v>
      </c>
    </row>
    <row r="321" spans="8:21">
      <c r="H321" s="31" t="s">
        <v>152</v>
      </c>
      <c r="I321" s="116">
        <v>10375875</v>
      </c>
      <c r="J321" s="116">
        <v>3447497</v>
      </c>
      <c r="K321" s="33">
        <v>0.33229999999999998</v>
      </c>
      <c r="L321" s="31" t="s">
        <v>109</v>
      </c>
      <c r="M321" s="32">
        <v>0</v>
      </c>
      <c r="N321" s="34">
        <v>0</v>
      </c>
      <c r="O321" s="31" t="s">
        <v>152</v>
      </c>
      <c r="P321" s="116">
        <v>11473299</v>
      </c>
      <c r="Q321" s="116">
        <v>3841567</v>
      </c>
      <c r="R321" s="33">
        <v>0.33479999999999999</v>
      </c>
      <c r="S321" s="31" t="s">
        <v>109</v>
      </c>
      <c r="T321" s="32">
        <v>0</v>
      </c>
      <c r="U321" s="34">
        <v>0</v>
      </c>
    </row>
    <row r="322" spans="8:21">
      <c r="H322" s="31" t="s">
        <v>152</v>
      </c>
      <c r="I322" s="116">
        <v>10375875</v>
      </c>
      <c r="J322" s="116">
        <v>3447497</v>
      </c>
      <c r="K322" s="33">
        <v>0.33229999999999998</v>
      </c>
      <c r="L322" s="31" t="s">
        <v>110</v>
      </c>
      <c r="M322" s="32">
        <v>0</v>
      </c>
      <c r="N322" s="34">
        <v>0</v>
      </c>
      <c r="O322" s="31" t="s">
        <v>152</v>
      </c>
      <c r="P322" s="116">
        <v>11473299</v>
      </c>
      <c r="Q322" s="116">
        <v>3841567</v>
      </c>
      <c r="R322" s="33">
        <v>0.33479999999999999</v>
      </c>
      <c r="S322" s="31" t="s">
        <v>110</v>
      </c>
      <c r="T322" s="32">
        <v>0</v>
      </c>
      <c r="U322" s="34">
        <v>0</v>
      </c>
    </row>
    <row r="323" spans="8:21">
      <c r="H323" s="31" t="s">
        <v>152</v>
      </c>
      <c r="I323" s="116">
        <v>10375875</v>
      </c>
      <c r="J323" s="116">
        <v>3447497</v>
      </c>
      <c r="K323" s="33">
        <v>0.33229999999999998</v>
      </c>
      <c r="L323" s="31" t="s">
        <v>111</v>
      </c>
      <c r="M323" s="32">
        <v>0</v>
      </c>
      <c r="N323" s="34">
        <v>0</v>
      </c>
      <c r="O323" s="31" t="s">
        <v>152</v>
      </c>
      <c r="P323" s="116">
        <v>11473299</v>
      </c>
      <c r="Q323" s="116">
        <v>3841567</v>
      </c>
      <c r="R323" s="33">
        <v>0.33479999999999999</v>
      </c>
      <c r="S323" s="31" t="s">
        <v>111</v>
      </c>
      <c r="T323" s="32">
        <v>0</v>
      </c>
      <c r="U323" s="34">
        <v>0</v>
      </c>
    </row>
    <row r="324" spans="8:21">
      <c r="H324" s="31" t="s">
        <v>152</v>
      </c>
      <c r="I324" s="116">
        <v>10375875</v>
      </c>
      <c r="J324" s="116">
        <v>3447497</v>
      </c>
      <c r="K324" s="33">
        <v>0.33229999999999998</v>
      </c>
      <c r="L324" s="31" t="s">
        <v>112</v>
      </c>
      <c r="M324" s="32">
        <v>0</v>
      </c>
      <c r="N324" s="34">
        <v>0</v>
      </c>
      <c r="O324" s="31" t="s">
        <v>152</v>
      </c>
      <c r="P324" s="116">
        <v>11473299</v>
      </c>
      <c r="Q324" s="116">
        <v>3841567</v>
      </c>
      <c r="R324" s="33">
        <v>0.33479999999999999</v>
      </c>
      <c r="S324" s="31" t="s">
        <v>112</v>
      </c>
      <c r="T324" s="32">
        <v>0</v>
      </c>
      <c r="U324" s="34">
        <v>0</v>
      </c>
    </row>
    <row r="325" spans="8:21">
      <c r="H325" s="31" t="s">
        <v>152</v>
      </c>
      <c r="I325" s="116">
        <v>10375875</v>
      </c>
      <c r="J325" s="116">
        <v>3447497</v>
      </c>
      <c r="K325" s="33">
        <v>0.33229999999999998</v>
      </c>
      <c r="L325" s="31" t="s">
        <v>113</v>
      </c>
      <c r="M325" s="32">
        <v>0</v>
      </c>
      <c r="N325" s="34">
        <v>0</v>
      </c>
      <c r="O325" s="31" t="s">
        <v>152</v>
      </c>
      <c r="P325" s="116">
        <v>11473299</v>
      </c>
      <c r="Q325" s="116">
        <v>3841567</v>
      </c>
      <c r="R325" s="33">
        <v>0.33479999999999999</v>
      </c>
      <c r="S325" s="31" t="s">
        <v>113</v>
      </c>
      <c r="T325" s="32">
        <v>0</v>
      </c>
      <c r="U325" s="34">
        <v>0</v>
      </c>
    </row>
    <row r="326" spans="8:21">
      <c r="H326" s="31" t="s">
        <v>152</v>
      </c>
      <c r="I326" s="116">
        <v>10375875</v>
      </c>
      <c r="J326" s="116">
        <v>3447497</v>
      </c>
      <c r="K326" s="33">
        <v>0.33229999999999998</v>
      </c>
      <c r="L326" s="31" t="s">
        <v>114</v>
      </c>
      <c r="M326" s="32">
        <v>0</v>
      </c>
      <c r="N326" s="34">
        <v>0</v>
      </c>
      <c r="O326" s="31" t="s">
        <v>152</v>
      </c>
      <c r="P326" s="116">
        <v>11473299</v>
      </c>
      <c r="Q326" s="116">
        <v>3841567</v>
      </c>
      <c r="R326" s="33">
        <v>0.33479999999999999</v>
      </c>
      <c r="S326" s="31" t="s">
        <v>114</v>
      </c>
      <c r="T326" s="32">
        <v>0</v>
      </c>
      <c r="U326" s="34">
        <v>0</v>
      </c>
    </row>
    <row r="327" spans="8:21">
      <c r="H327" s="31" t="s">
        <v>152</v>
      </c>
      <c r="I327" s="116">
        <v>10375875</v>
      </c>
      <c r="J327" s="116">
        <v>3447497</v>
      </c>
      <c r="K327" s="33">
        <v>0.33229999999999998</v>
      </c>
      <c r="L327" s="31" t="s">
        <v>115</v>
      </c>
      <c r="M327" s="32">
        <v>0</v>
      </c>
      <c r="N327" s="34">
        <v>0</v>
      </c>
      <c r="O327" s="31" t="s">
        <v>152</v>
      </c>
      <c r="P327" s="116">
        <v>11473299</v>
      </c>
      <c r="Q327" s="116">
        <v>3841567</v>
      </c>
      <c r="R327" s="33">
        <v>0.33479999999999999</v>
      </c>
      <c r="S327" s="31" t="s">
        <v>115</v>
      </c>
      <c r="T327" s="32">
        <v>0</v>
      </c>
      <c r="U327" s="34">
        <v>0</v>
      </c>
    </row>
    <row r="328" spans="8:21">
      <c r="H328" s="31" t="s">
        <v>152</v>
      </c>
      <c r="I328" s="116">
        <v>10375875</v>
      </c>
      <c r="J328" s="116">
        <v>3447497</v>
      </c>
      <c r="K328" s="33">
        <v>0.33229999999999998</v>
      </c>
      <c r="L328" s="31" t="s">
        <v>116</v>
      </c>
      <c r="M328" s="32">
        <v>0</v>
      </c>
      <c r="N328" s="34">
        <v>0</v>
      </c>
      <c r="O328" s="31" t="s">
        <v>152</v>
      </c>
      <c r="P328" s="116">
        <v>11473299</v>
      </c>
      <c r="Q328" s="116">
        <v>3841567</v>
      </c>
      <c r="R328" s="33">
        <v>0.33479999999999999</v>
      </c>
      <c r="S328" s="31" t="s">
        <v>116</v>
      </c>
      <c r="T328" s="32">
        <v>0</v>
      </c>
      <c r="U328" s="34">
        <v>0</v>
      </c>
    </row>
    <row r="329" spans="8:21">
      <c r="H329" s="31" t="s">
        <v>152</v>
      </c>
      <c r="I329" s="116">
        <v>10375875</v>
      </c>
      <c r="J329" s="116">
        <v>3447497</v>
      </c>
      <c r="K329" s="33">
        <v>0.33229999999999998</v>
      </c>
      <c r="L329" s="31" t="s">
        <v>117</v>
      </c>
      <c r="M329" s="32">
        <v>0</v>
      </c>
      <c r="N329" s="34">
        <v>0</v>
      </c>
      <c r="O329" s="31" t="s">
        <v>152</v>
      </c>
      <c r="P329" s="116">
        <v>11473299</v>
      </c>
      <c r="Q329" s="116">
        <v>3841567</v>
      </c>
      <c r="R329" s="33">
        <v>0.33479999999999999</v>
      </c>
      <c r="S329" s="31" t="s">
        <v>117</v>
      </c>
      <c r="T329" s="32">
        <v>0</v>
      </c>
      <c r="U329" s="34">
        <v>0</v>
      </c>
    </row>
    <row r="330" spans="8:21">
      <c r="H330" s="31" t="s">
        <v>152</v>
      </c>
      <c r="I330" s="116">
        <v>10375875</v>
      </c>
      <c r="J330" s="116">
        <v>3447497</v>
      </c>
      <c r="K330" s="33">
        <v>0.33229999999999998</v>
      </c>
      <c r="L330" s="31" t="s">
        <v>118</v>
      </c>
      <c r="M330" s="32">
        <v>0</v>
      </c>
      <c r="N330" s="34">
        <v>0</v>
      </c>
      <c r="O330" s="31" t="s">
        <v>152</v>
      </c>
      <c r="P330" s="116">
        <v>11473299</v>
      </c>
      <c r="Q330" s="116">
        <v>3841567</v>
      </c>
      <c r="R330" s="33">
        <v>0.33479999999999999</v>
      </c>
      <c r="S330" s="31" t="s">
        <v>118</v>
      </c>
      <c r="T330" s="32">
        <v>0</v>
      </c>
      <c r="U330" s="34">
        <v>0</v>
      </c>
    </row>
    <row r="331" spans="8:21">
      <c r="H331" s="31" t="s">
        <v>152</v>
      </c>
      <c r="I331" s="116">
        <v>10375875</v>
      </c>
      <c r="J331" s="116">
        <v>3447497</v>
      </c>
      <c r="K331" s="33">
        <v>0.33229999999999998</v>
      </c>
      <c r="L331" s="31" t="s">
        <v>119</v>
      </c>
      <c r="M331" s="32">
        <v>0</v>
      </c>
      <c r="N331" s="34">
        <v>0</v>
      </c>
      <c r="O331" s="31" t="s">
        <v>152</v>
      </c>
      <c r="P331" s="116">
        <v>11473299</v>
      </c>
      <c r="Q331" s="116">
        <v>3841567</v>
      </c>
      <c r="R331" s="33">
        <v>0.33479999999999999</v>
      </c>
      <c r="S331" s="31" t="s">
        <v>119</v>
      </c>
      <c r="T331" s="32">
        <v>0</v>
      </c>
      <c r="U331" s="34">
        <v>0</v>
      </c>
    </row>
    <row r="332" spans="8:21">
      <c r="H332" s="31" t="s">
        <v>152</v>
      </c>
      <c r="I332" s="116">
        <v>10375875</v>
      </c>
      <c r="J332" s="116">
        <v>3447497</v>
      </c>
      <c r="K332" s="33">
        <v>0.33229999999999998</v>
      </c>
      <c r="L332" s="31" t="s">
        <v>120</v>
      </c>
      <c r="M332" s="32">
        <v>0</v>
      </c>
      <c r="N332" s="34">
        <v>0</v>
      </c>
      <c r="O332" s="31" t="s">
        <v>152</v>
      </c>
      <c r="P332" s="116">
        <v>11473299</v>
      </c>
      <c r="Q332" s="116">
        <v>3841567</v>
      </c>
      <c r="R332" s="33">
        <v>0.33479999999999999</v>
      </c>
      <c r="S332" s="31" t="s">
        <v>120</v>
      </c>
      <c r="T332" s="32">
        <v>0</v>
      </c>
      <c r="U332" s="34">
        <v>0</v>
      </c>
    </row>
    <row r="333" spans="8:21">
      <c r="H333" s="31" t="s">
        <v>153</v>
      </c>
      <c r="I333" s="116">
        <v>10247169</v>
      </c>
      <c r="J333" s="116">
        <v>3606627</v>
      </c>
      <c r="K333" s="33">
        <v>0.35199999999999998</v>
      </c>
      <c r="L333" s="31" t="s">
        <v>55</v>
      </c>
      <c r="M333" s="32">
        <v>1701736</v>
      </c>
      <c r="N333" s="34">
        <v>0.4718</v>
      </c>
      <c r="O333" s="31" t="s">
        <v>153</v>
      </c>
      <c r="P333" s="116">
        <v>9406397</v>
      </c>
      <c r="Q333" s="116">
        <v>3319872</v>
      </c>
      <c r="R333" s="33">
        <v>0.35289999999999999</v>
      </c>
      <c r="S333" s="31" t="s">
        <v>55</v>
      </c>
      <c r="T333" s="32">
        <v>1591230</v>
      </c>
      <c r="U333" s="34">
        <v>0.4793</v>
      </c>
    </row>
    <row r="334" spans="8:21">
      <c r="H334" s="31" t="s">
        <v>153</v>
      </c>
      <c r="I334" s="116">
        <v>10247169</v>
      </c>
      <c r="J334" s="116">
        <v>3606627</v>
      </c>
      <c r="K334" s="33">
        <v>0.35199999999999998</v>
      </c>
      <c r="L334" s="31" t="s">
        <v>58</v>
      </c>
      <c r="M334" s="32">
        <v>0</v>
      </c>
      <c r="N334" s="34">
        <v>0</v>
      </c>
      <c r="O334" s="31" t="s">
        <v>153</v>
      </c>
      <c r="P334" s="116">
        <v>9406397</v>
      </c>
      <c r="Q334" s="116">
        <v>3319872</v>
      </c>
      <c r="R334" s="33">
        <v>0.35289999999999999</v>
      </c>
      <c r="S334" s="31" t="s">
        <v>58</v>
      </c>
      <c r="T334" s="32">
        <v>0</v>
      </c>
      <c r="U334" s="34">
        <v>0</v>
      </c>
    </row>
    <row r="335" spans="8:21">
      <c r="H335" s="31" t="s">
        <v>153</v>
      </c>
      <c r="I335" s="116">
        <v>10247169</v>
      </c>
      <c r="J335" s="116">
        <v>3606627</v>
      </c>
      <c r="K335" s="33">
        <v>0.35199999999999998</v>
      </c>
      <c r="L335" s="31" t="s">
        <v>61</v>
      </c>
      <c r="M335" s="32">
        <v>0</v>
      </c>
      <c r="N335" s="34">
        <v>0</v>
      </c>
      <c r="O335" s="31" t="s">
        <v>153</v>
      </c>
      <c r="P335" s="116">
        <v>9406397</v>
      </c>
      <c r="Q335" s="116">
        <v>3319872</v>
      </c>
      <c r="R335" s="33">
        <v>0.35289999999999999</v>
      </c>
      <c r="S335" s="31" t="s">
        <v>61</v>
      </c>
      <c r="T335" s="32">
        <v>0</v>
      </c>
      <c r="U335" s="34">
        <v>0</v>
      </c>
    </row>
    <row r="336" spans="8:21">
      <c r="H336" s="31" t="s">
        <v>153</v>
      </c>
      <c r="I336" s="116">
        <v>10247169</v>
      </c>
      <c r="J336" s="116">
        <v>3606627</v>
      </c>
      <c r="K336" s="33">
        <v>0.35199999999999998</v>
      </c>
      <c r="L336" s="31" t="s">
        <v>64</v>
      </c>
      <c r="M336" s="32">
        <v>0</v>
      </c>
      <c r="N336" s="34">
        <v>0</v>
      </c>
      <c r="O336" s="31" t="s">
        <v>153</v>
      </c>
      <c r="P336" s="116">
        <v>9406397</v>
      </c>
      <c r="Q336" s="116">
        <v>3319872</v>
      </c>
      <c r="R336" s="33">
        <v>0.35289999999999999</v>
      </c>
      <c r="S336" s="31" t="s">
        <v>64</v>
      </c>
      <c r="T336" s="32">
        <v>0</v>
      </c>
      <c r="U336" s="34">
        <v>0</v>
      </c>
    </row>
    <row r="337" spans="8:21">
      <c r="H337" s="31" t="s">
        <v>153</v>
      </c>
      <c r="I337" s="116">
        <v>10247169</v>
      </c>
      <c r="J337" s="116">
        <v>3606627</v>
      </c>
      <c r="K337" s="33">
        <v>0.35199999999999998</v>
      </c>
      <c r="L337" s="31" t="s">
        <v>67</v>
      </c>
      <c r="M337" s="32">
        <v>0</v>
      </c>
      <c r="N337" s="34">
        <v>0</v>
      </c>
      <c r="O337" s="31" t="s">
        <v>153</v>
      </c>
      <c r="P337" s="116">
        <v>9406397</v>
      </c>
      <c r="Q337" s="116">
        <v>3319872</v>
      </c>
      <c r="R337" s="33">
        <v>0.35289999999999999</v>
      </c>
      <c r="S337" s="31" t="s">
        <v>67</v>
      </c>
      <c r="T337" s="32">
        <v>0</v>
      </c>
      <c r="U337" s="34">
        <v>0</v>
      </c>
    </row>
    <row r="338" spans="8:21">
      <c r="H338" s="31" t="s">
        <v>153</v>
      </c>
      <c r="I338" s="116">
        <v>10247169</v>
      </c>
      <c r="J338" s="116">
        <v>3606627</v>
      </c>
      <c r="K338" s="33">
        <v>0.35199999999999998</v>
      </c>
      <c r="L338" s="31" t="s">
        <v>70</v>
      </c>
      <c r="M338" s="32">
        <v>0</v>
      </c>
      <c r="N338" s="34">
        <v>0</v>
      </c>
      <c r="O338" s="31" t="s">
        <v>153</v>
      </c>
      <c r="P338" s="116">
        <v>9406397</v>
      </c>
      <c r="Q338" s="116">
        <v>3319872</v>
      </c>
      <c r="R338" s="33">
        <v>0.35289999999999999</v>
      </c>
      <c r="S338" s="31" t="s">
        <v>70</v>
      </c>
      <c r="T338" s="32">
        <v>0</v>
      </c>
      <c r="U338" s="34">
        <v>0</v>
      </c>
    </row>
    <row r="339" spans="8:21">
      <c r="H339" s="31" t="s">
        <v>153</v>
      </c>
      <c r="I339" s="116">
        <v>10247169</v>
      </c>
      <c r="J339" s="116">
        <v>3606627</v>
      </c>
      <c r="K339" s="33">
        <v>0.35199999999999998</v>
      </c>
      <c r="L339" s="31" t="s">
        <v>73</v>
      </c>
      <c r="M339" s="32">
        <v>0</v>
      </c>
      <c r="N339" s="34">
        <v>0</v>
      </c>
      <c r="O339" s="31" t="s">
        <v>153</v>
      </c>
      <c r="P339" s="116">
        <v>9406397</v>
      </c>
      <c r="Q339" s="116">
        <v>3319872</v>
      </c>
      <c r="R339" s="33">
        <v>0.35289999999999999</v>
      </c>
      <c r="S339" s="31" t="s">
        <v>73</v>
      </c>
      <c r="T339" s="32">
        <v>0</v>
      </c>
      <c r="U339" s="34">
        <v>0</v>
      </c>
    </row>
    <row r="340" spans="8:21">
      <c r="H340" s="31" t="s">
        <v>153</v>
      </c>
      <c r="I340" s="116">
        <v>10247169</v>
      </c>
      <c r="J340" s="116">
        <v>3606627</v>
      </c>
      <c r="K340" s="33">
        <v>0.35199999999999998</v>
      </c>
      <c r="L340" s="31" t="s">
        <v>57</v>
      </c>
      <c r="M340" s="32">
        <v>275129</v>
      </c>
      <c r="N340" s="34">
        <v>7.6300000000000007E-2</v>
      </c>
      <c r="O340" s="31" t="s">
        <v>153</v>
      </c>
      <c r="P340" s="116">
        <v>9406397</v>
      </c>
      <c r="Q340" s="116">
        <v>3319872</v>
      </c>
      <c r="R340" s="33">
        <v>0.35289999999999999</v>
      </c>
      <c r="S340" s="31" t="s">
        <v>57</v>
      </c>
      <c r="T340" s="32">
        <v>249761</v>
      </c>
      <c r="U340" s="34">
        <v>7.5200000000000003E-2</v>
      </c>
    </row>
    <row r="341" spans="8:21">
      <c r="H341" s="31" t="s">
        <v>153</v>
      </c>
      <c r="I341" s="116">
        <v>10247169</v>
      </c>
      <c r="J341" s="116">
        <v>3606627</v>
      </c>
      <c r="K341" s="33">
        <v>0.35199999999999998</v>
      </c>
      <c r="L341" s="31" t="s">
        <v>76</v>
      </c>
      <c r="M341" s="32">
        <v>0</v>
      </c>
      <c r="N341" s="34">
        <v>0</v>
      </c>
      <c r="O341" s="31" t="s">
        <v>153</v>
      </c>
      <c r="P341" s="116">
        <v>9406397</v>
      </c>
      <c r="Q341" s="116">
        <v>3319872</v>
      </c>
      <c r="R341" s="33">
        <v>0.35289999999999999</v>
      </c>
      <c r="S341" s="31" t="s">
        <v>76</v>
      </c>
      <c r="T341" s="32">
        <v>0</v>
      </c>
      <c r="U341" s="34">
        <v>0</v>
      </c>
    </row>
    <row r="342" spans="8:21">
      <c r="H342" s="31" t="s">
        <v>153</v>
      </c>
      <c r="I342" s="116">
        <v>10247169</v>
      </c>
      <c r="J342" s="116">
        <v>3606627</v>
      </c>
      <c r="K342" s="33">
        <v>0.35199999999999998</v>
      </c>
      <c r="L342" s="31" t="s">
        <v>77</v>
      </c>
      <c r="M342" s="32">
        <v>0</v>
      </c>
      <c r="N342" s="34">
        <v>0</v>
      </c>
      <c r="O342" s="31" t="s">
        <v>153</v>
      </c>
      <c r="P342" s="116">
        <v>9406397</v>
      </c>
      <c r="Q342" s="116">
        <v>3319872</v>
      </c>
      <c r="R342" s="33">
        <v>0.35289999999999999</v>
      </c>
      <c r="S342" s="31" t="s">
        <v>77</v>
      </c>
      <c r="T342" s="32">
        <v>0</v>
      </c>
      <c r="U342" s="34">
        <v>0</v>
      </c>
    </row>
    <row r="343" spans="8:21">
      <c r="H343" s="31" t="s">
        <v>153</v>
      </c>
      <c r="I343" s="116">
        <v>10247169</v>
      </c>
      <c r="J343" s="116">
        <v>3606627</v>
      </c>
      <c r="K343" s="33">
        <v>0.35199999999999998</v>
      </c>
      <c r="L343" s="31" t="s">
        <v>60</v>
      </c>
      <c r="M343" s="32">
        <v>95</v>
      </c>
      <c r="N343" s="34">
        <v>0</v>
      </c>
      <c r="O343" s="31" t="s">
        <v>153</v>
      </c>
      <c r="P343" s="116">
        <v>9406397</v>
      </c>
      <c r="Q343" s="116">
        <v>3319872</v>
      </c>
      <c r="R343" s="33">
        <v>0.35289999999999999</v>
      </c>
      <c r="S343" s="31" t="s">
        <v>60</v>
      </c>
      <c r="T343" s="32">
        <v>47</v>
      </c>
      <c r="U343" s="34">
        <v>0</v>
      </c>
    </row>
    <row r="344" spans="8:21">
      <c r="H344" s="31" t="s">
        <v>153</v>
      </c>
      <c r="I344" s="116">
        <v>10247169</v>
      </c>
      <c r="J344" s="116">
        <v>3606627</v>
      </c>
      <c r="K344" s="33">
        <v>0.35199999999999998</v>
      </c>
      <c r="L344" s="31" t="s">
        <v>56</v>
      </c>
      <c r="M344" s="32">
        <v>0</v>
      </c>
      <c r="N344" s="34">
        <v>0</v>
      </c>
      <c r="O344" s="31" t="s">
        <v>153</v>
      </c>
      <c r="P344" s="116">
        <v>9406397</v>
      </c>
      <c r="Q344" s="116">
        <v>3319872</v>
      </c>
      <c r="R344" s="33">
        <v>0.35289999999999999</v>
      </c>
      <c r="S344" s="31" t="s">
        <v>56</v>
      </c>
      <c r="T344" s="32">
        <v>0</v>
      </c>
      <c r="U344" s="34">
        <v>0</v>
      </c>
    </row>
    <row r="345" spans="8:21">
      <c r="H345" s="31" t="s">
        <v>153</v>
      </c>
      <c r="I345" s="116">
        <v>10247169</v>
      </c>
      <c r="J345" s="116">
        <v>3606627</v>
      </c>
      <c r="K345" s="33">
        <v>0.35199999999999998</v>
      </c>
      <c r="L345" s="31" t="s">
        <v>59</v>
      </c>
      <c r="M345" s="32">
        <v>0</v>
      </c>
      <c r="N345" s="34">
        <v>0</v>
      </c>
      <c r="O345" s="31" t="s">
        <v>153</v>
      </c>
      <c r="P345" s="116">
        <v>9406397</v>
      </c>
      <c r="Q345" s="116">
        <v>3319872</v>
      </c>
      <c r="R345" s="33">
        <v>0.35289999999999999</v>
      </c>
      <c r="S345" s="31" t="s">
        <v>59</v>
      </c>
      <c r="T345" s="32">
        <v>0</v>
      </c>
      <c r="U345" s="34">
        <v>0</v>
      </c>
    </row>
    <row r="346" spans="8:21">
      <c r="H346" s="31" t="s">
        <v>153</v>
      </c>
      <c r="I346" s="116">
        <v>10247169</v>
      </c>
      <c r="J346" s="116">
        <v>3606627</v>
      </c>
      <c r="K346" s="33">
        <v>0.35199999999999998</v>
      </c>
      <c r="L346" s="31" t="s">
        <v>62</v>
      </c>
      <c r="M346" s="32">
        <v>0</v>
      </c>
      <c r="N346" s="34">
        <v>0</v>
      </c>
      <c r="O346" s="31" t="s">
        <v>153</v>
      </c>
      <c r="P346" s="116">
        <v>9406397</v>
      </c>
      <c r="Q346" s="116">
        <v>3319872</v>
      </c>
      <c r="R346" s="33">
        <v>0.35289999999999999</v>
      </c>
      <c r="S346" s="31" t="s">
        <v>62</v>
      </c>
      <c r="T346" s="32">
        <v>0</v>
      </c>
      <c r="U346" s="34">
        <v>0</v>
      </c>
    </row>
    <row r="347" spans="8:21">
      <c r="H347" s="31" t="s">
        <v>153</v>
      </c>
      <c r="I347" s="116">
        <v>10247169</v>
      </c>
      <c r="J347" s="116">
        <v>3606627</v>
      </c>
      <c r="K347" s="33">
        <v>0.35199999999999998</v>
      </c>
      <c r="L347" s="31" t="s">
        <v>65</v>
      </c>
      <c r="M347" s="32">
        <v>0</v>
      </c>
      <c r="N347" s="34">
        <v>0</v>
      </c>
      <c r="O347" s="31" t="s">
        <v>153</v>
      </c>
      <c r="P347" s="116">
        <v>9406397</v>
      </c>
      <c r="Q347" s="116">
        <v>3319872</v>
      </c>
      <c r="R347" s="33">
        <v>0.35289999999999999</v>
      </c>
      <c r="S347" s="31" t="s">
        <v>65</v>
      </c>
      <c r="T347" s="32">
        <v>0</v>
      </c>
      <c r="U347" s="34">
        <v>0</v>
      </c>
    </row>
    <row r="348" spans="8:21">
      <c r="H348" s="31" t="s">
        <v>153</v>
      </c>
      <c r="I348" s="116">
        <v>10247169</v>
      </c>
      <c r="J348" s="116">
        <v>3606627</v>
      </c>
      <c r="K348" s="33">
        <v>0.35199999999999998</v>
      </c>
      <c r="L348" s="31" t="s">
        <v>68</v>
      </c>
      <c r="M348" s="32">
        <v>0</v>
      </c>
      <c r="N348" s="34">
        <v>0</v>
      </c>
      <c r="O348" s="31" t="s">
        <v>153</v>
      </c>
      <c r="P348" s="116">
        <v>9406397</v>
      </c>
      <c r="Q348" s="116">
        <v>3319872</v>
      </c>
      <c r="R348" s="33">
        <v>0.35289999999999999</v>
      </c>
      <c r="S348" s="31" t="s">
        <v>68</v>
      </c>
      <c r="T348" s="32">
        <v>0</v>
      </c>
      <c r="U348" s="34">
        <v>0</v>
      </c>
    </row>
    <row r="349" spans="8:21">
      <c r="H349" s="31" t="s">
        <v>153</v>
      </c>
      <c r="I349" s="116">
        <v>10247169</v>
      </c>
      <c r="J349" s="116">
        <v>3606627</v>
      </c>
      <c r="K349" s="33">
        <v>0.35199999999999998</v>
      </c>
      <c r="L349" s="31" t="s">
        <v>71</v>
      </c>
      <c r="M349" s="32">
        <v>0</v>
      </c>
      <c r="N349" s="34">
        <v>0</v>
      </c>
      <c r="O349" s="31" t="s">
        <v>153</v>
      </c>
      <c r="P349" s="116">
        <v>9406397</v>
      </c>
      <c r="Q349" s="116">
        <v>3319872</v>
      </c>
      <c r="R349" s="33">
        <v>0.35289999999999999</v>
      </c>
      <c r="S349" s="31" t="s">
        <v>71</v>
      </c>
      <c r="T349" s="32">
        <v>0</v>
      </c>
      <c r="U349" s="34">
        <v>0</v>
      </c>
    </row>
    <row r="350" spans="8:21">
      <c r="H350" s="31" t="s">
        <v>153</v>
      </c>
      <c r="I350" s="116">
        <v>10247169</v>
      </c>
      <c r="J350" s="116">
        <v>3606627</v>
      </c>
      <c r="K350" s="33">
        <v>0.35199999999999998</v>
      </c>
      <c r="L350" s="31" t="s">
        <v>63</v>
      </c>
      <c r="M350" s="32">
        <v>37</v>
      </c>
      <c r="N350" s="34">
        <v>0</v>
      </c>
      <c r="O350" s="31" t="s">
        <v>153</v>
      </c>
      <c r="P350" s="116">
        <v>9406397</v>
      </c>
      <c r="Q350" s="116">
        <v>3319872</v>
      </c>
      <c r="R350" s="33">
        <v>0.35289999999999999</v>
      </c>
      <c r="S350" s="31" t="s">
        <v>63</v>
      </c>
      <c r="T350" s="32">
        <v>22</v>
      </c>
      <c r="U350" s="34">
        <v>0</v>
      </c>
    </row>
    <row r="351" spans="8:21">
      <c r="H351" s="31" t="s">
        <v>153</v>
      </c>
      <c r="I351" s="116">
        <v>10247169</v>
      </c>
      <c r="J351" s="116">
        <v>3606627</v>
      </c>
      <c r="K351" s="33">
        <v>0.35199999999999998</v>
      </c>
      <c r="L351" s="31" t="s">
        <v>75</v>
      </c>
      <c r="M351" s="32">
        <v>0</v>
      </c>
      <c r="N351" s="34">
        <v>0</v>
      </c>
      <c r="O351" s="31" t="s">
        <v>153</v>
      </c>
      <c r="P351" s="116">
        <v>9406397</v>
      </c>
      <c r="Q351" s="116">
        <v>3319872</v>
      </c>
      <c r="R351" s="33">
        <v>0.35289999999999999</v>
      </c>
      <c r="S351" s="31" t="s">
        <v>75</v>
      </c>
      <c r="T351" s="32">
        <v>0</v>
      </c>
      <c r="U351" s="34">
        <v>0</v>
      </c>
    </row>
    <row r="352" spans="8:21">
      <c r="H352" s="31" t="s">
        <v>153</v>
      </c>
      <c r="I352" s="116">
        <v>10247169</v>
      </c>
      <c r="J352" s="116">
        <v>3606627</v>
      </c>
      <c r="K352" s="33">
        <v>0.35199999999999998</v>
      </c>
      <c r="L352" s="31" t="s">
        <v>66</v>
      </c>
      <c r="M352" s="32">
        <v>18</v>
      </c>
      <c r="N352" s="34">
        <v>0</v>
      </c>
      <c r="O352" s="31" t="s">
        <v>153</v>
      </c>
      <c r="P352" s="116">
        <v>9406397</v>
      </c>
      <c r="Q352" s="116">
        <v>3319872</v>
      </c>
      <c r="R352" s="33">
        <v>0.35289999999999999</v>
      </c>
      <c r="S352" s="31" t="s">
        <v>66</v>
      </c>
      <c r="T352" s="32">
        <v>19</v>
      </c>
      <c r="U352" s="34">
        <v>0</v>
      </c>
    </row>
    <row r="353" spans="8:21">
      <c r="H353" s="31" t="s">
        <v>153</v>
      </c>
      <c r="I353" s="116">
        <v>10247169</v>
      </c>
      <c r="J353" s="116">
        <v>3606627</v>
      </c>
      <c r="K353" s="33">
        <v>0.35199999999999998</v>
      </c>
      <c r="L353" s="31" t="s">
        <v>78</v>
      </c>
      <c r="M353" s="32">
        <v>0</v>
      </c>
      <c r="N353" s="34">
        <v>0</v>
      </c>
      <c r="O353" s="31" t="s">
        <v>153</v>
      </c>
      <c r="P353" s="116">
        <v>9406397</v>
      </c>
      <c r="Q353" s="116">
        <v>3319872</v>
      </c>
      <c r="R353" s="33">
        <v>0.35289999999999999</v>
      </c>
      <c r="S353" s="31" t="s">
        <v>78</v>
      </c>
      <c r="T353" s="32">
        <v>0</v>
      </c>
      <c r="U353" s="34">
        <v>0</v>
      </c>
    </row>
    <row r="354" spans="8:21">
      <c r="H354" s="31" t="s">
        <v>153</v>
      </c>
      <c r="I354" s="116">
        <v>10247169</v>
      </c>
      <c r="J354" s="116">
        <v>3606627</v>
      </c>
      <c r="K354" s="33">
        <v>0.35199999999999998</v>
      </c>
      <c r="L354" s="31" t="s">
        <v>79</v>
      </c>
      <c r="M354" s="32">
        <v>0</v>
      </c>
      <c r="N354" s="34">
        <v>0</v>
      </c>
      <c r="O354" s="31" t="s">
        <v>153</v>
      </c>
      <c r="P354" s="116">
        <v>9406397</v>
      </c>
      <c r="Q354" s="116">
        <v>3319872</v>
      </c>
      <c r="R354" s="33">
        <v>0.35289999999999999</v>
      </c>
      <c r="S354" s="31" t="s">
        <v>79</v>
      </c>
      <c r="T354" s="32">
        <v>0</v>
      </c>
      <c r="U354" s="34">
        <v>0</v>
      </c>
    </row>
    <row r="355" spans="8:21">
      <c r="H355" s="31" t="s">
        <v>153</v>
      </c>
      <c r="I355" s="116">
        <v>10247169</v>
      </c>
      <c r="J355" s="116">
        <v>3606627</v>
      </c>
      <c r="K355" s="33">
        <v>0.35199999999999998</v>
      </c>
      <c r="L355" s="31" t="s">
        <v>80</v>
      </c>
      <c r="M355" s="32">
        <v>0</v>
      </c>
      <c r="N355" s="34">
        <v>0</v>
      </c>
      <c r="O355" s="31" t="s">
        <v>153</v>
      </c>
      <c r="P355" s="116">
        <v>9406397</v>
      </c>
      <c r="Q355" s="116">
        <v>3319872</v>
      </c>
      <c r="R355" s="33">
        <v>0.35289999999999999</v>
      </c>
      <c r="S355" s="31" t="s">
        <v>80</v>
      </c>
      <c r="T355" s="32">
        <v>0</v>
      </c>
      <c r="U355" s="34">
        <v>0</v>
      </c>
    </row>
    <row r="356" spans="8:21">
      <c r="H356" s="31" t="s">
        <v>153</v>
      </c>
      <c r="I356" s="116">
        <v>10247169</v>
      </c>
      <c r="J356" s="116">
        <v>3606627</v>
      </c>
      <c r="K356" s="33">
        <v>0.35199999999999998</v>
      </c>
      <c r="L356" s="31" t="s">
        <v>81</v>
      </c>
      <c r="M356" s="32">
        <v>0</v>
      </c>
      <c r="N356" s="34">
        <v>0</v>
      </c>
      <c r="O356" s="31" t="s">
        <v>153</v>
      </c>
      <c r="P356" s="116">
        <v>9406397</v>
      </c>
      <c r="Q356" s="116">
        <v>3319872</v>
      </c>
      <c r="R356" s="33">
        <v>0.35289999999999999</v>
      </c>
      <c r="S356" s="31" t="s">
        <v>81</v>
      </c>
      <c r="T356" s="32">
        <v>0</v>
      </c>
      <c r="U356" s="34">
        <v>0</v>
      </c>
    </row>
    <row r="357" spans="8:21">
      <c r="H357" s="31" t="s">
        <v>153</v>
      </c>
      <c r="I357" s="116">
        <v>10247169</v>
      </c>
      <c r="J357" s="116">
        <v>3606627</v>
      </c>
      <c r="K357" s="33">
        <v>0.35199999999999998</v>
      </c>
      <c r="L357" s="31" t="s">
        <v>82</v>
      </c>
      <c r="M357" s="32">
        <v>0</v>
      </c>
      <c r="N357" s="34">
        <v>0</v>
      </c>
      <c r="O357" s="31" t="s">
        <v>153</v>
      </c>
      <c r="P357" s="116">
        <v>9406397</v>
      </c>
      <c r="Q357" s="116">
        <v>3319872</v>
      </c>
      <c r="R357" s="33">
        <v>0.35289999999999999</v>
      </c>
      <c r="S357" s="31" t="s">
        <v>82</v>
      </c>
      <c r="T357" s="32">
        <v>0</v>
      </c>
      <c r="U357" s="34">
        <v>0</v>
      </c>
    </row>
    <row r="358" spans="8:21">
      <c r="H358" s="31" t="s">
        <v>153</v>
      </c>
      <c r="I358" s="116">
        <v>10247169</v>
      </c>
      <c r="J358" s="116">
        <v>3606627</v>
      </c>
      <c r="K358" s="33">
        <v>0.35199999999999998</v>
      </c>
      <c r="L358" s="31" t="s">
        <v>83</v>
      </c>
      <c r="M358" s="32">
        <v>0</v>
      </c>
      <c r="N358" s="34">
        <v>0</v>
      </c>
      <c r="O358" s="31" t="s">
        <v>153</v>
      </c>
      <c r="P358" s="116">
        <v>9406397</v>
      </c>
      <c r="Q358" s="116">
        <v>3319872</v>
      </c>
      <c r="R358" s="33">
        <v>0.35289999999999999</v>
      </c>
      <c r="S358" s="31" t="s">
        <v>83</v>
      </c>
      <c r="T358" s="32">
        <v>0</v>
      </c>
      <c r="U358" s="34">
        <v>0</v>
      </c>
    </row>
    <row r="359" spans="8:21">
      <c r="H359" s="31" t="s">
        <v>153</v>
      </c>
      <c r="I359" s="116">
        <v>10247169</v>
      </c>
      <c r="J359" s="116">
        <v>3606627</v>
      </c>
      <c r="K359" s="33">
        <v>0.35199999999999998</v>
      </c>
      <c r="L359" s="31" t="s">
        <v>84</v>
      </c>
      <c r="M359" s="32">
        <v>0</v>
      </c>
      <c r="N359" s="34">
        <v>0</v>
      </c>
      <c r="O359" s="31" t="s">
        <v>153</v>
      </c>
      <c r="P359" s="116">
        <v>9406397</v>
      </c>
      <c r="Q359" s="116">
        <v>3319872</v>
      </c>
      <c r="R359" s="33">
        <v>0.35289999999999999</v>
      </c>
      <c r="S359" s="31" t="s">
        <v>84</v>
      </c>
      <c r="T359" s="32">
        <v>0</v>
      </c>
      <c r="U359" s="34">
        <v>0</v>
      </c>
    </row>
    <row r="360" spans="8:21">
      <c r="H360" s="31" t="s">
        <v>153</v>
      </c>
      <c r="I360" s="116">
        <v>10247169</v>
      </c>
      <c r="J360" s="116">
        <v>3606627</v>
      </c>
      <c r="K360" s="33">
        <v>0.35199999999999998</v>
      </c>
      <c r="L360" s="31" t="s">
        <v>85</v>
      </c>
      <c r="M360" s="32">
        <v>0</v>
      </c>
      <c r="N360" s="34">
        <v>0</v>
      </c>
      <c r="O360" s="31" t="s">
        <v>153</v>
      </c>
      <c r="P360" s="116">
        <v>9406397</v>
      </c>
      <c r="Q360" s="116">
        <v>3319872</v>
      </c>
      <c r="R360" s="33">
        <v>0.35289999999999999</v>
      </c>
      <c r="S360" s="31" t="s">
        <v>85</v>
      </c>
      <c r="T360" s="32">
        <v>0</v>
      </c>
      <c r="U360" s="34">
        <v>0</v>
      </c>
    </row>
    <row r="361" spans="8:21">
      <c r="H361" s="31" t="s">
        <v>153</v>
      </c>
      <c r="I361" s="116">
        <v>10247169</v>
      </c>
      <c r="J361" s="116">
        <v>3606627</v>
      </c>
      <c r="K361" s="33">
        <v>0.35199999999999998</v>
      </c>
      <c r="L361" s="31" t="s">
        <v>69</v>
      </c>
      <c r="M361" s="32">
        <v>1629573</v>
      </c>
      <c r="N361" s="34">
        <v>0.45179999999999998</v>
      </c>
      <c r="O361" s="31" t="s">
        <v>153</v>
      </c>
      <c r="P361" s="116">
        <v>9406397</v>
      </c>
      <c r="Q361" s="116">
        <v>3319872</v>
      </c>
      <c r="R361" s="33">
        <v>0.35289999999999999</v>
      </c>
      <c r="S361" s="31" t="s">
        <v>69</v>
      </c>
      <c r="T361" s="32">
        <v>1478750</v>
      </c>
      <c r="U361" s="34">
        <v>0.44540000000000002</v>
      </c>
    </row>
    <row r="362" spans="8:21">
      <c r="H362" s="31" t="s">
        <v>153</v>
      </c>
      <c r="I362" s="116">
        <v>10247169</v>
      </c>
      <c r="J362" s="116">
        <v>3606627</v>
      </c>
      <c r="K362" s="33">
        <v>0.35199999999999998</v>
      </c>
      <c r="L362" s="31" t="s">
        <v>86</v>
      </c>
      <c r="M362" s="32">
        <v>0</v>
      </c>
      <c r="N362" s="34">
        <v>0</v>
      </c>
      <c r="O362" s="31" t="s">
        <v>153</v>
      </c>
      <c r="P362" s="116">
        <v>9406397</v>
      </c>
      <c r="Q362" s="116">
        <v>3319872</v>
      </c>
      <c r="R362" s="33">
        <v>0.35289999999999999</v>
      </c>
      <c r="S362" s="31" t="s">
        <v>86</v>
      </c>
      <c r="T362" s="32">
        <v>0</v>
      </c>
      <c r="U362" s="34">
        <v>0</v>
      </c>
    </row>
    <row r="363" spans="8:21">
      <c r="H363" s="31" t="s">
        <v>153</v>
      </c>
      <c r="I363" s="116">
        <v>10247169</v>
      </c>
      <c r="J363" s="116">
        <v>3606627</v>
      </c>
      <c r="K363" s="33">
        <v>0.35199999999999998</v>
      </c>
      <c r="L363" s="31" t="s">
        <v>72</v>
      </c>
      <c r="M363" s="32">
        <v>35</v>
      </c>
      <c r="N363" s="34">
        <v>0</v>
      </c>
      <c r="O363" s="31" t="s">
        <v>153</v>
      </c>
      <c r="P363" s="116">
        <v>9406397</v>
      </c>
      <c r="Q363" s="116">
        <v>3319872</v>
      </c>
      <c r="R363" s="33">
        <v>0.35289999999999999</v>
      </c>
      <c r="S363" s="31" t="s">
        <v>72</v>
      </c>
      <c r="T363" s="32">
        <v>34</v>
      </c>
      <c r="U363" s="34">
        <v>0</v>
      </c>
    </row>
    <row r="364" spans="8:21">
      <c r="H364" s="31" t="s">
        <v>153</v>
      </c>
      <c r="I364" s="116">
        <v>10247169</v>
      </c>
      <c r="J364" s="116">
        <v>3606627</v>
      </c>
      <c r="K364" s="33">
        <v>0.35199999999999998</v>
      </c>
      <c r="L364" s="31" t="s">
        <v>87</v>
      </c>
      <c r="M364" s="32">
        <v>0</v>
      </c>
      <c r="N364" s="34">
        <v>0</v>
      </c>
      <c r="O364" s="31" t="s">
        <v>153</v>
      </c>
      <c r="P364" s="116">
        <v>9406397</v>
      </c>
      <c r="Q364" s="116">
        <v>3319872</v>
      </c>
      <c r="R364" s="33">
        <v>0.35289999999999999</v>
      </c>
      <c r="S364" s="31" t="s">
        <v>87</v>
      </c>
      <c r="T364" s="32">
        <v>0</v>
      </c>
      <c r="U364" s="34">
        <v>0</v>
      </c>
    </row>
    <row r="365" spans="8:21">
      <c r="H365" s="31" t="s">
        <v>153</v>
      </c>
      <c r="I365" s="116">
        <v>10247169</v>
      </c>
      <c r="J365" s="116">
        <v>3606627</v>
      </c>
      <c r="K365" s="33">
        <v>0.35199999999999998</v>
      </c>
      <c r="L365" s="31" t="s">
        <v>88</v>
      </c>
      <c r="M365" s="32">
        <v>0</v>
      </c>
      <c r="N365" s="34">
        <v>0</v>
      </c>
      <c r="O365" s="31" t="s">
        <v>153</v>
      </c>
      <c r="P365" s="116">
        <v>9406397</v>
      </c>
      <c r="Q365" s="116">
        <v>3319872</v>
      </c>
      <c r="R365" s="33">
        <v>0.35289999999999999</v>
      </c>
      <c r="S365" s="31" t="s">
        <v>88</v>
      </c>
      <c r="T365" s="32">
        <v>0</v>
      </c>
      <c r="U365" s="34">
        <v>0</v>
      </c>
    </row>
    <row r="366" spans="8:21">
      <c r="H366" s="31" t="s">
        <v>153</v>
      </c>
      <c r="I366" s="116">
        <v>10247169</v>
      </c>
      <c r="J366" s="116">
        <v>3606627</v>
      </c>
      <c r="K366" s="33">
        <v>0.35199999999999998</v>
      </c>
      <c r="L366" s="31" t="s">
        <v>89</v>
      </c>
      <c r="M366" s="32">
        <v>0</v>
      </c>
      <c r="N366" s="34">
        <v>0</v>
      </c>
      <c r="O366" s="31" t="s">
        <v>153</v>
      </c>
      <c r="P366" s="116">
        <v>9406397</v>
      </c>
      <c r="Q366" s="116">
        <v>3319872</v>
      </c>
      <c r="R366" s="33">
        <v>0.35289999999999999</v>
      </c>
      <c r="S366" s="31" t="s">
        <v>89</v>
      </c>
      <c r="T366" s="32">
        <v>0</v>
      </c>
      <c r="U366" s="34">
        <v>0</v>
      </c>
    </row>
    <row r="367" spans="8:21">
      <c r="H367" s="31" t="s">
        <v>153</v>
      </c>
      <c r="I367" s="116">
        <v>10247169</v>
      </c>
      <c r="J367" s="116">
        <v>3606627</v>
      </c>
      <c r="K367" s="33">
        <v>0.35199999999999998</v>
      </c>
      <c r="L367" s="31" t="s">
        <v>90</v>
      </c>
      <c r="M367" s="32">
        <v>0</v>
      </c>
      <c r="N367" s="34">
        <v>0</v>
      </c>
      <c r="O367" s="31" t="s">
        <v>153</v>
      </c>
      <c r="P367" s="116">
        <v>9406397</v>
      </c>
      <c r="Q367" s="116">
        <v>3319872</v>
      </c>
      <c r="R367" s="33">
        <v>0.35289999999999999</v>
      </c>
      <c r="S367" s="31" t="s">
        <v>90</v>
      </c>
      <c r="T367" s="32">
        <v>0</v>
      </c>
      <c r="U367" s="34">
        <v>0</v>
      </c>
    </row>
    <row r="368" spans="8:21">
      <c r="H368" s="31" t="s">
        <v>153</v>
      </c>
      <c r="I368" s="116">
        <v>10247169</v>
      </c>
      <c r="J368" s="116">
        <v>3606627</v>
      </c>
      <c r="K368" s="33">
        <v>0.35199999999999998</v>
      </c>
      <c r="L368" s="31" t="s">
        <v>91</v>
      </c>
      <c r="M368" s="32">
        <v>0</v>
      </c>
      <c r="N368" s="34">
        <v>0</v>
      </c>
      <c r="O368" s="31" t="s">
        <v>153</v>
      </c>
      <c r="P368" s="116">
        <v>9406397</v>
      </c>
      <c r="Q368" s="116">
        <v>3319872</v>
      </c>
      <c r="R368" s="33">
        <v>0.35289999999999999</v>
      </c>
      <c r="S368" s="31" t="s">
        <v>91</v>
      </c>
      <c r="T368" s="32">
        <v>0</v>
      </c>
      <c r="U368" s="34">
        <v>0</v>
      </c>
    </row>
    <row r="369" spans="8:21">
      <c r="H369" s="31" t="s">
        <v>153</v>
      </c>
      <c r="I369" s="116">
        <v>10247169</v>
      </c>
      <c r="J369" s="116">
        <v>3606627</v>
      </c>
      <c r="K369" s="33">
        <v>0.35199999999999998</v>
      </c>
      <c r="L369" s="31" t="s">
        <v>92</v>
      </c>
      <c r="M369" s="32">
        <v>0</v>
      </c>
      <c r="N369" s="34">
        <v>0</v>
      </c>
      <c r="O369" s="31" t="s">
        <v>153</v>
      </c>
      <c r="P369" s="116">
        <v>9406397</v>
      </c>
      <c r="Q369" s="116">
        <v>3319872</v>
      </c>
      <c r="R369" s="33">
        <v>0.35289999999999999</v>
      </c>
      <c r="S369" s="31" t="s">
        <v>92</v>
      </c>
      <c r="T369" s="32">
        <v>0</v>
      </c>
      <c r="U369" s="34">
        <v>0</v>
      </c>
    </row>
    <row r="370" spans="8:21">
      <c r="H370" s="31" t="s">
        <v>153</v>
      </c>
      <c r="I370" s="116">
        <v>10247169</v>
      </c>
      <c r="J370" s="116">
        <v>3606627</v>
      </c>
      <c r="K370" s="33">
        <v>0.35199999999999998</v>
      </c>
      <c r="L370" s="31" t="s">
        <v>93</v>
      </c>
      <c r="M370" s="32">
        <v>0</v>
      </c>
      <c r="N370" s="34">
        <v>0</v>
      </c>
      <c r="O370" s="31" t="s">
        <v>153</v>
      </c>
      <c r="P370" s="116">
        <v>9406397</v>
      </c>
      <c r="Q370" s="116">
        <v>3319872</v>
      </c>
      <c r="R370" s="33">
        <v>0.35289999999999999</v>
      </c>
      <c r="S370" s="31" t="s">
        <v>93</v>
      </c>
      <c r="T370" s="32">
        <v>0</v>
      </c>
      <c r="U370" s="34">
        <v>0</v>
      </c>
    </row>
    <row r="371" spans="8:21">
      <c r="H371" s="31" t="s">
        <v>153</v>
      </c>
      <c r="I371" s="116">
        <v>10247169</v>
      </c>
      <c r="J371" s="116">
        <v>3606627</v>
      </c>
      <c r="K371" s="33">
        <v>0.35199999999999998</v>
      </c>
      <c r="L371" s="31" t="s">
        <v>94</v>
      </c>
      <c r="M371" s="32">
        <v>0</v>
      </c>
      <c r="N371" s="34">
        <v>0</v>
      </c>
      <c r="O371" s="31" t="s">
        <v>153</v>
      </c>
      <c r="P371" s="116">
        <v>9406397</v>
      </c>
      <c r="Q371" s="116">
        <v>3319872</v>
      </c>
      <c r="R371" s="33">
        <v>0.35289999999999999</v>
      </c>
      <c r="S371" s="31" t="s">
        <v>94</v>
      </c>
      <c r="T371" s="32">
        <v>0</v>
      </c>
      <c r="U371" s="34">
        <v>0</v>
      </c>
    </row>
    <row r="372" spans="8:21">
      <c r="H372" s="31" t="s">
        <v>153</v>
      </c>
      <c r="I372" s="116">
        <v>10247169</v>
      </c>
      <c r="J372" s="116">
        <v>3606627</v>
      </c>
      <c r="K372" s="33">
        <v>0.35199999999999998</v>
      </c>
      <c r="L372" s="31" t="s">
        <v>95</v>
      </c>
      <c r="M372" s="32">
        <v>0</v>
      </c>
      <c r="N372" s="34">
        <v>0</v>
      </c>
      <c r="O372" s="31" t="s">
        <v>153</v>
      </c>
      <c r="P372" s="116">
        <v>9406397</v>
      </c>
      <c r="Q372" s="116">
        <v>3319872</v>
      </c>
      <c r="R372" s="33">
        <v>0.35289999999999999</v>
      </c>
      <c r="S372" s="31" t="s">
        <v>95</v>
      </c>
      <c r="T372" s="32">
        <v>0</v>
      </c>
      <c r="U372" s="34">
        <v>0</v>
      </c>
    </row>
    <row r="373" spans="8:21">
      <c r="H373" s="31" t="s">
        <v>153</v>
      </c>
      <c r="I373" s="116">
        <v>10247169</v>
      </c>
      <c r="J373" s="116">
        <v>3606627</v>
      </c>
      <c r="K373" s="33">
        <v>0.35199999999999998</v>
      </c>
      <c r="L373" s="31" t="s">
        <v>96</v>
      </c>
      <c r="M373" s="32">
        <v>0</v>
      </c>
      <c r="N373" s="34">
        <v>0</v>
      </c>
      <c r="O373" s="31" t="s">
        <v>153</v>
      </c>
      <c r="P373" s="116">
        <v>9406397</v>
      </c>
      <c r="Q373" s="116">
        <v>3319872</v>
      </c>
      <c r="R373" s="33">
        <v>0.35289999999999999</v>
      </c>
      <c r="S373" s="31" t="s">
        <v>96</v>
      </c>
      <c r="T373" s="32">
        <v>0</v>
      </c>
      <c r="U373" s="34">
        <v>0</v>
      </c>
    </row>
    <row r="374" spans="8:21">
      <c r="H374" s="31" t="s">
        <v>153</v>
      </c>
      <c r="I374" s="116">
        <v>10247169</v>
      </c>
      <c r="J374" s="116">
        <v>3606627</v>
      </c>
      <c r="K374" s="33">
        <v>0.35199999999999998</v>
      </c>
      <c r="L374" s="31" t="s">
        <v>97</v>
      </c>
      <c r="M374" s="32">
        <v>0</v>
      </c>
      <c r="N374" s="34">
        <v>0</v>
      </c>
      <c r="O374" s="31" t="s">
        <v>153</v>
      </c>
      <c r="P374" s="116">
        <v>9406397</v>
      </c>
      <c r="Q374" s="116">
        <v>3319872</v>
      </c>
      <c r="R374" s="33">
        <v>0.35289999999999999</v>
      </c>
      <c r="S374" s="31" t="s">
        <v>97</v>
      </c>
      <c r="T374" s="32">
        <v>0</v>
      </c>
      <c r="U374" s="34">
        <v>0</v>
      </c>
    </row>
    <row r="375" spans="8:21">
      <c r="H375" s="31" t="s">
        <v>153</v>
      </c>
      <c r="I375" s="116">
        <v>10247169</v>
      </c>
      <c r="J375" s="116">
        <v>3606627</v>
      </c>
      <c r="K375" s="33">
        <v>0.35199999999999998</v>
      </c>
      <c r="L375" s="31" t="s">
        <v>98</v>
      </c>
      <c r="M375" s="32">
        <v>0</v>
      </c>
      <c r="N375" s="34">
        <v>0</v>
      </c>
      <c r="O375" s="31" t="s">
        <v>153</v>
      </c>
      <c r="P375" s="116">
        <v>9406397</v>
      </c>
      <c r="Q375" s="116">
        <v>3319872</v>
      </c>
      <c r="R375" s="33">
        <v>0.35289999999999999</v>
      </c>
      <c r="S375" s="31" t="s">
        <v>98</v>
      </c>
      <c r="T375" s="32">
        <v>0</v>
      </c>
      <c r="U375" s="34">
        <v>0</v>
      </c>
    </row>
    <row r="376" spans="8:21">
      <c r="H376" s="31" t="s">
        <v>153</v>
      </c>
      <c r="I376" s="116">
        <v>10247169</v>
      </c>
      <c r="J376" s="116">
        <v>3606627</v>
      </c>
      <c r="K376" s="33">
        <v>0.35199999999999998</v>
      </c>
      <c r="L376" s="31" t="s">
        <v>99</v>
      </c>
      <c r="M376" s="32">
        <v>0</v>
      </c>
      <c r="N376" s="34">
        <v>0</v>
      </c>
      <c r="O376" s="31" t="s">
        <v>153</v>
      </c>
      <c r="P376" s="116">
        <v>9406397</v>
      </c>
      <c r="Q376" s="116">
        <v>3319872</v>
      </c>
      <c r="R376" s="33">
        <v>0.35289999999999999</v>
      </c>
      <c r="S376" s="31" t="s">
        <v>99</v>
      </c>
      <c r="T376" s="32">
        <v>0</v>
      </c>
      <c r="U376" s="34">
        <v>0</v>
      </c>
    </row>
    <row r="377" spans="8:21">
      <c r="H377" s="31" t="s">
        <v>153</v>
      </c>
      <c r="I377" s="116">
        <v>10247169</v>
      </c>
      <c r="J377" s="116">
        <v>3606627</v>
      </c>
      <c r="K377" s="33">
        <v>0.35199999999999998</v>
      </c>
      <c r="L377" s="31" t="s">
        <v>100</v>
      </c>
      <c r="M377" s="32">
        <v>0</v>
      </c>
      <c r="N377" s="34">
        <v>0</v>
      </c>
      <c r="O377" s="31" t="s">
        <v>153</v>
      </c>
      <c r="P377" s="116">
        <v>9406397</v>
      </c>
      <c r="Q377" s="116">
        <v>3319872</v>
      </c>
      <c r="R377" s="33">
        <v>0.35289999999999999</v>
      </c>
      <c r="S377" s="31" t="s">
        <v>100</v>
      </c>
      <c r="T377" s="32">
        <v>0</v>
      </c>
      <c r="U377" s="34">
        <v>0</v>
      </c>
    </row>
    <row r="378" spans="8:21">
      <c r="H378" s="31" t="s">
        <v>153</v>
      </c>
      <c r="I378" s="116">
        <v>10247169</v>
      </c>
      <c r="J378" s="116">
        <v>3606627</v>
      </c>
      <c r="K378" s="33">
        <v>0.35199999999999998</v>
      </c>
      <c r="L378" s="31" t="s">
        <v>101</v>
      </c>
      <c r="M378" s="32">
        <v>0</v>
      </c>
      <c r="N378" s="34">
        <v>0</v>
      </c>
      <c r="O378" s="31" t="s">
        <v>153</v>
      </c>
      <c r="P378" s="116">
        <v>9406397</v>
      </c>
      <c r="Q378" s="116">
        <v>3319872</v>
      </c>
      <c r="R378" s="33">
        <v>0.35289999999999999</v>
      </c>
      <c r="S378" s="31" t="s">
        <v>101</v>
      </c>
      <c r="T378" s="32">
        <v>0</v>
      </c>
      <c r="U378" s="34">
        <v>0</v>
      </c>
    </row>
    <row r="379" spans="8:21">
      <c r="H379" s="31" t="s">
        <v>153</v>
      </c>
      <c r="I379" s="116">
        <v>10247169</v>
      </c>
      <c r="J379" s="116">
        <v>3606627</v>
      </c>
      <c r="K379" s="33">
        <v>0.35199999999999998</v>
      </c>
      <c r="L379" s="31" t="s">
        <v>102</v>
      </c>
      <c r="M379" s="32">
        <v>0</v>
      </c>
      <c r="N379" s="34">
        <v>0</v>
      </c>
      <c r="O379" s="31" t="s">
        <v>153</v>
      </c>
      <c r="P379" s="116">
        <v>9406397</v>
      </c>
      <c r="Q379" s="116">
        <v>3319872</v>
      </c>
      <c r="R379" s="33">
        <v>0.35289999999999999</v>
      </c>
      <c r="S379" s="31" t="s">
        <v>102</v>
      </c>
      <c r="T379" s="32">
        <v>0</v>
      </c>
      <c r="U379" s="34">
        <v>0</v>
      </c>
    </row>
    <row r="380" spans="8:21">
      <c r="H380" s="31" t="s">
        <v>153</v>
      </c>
      <c r="I380" s="116">
        <v>10247169</v>
      </c>
      <c r="J380" s="116">
        <v>3606627</v>
      </c>
      <c r="K380" s="33">
        <v>0.35199999999999998</v>
      </c>
      <c r="L380" s="31" t="s">
        <v>74</v>
      </c>
      <c r="M380" s="32">
        <v>4</v>
      </c>
      <c r="N380" s="34">
        <v>0</v>
      </c>
      <c r="O380" s="31" t="s">
        <v>153</v>
      </c>
      <c r="P380" s="116">
        <v>9406397</v>
      </c>
      <c r="Q380" s="116">
        <v>3319872</v>
      </c>
      <c r="R380" s="33">
        <v>0.35289999999999999</v>
      </c>
      <c r="S380" s="31" t="s">
        <v>74</v>
      </c>
      <c r="T380" s="32">
        <v>9</v>
      </c>
      <c r="U380" s="34">
        <v>0</v>
      </c>
    </row>
    <row r="381" spans="8:21">
      <c r="H381" s="31" t="s">
        <v>153</v>
      </c>
      <c r="I381" s="116">
        <v>10247169</v>
      </c>
      <c r="J381" s="116">
        <v>3606627</v>
      </c>
      <c r="K381" s="33">
        <v>0.35199999999999998</v>
      </c>
      <c r="L381" s="31" t="s">
        <v>103</v>
      </c>
      <c r="M381" s="32">
        <v>0</v>
      </c>
      <c r="N381" s="34">
        <v>0</v>
      </c>
      <c r="O381" s="31" t="s">
        <v>153</v>
      </c>
      <c r="P381" s="116">
        <v>9406397</v>
      </c>
      <c r="Q381" s="116">
        <v>3319872</v>
      </c>
      <c r="R381" s="33">
        <v>0.35289999999999999</v>
      </c>
      <c r="S381" s="31" t="s">
        <v>103</v>
      </c>
      <c r="T381" s="32">
        <v>0</v>
      </c>
      <c r="U381" s="34">
        <v>0</v>
      </c>
    </row>
    <row r="382" spans="8:21">
      <c r="H382" s="31" t="s">
        <v>153</v>
      </c>
      <c r="I382" s="116">
        <v>10247169</v>
      </c>
      <c r="J382" s="116">
        <v>3606627</v>
      </c>
      <c r="K382" s="33">
        <v>0.35199999999999998</v>
      </c>
      <c r="L382" s="31" t="s">
        <v>104</v>
      </c>
      <c r="M382" s="32">
        <v>0</v>
      </c>
      <c r="N382" s="34">
        <v>0</v>
      </c>
      <c r="O382" s="31" t="s">
        <v>153</v>
      </c>
      <c r="P382" s="116">
        <v>9406397</v>
      </c>
      <c r="Q382" s="116">
        <v>3319872</v>
      </c>
      <c r="R382" s="33">
        <v>0.35289999999999999</v>
      </c>
      <c r="S382" s="31" t="s">
        <v>104</v>
      </c>
      <c r="T382" s="32">
        <v>0</v>
      </c>
      <c r="U382" s="34">
        <v>0</v>
      </c>
    </row>
    <row r="383" spans="8:21">
      <c r="H383" s="31" t="s">
        <v>153</v>
      </c>
      <c r="I383" s="116">
        <v>10247169</v>
      </c>
      <c r="J383" s="116">
        <v>3606627</v>
      </c>
      <c r="K383" s="33">
        <v>0.35199999999999998</v>
      </c>
      <c r="L383" s="31" t="s">
        <v>105</v>
      </c>
      <c r="M383" s="32">
        <v>0</v>
      </c>
      <c r="N383" s="34">
        <v>0</v>
      </c>
      <c r="O383" s="31" t="s">
        <v>153</v>
      </c>
      <c r="P383" s="116">
        <v>9406397</v>
      </c>
      <c r="Q383" s="116">
        <v>3319872</v>
      </c>
      <c r="R383" s="33">
        <v>0.35289999999999999</v>
      </c>
      <c r="S383" s="31" t="s">
        <v>105</v>
      </c>
      <c r="T383" s="32">
        <v>0</v>
      </c>
      <c r="U383" s="34">
        <v>0</v>
      </c>
    </row>
    <row r="384" spans="8:21">
      <c r="H384" s="31" t="s">
        <v>153</v>
      </c>
      <c r="I384" s="116">
        <v>10247169</v>
      </c>
      <c r="J384" s="116">
        <v>3606627</v>
      </c>
      <c r="K384" s="33">
        <v>0.35199999999999998</v>
      </c>
      <c r="L384" s="31" t="s">
        <v>106</v>
      </c>
      <c r="M384" s="32">
        <v>0</v>
      </c>
      <c r="N384" s="34">
        <v>0</v>
      </c>
      <c r="O384" s="31" t="s">
        <v>153</v>
      </c>
      <c r="P384" s="116">
        <v>9406397</v>
      </c>
      <c r="Q384" s="116">
        <v>3319872</v>
      </c>
      <c r="R384" s="33">
        <v>0.35289999999999999</v>
      </c>
      <c r="S384" s="31" t="s">
        <v>106</v>
      </c>
      <c r="T384" s="32">
        <v>0</v>
      </c>
      <c r="U384" s="34">
        <v>0</v>
      </c>
    </row>
    <row r="385" spans="8:21">
      <c r="H385" s="31" t="s">
        <v>153</v>
      </c>
      <c r="I385" s="116">
        <v>10247169</v>
      </c>
      <c r="J385" s="116">
        <v>3606627</v>
      </c>
      <c r="K385" s="33">
        <v>0.35199999999999998</v>
      </c>
      <c r="L385" s="31" t="s">
        <v>107</v>
      </c>
      <c r="M385" s="32">
        <v>0</v>
      </c>
      <c r="N385" s="34">
        <v>0</v>
      </c>
      <c r="O385" s="31" t="s">
        <v>153</v>
      </c>
      <c r="P385" s="116">
        <v>9406397</v>
      </c>
      <c r="Q385" s="116">
        <v>3319872</v>
      </c>
      <c r="R385" s="33">
        <v>0.35289999999999999</v>
      </c>
      <c r="S385" s="31" t="s">
        <v>107</v>
      </c>
      <c r="T385" s="32">
        <v>0</v>
      </c>
      <c r="U385" s="34">
        <v>0</v>
      </c>
    </row>
    <row r="386" spans="8:21">
      <c r="H386" s="31" t="s">
        <v>153</v>
      </c>
      <c r="I386" s="116">
        <v>10247169</v>
      </c>
      <c r="J386" s="116">
        <v>3606627</v>
      </c>
      <c r="K386" s="33">
        <v>0.35199999999999998</v>
      </c>
      <c r="L386" s="31" t="s">
        <v>108</v>
      </c>
      <c r="M386" s="32">
        <v>0</v>
      </c>
      <c r="N386" s="34">
        <v>0</v>
      </c>
      <c r="O386" s="31" t="s">
        <v>153</v>
      </c>
      <c r="P386" s="116">
        <v>9406397</v>
      </c>
      <c r="Q386" s="116">
        <v>3319872</v>
      </c>
      <c r="R386" s="33">
        <v>0.35289999999999999</v>
      </c>
      <c r="S386" s="31" t="s">
        <v>108</v>
      </c>
      <c r="T386" s="32">
        <v>0</v>
      </c>
      <c r="U386" s="34">
        <v>0</v>
      </c>
    </row>
    <row r="387" spans="8:21">
      <c r="H387" s="31" t="s">
        <v>153</v>
      </c>
      <c r="I387" s="116">
        <v>10247169</v>
      </c>
      <c r="J387" s="116">
        <v>3606627</v>
      </c>
      <c r="K387" s="33">
        <v>0.35199999999999998</v>
      </c>
      <c r="L387" s="31" t="s">
        <v>109</v>
      </c>
      <c r="M387" s="32">
        <v>0</v>
      </c>
      <c r="N387" s="34">
        <v>0</v>
      </c>
      <c r="O387" s="31" t="s">
        <v>153</v>
      </c>
      <c r="P387" s="116">
        <v>9406397</v>
      </c>
      <c r="Q387" s="116">
        <v>3319872</v>
      </c>
      <c r="R387" s="33">
        <v>0.35289999999999999</v>
      </c>
      <c r="S387" s="31" t="s">
        <v>109</v>
      </c>
      <c r="T387" s="32">
        <v>0</v>
      </c>
      <c r="U387" s="34">
        <v>0</v>
      </c>
    </row>
    <row r="388" spans="8:21">
      <c r="H388" s="31" t="s">
        <v>153</v>
      </c>
      <c r="I388" s="116">
        <v>10247169</v>
      </c>
      <c r="J388" s="116">
        <v>3606627</v>
      </c>
      <c r="K388" s="33">
        <v>0.35199999999999998</v>
      </c>
      <c r="L388" s="31" t="s">
        <v>110</v>
      </c>
      <c r="M388" s="32">
        <v>0</v>
      </c>
      <c r="N388" s="34">
        <v>0</v>
      </c>
      <c r="O388" s="31" t="s">
        <v>153</v>
      </c>
      <c r="P388" s="116">
        <v>9406397</v>
      </c>
      <c r="Q388" s="116">
        <v>3319872</v>
      </c>
      <c r="R388" s="33">
        <v>0.35289999999999999</v>
      </c>
      <c r="S388" s="31" t="s">
        <v>110</v>
      </c>
      <c r="T388" s="32">
        <v>0</v>
      </c>
      <c r="U388" s="34">
        <v>0</v>
      </c>
    </row>
    <row r="389" spans="8:21">
      <c r="H389" s="31" t="s">
        <v>153</v>
      </c>
      <c r="I389" s="116">
        <v>10247169</v>
      </c>
      <c r="J389" s="116">
        <v>3606627</v>
      </c>
      <c r="K389" s="33">
        <v>0.35199999999999998</v>
      </c>
      <c r="L389" s="31" t="s">
        <v>111</v>
      </c>
      <c r="M389" s="32">
        <v>0</v>
      </c>
      <c r="N389" s="34">
        <v>0</v>
      </c>
      <c r="O389" s="31" t="s">
        <v>153</v>
      </c>
      <c r="P389" s="116">
        <v>9406397</v>
      </c>
      <c r="Q389" s="116">
        <v>3319872</v>
      </c>
      <c r="R389" s="33">
        <v>0.35289999999999999</v>
      </c>
      <c r="S389" s="31" t="s">
        <v>111</v>
      </c>
      <c r="T389" s="32">
        <v>0</v>
      </c>
      <c r="U389" s="34">
        <v>0</v>
      </c>
    </row>
    <row r="390" spans="8:21">
      <c r="H390" s="31" t="s">
        <v>153</v>
      </c>
      <c r="I390" s="116">
        <v>10247169</v>
      </c>
      <c r="J390" s="116">
        <v>3606627</v>
      </c>
      <c r="K390" s="33">
        <v>0.35199999999999998</v>
      </c>
      <c r="L390" s="31" t="s">
        <v>112</v>
      </c>
      <c r="M390" s="32">
        <v>0</v>
      </c>
      <c r="N390" s="34">
        <v>0</v>
      </c>
      <c r="O390" s="31" t="s">
        <v>153</v>
      </c>
      <c r="P390" s="116">
        <v>9406397</v>
      </c>
      <c r="Q390" s="116">
        <v>3319872</v>
      </c>
      <c r="R390" s="33">
        <v>0.35289999999999999</v>
      </c>
      <c r="S390" s="31" t="s">
        <v>112</v>
      </c>
      <c r="T390" s="32">
        <v>0</v>
      </c>
      <c r="U390" s="34">
        <v>0</v>
      </c>
    </row>
    <row r="391" spans="8:21">
      <c r="H391" s="31" t="s">
        <v>153</v>
      </c>
      <c r="I391" s="116">
        <v>10247169</v>
      </c>
      <c r="J391" s="116">
        <v>3606627</v>
      </c>
      <c r="K391" s="33">
        <v>0.35199999999999998</v>
      </c>
      <c r="L391" s="31" t="s">
        <v>113</v>
      </c>
      <c r="M391" s="32">
        <v>0</v>
      </c>
      <c r="N391" s="34">
        <v>0</v>
      </c>
      <c r="O391" s="31" t="s">
        <v>153</v>
      </c>
      <c r="P391" s="116">
        <v>9406397</v>
      </c>
      <c r="Q391" s="116">
        <v>3319872</v>
      </c>
      <c r="R391" s="33">
        <v>0.35289999999999999</v>
      </c>
      <c r="S391" s="31" t="s">
        <v>113</v>
      </c>
      <c r="T391" s="32">
        <v>0</v>
      </c>
      <c r="U391" s="34">
        <v>0</v>
      </c>
    </row>
    <row r="392" spans="8:21">
      <c r="H392" s="31" t="s">
        <v>153</v>
      </c>
      <c r="I392" s="116">
        <v>10247169</v>
      </c>
      <c r="J392" s="116">
        <v>3606627</v>
      </c>
      <c r="K392" s="33">
        <v>0.35199999999999998</v>
      </c>
      <c r="L392" s="31" t="s">
        <v>114</v>
      </c>
      <c r="M392" s="32">
        <v>0</v>
      </c>
      <c r="N392" s="34">
        <v>0</v>
      </c>
      <c r="O392" s="31" t="s">
        <v>153</v>
      </c>
      <c r="P392" s="116">
        <v>9406397</v>
      </c>
      <c r="Q392" s="116">
        <v>3319872</v>
      </c>
      <c r="R392" s="33">
        <v>0.35289999999999999</v>
      </c>
      <c r="S392" s="31" t="s">
        <v>114</v>
      </c>
      <c r="T392" s="32">
        <v>0</v>
      </c>
      <c r="U392" s="34">
        <v>0</v>
      </c>
    </row>
    <row r="393" spans="8:21">
      <c r="H393" s="31" t="s">
        <v>153</v>
      </c>
      <c r="I393" s="116">
        <v>10247169</v>
      </c>
      <c r="J393" s="116">
        <v>3606627</v>
      </c>
      <c r="K393" s="33">
        <v>0.35199999999999998</v>
      </c>
      <c r="L393" s="31" t="s">
        <v>115</v>
      </c>
      <c r="M393" s="32">
        <v>0</v>
      </c>
      <c r="N393" s="34">
        <v>0</v>
      </c>
      <c r="O393" s="31" t="s">
        <v>153</v>
      </c>
      <c r="P393" s="116">
        <v>9406397</v>
      </c>
      <c r="Q393" s="116">
        <v>3319872</v>
      </c>
      <c r="R393" s="33">
        <v>0.35289999999999999</v>
      </c>
      <c r="S393" s="31" t="s">
        <v>115</v>
      </c>
      <c r="T393" s="32">
        <v>0</v>
      </c>
      <c r="U393" s="34">
        <v>0</v>
      </c>
    </row>
    <row r="394" spans="8:21">
      <c r="H394" s="31" t="s">
        <v>153</v>
      </c>
      <c r="I394" s="116">
        <v>10247169</v>
      </c>
      <c r="J394" s="116">
        <v>3606627</v>
      </c>
      <c r="K394" s="33">
        <v>0.35199999999999998</v>
      </c>
      <c r="L394" s="31" t="s">
        <v>116</v>
      </c>
      <c r="M394" s="32">
        <v>0</v>
      </c>
      <c r="N394" s="34">
        <v>0</v>
      </c>
      <c r="O394" s="31" t="s">
        <v>153</v>
      </c>
      <c r="P394" s="116">
        <v>9406397</v>
      </c>
      <c r="Q394" s="116">
        <v>3319872</v>
      </c>
      <c r="R394" s="33">
        <v>0.35289999999999999</v>
      </c>
      <c r="S394" s="31" t="s">
        <v>116</v>
      </c>
      <c r="T394" s="32">
        <v>0</v>
      </c>
      <c r="U394" s="34">
        <v>0</v>
      </c>
    </row>
    <row r="395" spans="8:21">
      <c r="H395" s="31" t="s">
        <v>153</v>
      </c>
      <c r="I395" s="116">
        <v>10247169</v>
      </c>
      <c r="J395" s="116">
        <v>3606627</v>
      </c>
      <c r="K395" s="33">
        <v>0.35199999999999998</v>
      </c>
      <c r="L395" s="31" t="s">
        <v>117</v>
      </c>
      <c r="M395" s="32">
        <v>0</v>
      </c>
      <c r="N395" s="34">
        <v>0</v>
      </c>
      <c r="O395" s="31" t="s">
        <v>153</v>
      </c>
      <c r="P395" s="116">
        <v>9406397</v>
      </c>
      <c r="Q395" s="116">
        <v>3319872</v>
      </c>
      <c r="R395" s="33">
        <v>0.35289999999999999</v>
      </c>
      <c r="S395" s="31" t="s">
        <v>117</v>
      </c>
      <c r="T395" s="32">
        <v>0</v>
      </c>
      <c r="U395" s="34">
        <v>0</v>
      </c>
    </row>
    <row r="396" spans="8:21">
      <c r="H396" s="31" t="s">
        <v>153</v>
      </c>
      <c r="I396" s="116">
        <v>10247169</v>
      </c>
      <c r="J396" s="116">
        <v>3606627</v>
      </c>
      <c r="K396" s="33">
        <v>0.35199999999999998</v>
      </c>
      <c r="L396" s="31" t="s">
        <v>118</v>
      </c>
      <c r="M396" s="32">
        <v>0</v>
      </c>
      <c r="N396" s="34">
        <v>0</v>
      </c>
      <c r="O396" s="31" t="s">
        <v>153</v>
      </c>
      <c r="P396" s="116">
        <v>9406397</v>
      </c>
      <c r="Q396" s="116">
        <v>3319872</v>
      </c>
      <c r="R396" s="33">
        <v>0.35289999999999999</v>
      </c>
      <c r="S396" s="31" t="s">
        <v>118</v>
      </c>
      <c r="T396" s="32">
        <v>0</v>
      </c>
      <c r="U396" s="34">
        <v>0</v>
      </c>
    </row>
    <row r="397" spans="8:21">
      <c r="H397" s="31" t="s">
        <v>153</v>
      </c>
      <c r="I397" s="116">
        <v>10247169</v>
      </c>
      <c r="J397" s="116">
        <v>3606627</v>
      </c>
      <c r="K397" s="33">
        <v>0.35199999999999998</v>
      </c>
      <c r="L397" s="31" t="s">
        <v>119</v>
      </c>
      <c r="M397" s="32">
        <v>0</v>
      </c>
      <c r="N397" s="34">
        <v>0</v>
      </c>
      <c r="O397" s="31" t="s">
        <v>153</v>
      </c>
      <c r="P397" s="116">
        <v>9406397</v>
      </c>
      <c r="Q397" s="116">
        <v>3319872</v>
      </c>
      <c r="R397" s="33">
        <v>0.35289999999999999</v>
      </c>
      <c r="S397" s="31" t="s">
        <v>119</v>
      </c>
      <c r="T397" s="32">
        <v>0</v>
      </c>
      <c r="U397" s="34">
        <v>0</v>
      </c>
    </row>
    <row r="398" spans="8:21">
      <c r="H398" s="31" t="s">
        <v>153</v>
      </c>
      <c r="I398" s="116">
        <v>10247169</v>
      </c>
      <c r="J398" s="116">
        <v>3606627</v>
      </c>
      <c r="K398" s="33">
        <v>0.35199999999999998</v>
      </c>
      <c r="L398" s="31" t="s">
        <v>120</v>
      </c>
      <c r="M398" s="32">
        <v>0</v>
      </c>
      <c r="N398" s="34">
        <v>0</v>
      </c>
      <c r="O398" s="31" t="s">
        <v>153</v>
      </c>
      <c r="P398" s="116">
        <v>9406397</v>
      </c>
      <c r="Q398" s="116">
        <v>3319872</v>
      </c>
      <c r="R398" s="33">
        <v>0.35289999999999999</v>
      </c>
      <c r="S398" s="31" t="s">
        <v>120</v>
      </c>
      <c r="T398" s="32">
        <v>0</v>
      </c>
      <c r="U398" s="34">
        <v>0</v>
      </c>
    </row>
    <row r="399" spans="8:21">
      <c r="H399" s="31" t="s">
        <v>163</v>
      </c>
      <c r="I399" s="116">
        <v>1386</v>
      </c>
      <c r="J399" s="116">
        <v>555</v>
      </c>
      <c r="K399" s="33">
        <v>0.40039999999999998</v>
      </c>
      <c r="L399" s="31" t="s">
        <v>55</v>
      </c>
      <c r="M399" s="32">
        <v>290</v>
      </c>
      <c r="N399" s="34">
        <v>0.52249999999999996</v>
      </c>
      <c r="O399" s="31" t="s">
        <v>163</v>
      </c>
      <c r="P399" s="116">
        <v>1411</v>
      </c>
      <c r="Q399" s="116">
        <v>584</v>
      </c>
      <c r="R399" s="33">
        <v>0.41389999999999999</v>
      </c>
      <c r="S399" s="31" t="s">
        <v>55</v>
      </c>
      <c r="T399" s="32">
        <v>302</v>
      </c>
      <c r="U399" s="34">
        <v>0.5171</v>
      </c>
    </row>
    <row r="400" spans="8:21">
      <c r="H400" s="31" t="s">
        <v>163</v>
      </c>
      <c r="I400" s="116">
        <v>1386</v>
      </c>
      <c r="J400" s="116">
        <v>555</v>
      </c>
      <c r="K400" s="33">
        <v>0.40039999999999998</v>
      </c>
      <c r="L400" s="31" t="s">
        <v>58</v>
      </c>
      <c r="M400" s="32">
        <v>0</v>
      </c>
      <c r="N400" s="34">
        <v>0</v>
      </c>
      <c r="O400" s="31" t="s">
        <v>163</v>
      </c>
      <c r="P400" s="116">
        <v>1411</v>
      </c>
      <c r="Q400" s="116">
        <v>584</v>
      </c>
      <c r="R400" s="33">
        <v>0.41389999999999999</v>
      </c>
      <c r="S400" s="31" t="s">
        <v>58</v>
      </c>
      <c r="T400" s="32">
        <v>0</v>
      </c>
      <c r="U400" s="34">
        <v>0</v>
      </c>
    </row>
    <row r="401" spans="8:21">
      <c r="H401" s="31" t="s">
        <v>163</v>
      </c>
      <c r="I401" s="116">
        <v>1386</v>
      </c>
      <c r="J401" s="116">
        <v>555</v>
      </c>
      <c r="K401" s="33">
        <v>0.40039999999999998</v>
      </c>
      <c r="L401" s="31" t="s">
        <v>61</v>
      </c>
      <c r="M401" s="32">
        <v>0</v>
      </c>
      <c r="N401" s="34">
        <v>0</v>
      </c>
      <c r="O401" s="31" t="s">
        <v>163</v>
      </c>
      <c r="P401" s="116">
        <v>1411</v>
      </c>
      <c r="Q401" s="116">
        <v>584</v>
      </c>
      <c r="R401" s="33">
        <v>0.41389999999999999</v>
      </c>
      <c r="S401" s="31" t="s">
        <v>61</v>
      </c>
      <c r="T401" s="32">
        <v>0</v>
      </c>
      <c r="U401" s="34">
        <v>0</v>
      </c>
    </row>
    <row r="402" spans="8:21">
      <c r="H402" s="31" t="s">
        <v>163</v>
      </c>
      <c r="I402" s="116">
        <v>1386</v>
      </c>
      <c r="J402" s="116">
        <v>555</v>
      </c>
      <c r="K402" s="33">
        <v>0.40039999999999998</v>
      </c>
      <c r="L402" s="31" t="s">
        <v>64</v>
      </c>
      <c r="M402" s="32">
        <v>0</v>
      </c>
      <c r="N402" s="34">
        <v>0</v>
      </c>
      <c r="O402" s="31" t="s">
        <v>163</v>
      </c>
      <c r="P402" s="116">
        <v>1411</v>
      </c>
      <c r="Q402" s="116">
        <v>584</v>
      </c>
      <c r="R402" s="33">
        <v>0.41389999999999999</v>
      </c>
      <c r="S402" s="31" t="s">
        <v>64</v>
      </c>
      <c r="T402" s="32">
        <v>0</v>
      </c>
      <c r="U402" s="34">
        <v>0</v>
      </c>
    </row>
    <row r="403" spans="8:21">
      <c r="H403" s="31" t="s">
        <v>163</v>
      </c>
      <c r="I403" s="116">
        <v>1386</v>
      </c>
      <c r="J403" s="116">
        <v>555</v>
      </c>
      <c r="K403" s="33">
        <v>0.40039999999999998</v>
      </c>
      <c r="L403" s="31" t="s">
        <v>67</v>
      </c>
      <c r="M403" s="32">
        <v>0</v>
      </c>
      <c r="N403" s="34">
        <v>0</v>
      </c>
      <c r="O403" s="31" t="s">
        <v>163</v>
      </c>
      <c r="P403" s="116">
        <v>1411</v>
      </c>
      <c r="Q403" s="116">
        <v>584</v>
      </c>
      <c r="R403" s="33">
        <v>0.41389999999999999</v>
      </c>
      <c r="S403" s="31" t="s">
        <v>67</v>
      </c>
      <c r="T403" s="32">
        <v>0</v>
      </c>
      <c r="U403" s="34">
        <v>0</v>
      </c>
    </row>
    <row r="404" spans="8:21">
      <c r="H404" s="31" t="s">
        <v>163</v>
      </c>
      <c r="I404" s="116">
        <v>1386</v>
      </c>
      <c r="J404" s="116">
        <v>555</v>
      </c>
      <c r="K404" s="33">
        <v>0.40039999999999998</v>
      </c>
      <c r="L404" s="31" t="s">
        <v>70</v>
      </c>
      <c r="M404" s="32">
        <v>0</v>
      </c>
      <c r="N404" s="34">
        <v>0</v>
      </c>
      <c r="O404" s="31" t="s">
        <v>163</v>
      </c>
      <c r="P404" s="116">
        <v>1411</v>
      </c>
      <c r="Q404" s="116">
        <v>584</v>
      </c>
      <c r="R404" s="33">
        <v>0.41389999999999999</v>
      </c>
      <c r="S404" s="31" t="s">
        <v>70</v>
      </c>
      <c r="T404" s="32">
        <v>0</v>
      </c>
      <c r="U404" s="34">
        <v>0</v>
      </c>
    </row>
    <row r="405" spans="8:21">
      <c r="H405" s="31" t="s">
        <v>163</v>
      </c>
      <c r="I405" s="116">
        <v>1386</v>
      </c>
      <c r="J405" s="116">
        <v>555</v>
      </c>
      <c r="K405" s="33">
        <v>0.40039999999999998</v>
      </c>
      <c r="L405" s="31" t="s">
        <v>73</v>
      </c>
      <c r="M405" s="32">
        <v>0</v>
      </c>
      <c r="N405" s="34">
        <v>0</v>
      </c>
      <c r="O405" s="31" t="s">
        <v>163</v>
      </c>
      <c r="P405" s="116">
        <v>1411</v>
      </c>
      <c r="Q405" s="116">
        <v>584</v>
      </c>
      <c r="R405" s="33">
        <v>0.41389999999999999</v>
      </c>
      <c r="S405" s="31" t="s">
        <v>73</v>
      </c>
      <c r="T405" s="32">
        <v>0</v>
      </c>
      <c r="U405" s="34">
        <v>0</v>
      </c>
    </row>
    <row r="406" spans="8:21">
      <c r="H406" s="31" t="s">
        <v>163</v>
      </c>
      <c r="I406" s="116">
        <v>1386</v>
      </c>
      <c r="J406" s="116">
        <v>555</v>
      </c>
      <c r="K406" s="33">
        <v>0.40039999999999998</v>
      </c>
      <c r="L406" s="31" t="s">
        <v>57</v>
      </c>
      <c r="M406" s="32">
        <v>6</v>
      </c>
      <c r="N406" s="34">
        <v>1.0800000000000001E-2</v>
      </c>
      <c r="O406" s="31" t="s">
        <v>163</v>
      </c>
      <c r="P406" s="116">
        <v>1411</v>
      </c>
      <c r="Q406" s="116">
        <v>584</v>
      </c>
      <c r="R406" s="33">
        <v>0.41389999999999999</v>
      </c>
      <c r="S406" s="31" t="s">
        <v>57</v>
      </c>
      <c r="T406" s="32">
        <v>3</v>
      </c>
      <c r="U406" s="34">
        <v>5.1000000000000004E-3</v>
      </c>
    </row>
    <row r="407" spans="8:21">
      <c r="H407" s="31" t="s">
        <v>163</v>
      </c>
      <c r="I407" s="116">
        <v>1386</v>
      </c>
      <c r="J407" s="116">
        <v>555</v>
      </c>
      <c r="K407" s="33">
        <v>0.40039999999999998</v>
      </c>
      <c r="L407" s="31" t="s">
        <v>76</v>
      </c>
      <c r="M407" s="32">
        <v>0</v>
      </c>
      <c r="N407" s="34">
        <v>0</v>
      </c>
      <c r="O407" s="31" t="s">
        <v>163</v>
      </c>
      <c r="P407" s="116">
        <v>1411</v>
      </c>
      <c r="Q407" s="116">
        <v>584</v>
      </c>
      <c r="R407" s="33">
        <v>0.41389999999999999</v>
      </c>
      <c r="S407" s="31" t="s">
        <v>76</v>
      </c>
      <c r="T407" s="32">
        <v>0</v>
      </c>
      <c r="U407" s="34">
        <v>0</v>
      </c>
    </row>
    <row r="408" spans="8:21">
      <c r="H408" s="31" t="s">
        <v>163</v>
      </c>
      <c r="I408" s="116">
        <v>1386</v>
      </c>
      <c r="J408" s="116">
        <v>555</v>
      </c>
      <c r="K408" s="33">
        <v>0.40039999999999998</v>
      </c>
      <c r="L408" s="31" t="s">
        <v>77</v>
      </c>
      <c r="M408" s="32">
        <v>0</v>
      </c>
      <c r="N408" s="34">
        <v>0</v>
      </c>
      <c r="O408" s="31" t="s">
        <v>163</v>
      </c>
      <c r="P408" s="116">
        <v>1411</v>
      </c>
      <c r="Q408" s="116">
        <v>584</v>
      </c>
      <c r="R408" s="33">
        <v>0.41389999999999999</v>
      </c>
      <c r="S408" s="31" t="s">
        <v>77</v>
      </c>
      <c r="T408" s="32">
        <v>0</v>
      </c>
      <c r="U408" s="34">
        <v>0</v>
      </c>
    </row>
    <row r="409" spans="8:21">
      <c r="H409" s="31" t="s">
        <v>163</v>
      </c>
      <c r="I409" s="116">
        <v>1386</v>
      </c>
      <c r="J409" s="116">
        <v>555</v>
      </c>
      <c r="K409" s="33">
        <v>0.40039999999999998</v>
      </c>
      <c r="L409" s="31" t="s">
        <v>60</v>
      </c>
      <c r="M409" s="32">
        <v>165</v>
      </c>
      <c r="N409" s="34">
        <v>0.29730000000000001</v>
      </c>
      <c r="O409" s="31" t="s">
        <v>163</v>
      </c>
      <c r="P409" s="116">
        <v>1411</v>
      </c>
      <c r="Q409" s="116">
        <v>584</v>
      </c>
      <c r="R409" s="33">
        <v>0.41389999999999999</v>
      </c>
      <c r="S409" s="31" t="s">
        <v>60</v>
      </c>
      <c r="T409" s="32">
        <v>188</v>
      </c>
      <c r="U409" s="34">
        <v>0.32190000000000002</v>
      </c>
    </row>
    <row r="410" spans="8:21">
      <c r="H410" s="31" t="s">
        <v>163</v>
      </c>
      <c r="I410" s="116">
        <v>1386</v>
      </c>
      <c r="J410" s="116">
        <v>555</v>
      </c>
      <c r="K410" s="33">
        <v>0.40039999999999998</v>
      </c>
      <c r="L410" s="31" t="s">
        <v>56</v>
      </c>
      <c r="M410" s="32">
        <v>0</v>
      </c>
      <c r="N410" s="34">
        <v>0</v>
      </c>
      <c r="O410" s="31" t="s">
        <v>163</v>
      </c>
      <c r="P410" s="116">
        <v>1411</v>
      </c>
      <c r="Q410" s="116">
        <v>584</v>
      </c>
      <c r="R410" s="33">
        <v>0.41389999999999999</v>
      </c>
      <c r="S410" s="31" t="s">
        <v>56</v>
      </c>
      <c r="T410" s="32">
        <v>0</v>
      </c>
      <c r="U410" s="34">
        <v>0</v>
      </c>
    </row>
    <row r="411" spans="8:21">
      <c r="H411" s="31" t="s">
        <v>163</v>
      </c>
      <c r="I411" s="116">
        <v>1386</v>
      </c>
      <c r="J411" s="116">
        <v>555</v>
      </c>
      <c r="K411" s="33">
        <v>0.40039999999999998</v>
      </c>
      <c r="L411" s="31" t="s">
        <v>59</v>
      </c>
      <c r="M411" s="32">
        <v>0</v>
      </c>
      <c r="N411" s="34">
        <v>0</v>
      </c>
      <c r="O411" s="31" t="s">
        <v>163</v>
      </c>
      <c r="P411" s="116">
        <v>1411</v>
      </c>
      <c r="Q411" s="116">
        <v>584</v>
      </c>
      <c r="R411" s="33">
        <v>0.41389999999999999</v>
      </c>
      <c r="S411" s="31" t="s">
        <v>59</v>
      </c>
      <c r="T411" s="32">
        <v>0</v>
      </c>
      <c r="U411" s="34">
        <v>0</v>
      </c>
    </row>
    <row r="412" spans="8:21">
      <c r="H412" s="31" t="s">
        <v>163</v>
      </c>
      <c r="I412" s="116">
        <v>1386</v>
      </c>
      <c r="J412" s="116">
        <v>555</v>
      </c>
      <c r="K412" s="33">
        <v>0.40039999999999998</v>
      </c>
      <c r="L412" s="31" t="s">
        <v>62</v>
      </c>
      <c r="M412" s="32">
        <v>0</v>
      </c>
      <c r="N412" s="34">
        <v>0</v>
      </c>
      <c r="O412" s="31" t="s">
        <v>163</v>
      </c>
      <c r="P412" s="116">
        <v>1411</v>
      </c>
      <c r="Q412" s="116">
        <v>584</v>
      </c>
      <c r="R412" s="33">
        <v>0.41389999999999999</v>
      </c>
      <c r="S412" s="31" t="s">
        <v>62</v>
      </c>
      <c r="T412" s="32">
        <v>0</v>
      </c>
      <c r="U412" s="34">
        <v>0</v>
      </c>
    </row>
    <row r="413" spans="8:21">
      <c r="H413" s="31" t="s">
        <v>163</v>
      </c>
      <c r="I413" s="116">
        <v>1386</v>
      </c>
      <c r="J413" s="116">
        <v>555</v>
      </c>
      <c r="K413" s="33">
        <v>0.40039999999999998</v>
      </c>
      <c r="L413" s="31" t="s">
        <v>65</v>
      </c>
      <c r="M413" s="32">
        <v>0</v>
      </c>
      <c r="N413" s="34">
        <v>0</v>
      </c>
      <c r="O413" s="31" t="s">
        <v>163</v>
      </c>
      <c r="P413" s="116">
        <v>1411</v>
      </c>
      <c r="Q413" s="116">
        <v>584</v>
      </c>
      <c r="R413" s="33">
        <v>0.41389999999999999</v>
      </c>
      <c r="S413" s="31" t="s">
        <v>65</v>
      </c>
      <c r="T413" s="32">
        <v>0</v>
      </c>
      <c r="U413" s="34">
        <v>0</v>
      </c>
    </row>
    <row r="414" spans="8:21">
      <c r="H414" s="31" t="s">
        <v>163</v>
      </c>
      <c r="I414" s="116">
        <v>1386</v>
      </c>
      <c r="J414" s="116">
        <v>555</v>
      </c>
      <c r="K414" s="33">
        <v>0.40039999999999998</v>
      </c>
      <c r="L414" s="31" t="s">
        <v>68</v>
      </c>
      <c r="M414" s="32">
        <v>0</v>
      </c>
      <c r="N414" s="34">
        <v>0</v>
      </c>
      <c r="O414" s="31" t="s">
        <v>163</v>
      </c>
      <c r="P414" s="116">
        <v>1411</v>
      </c>
      <c r="Q414" s="116">
        <v>584</v>
      </c>
      <c r="R414" s="33">
        <v>0.41389999999999999</v>
      </c>
      <c r="S414" s="31" t="s">
        <v>68</v>
      </c>
      <c r="T414" s="32">
        <v>0</v>
      </c>
      <c r="U414" s="34">
        <v>0</v>
      </c>
    </row>
    <row r="415" spans="8:21">
      <c r="H415" s="31" t="s">
        <v>163</v>
      </c>
      <c r="I415" s="116">
        <v>1386</v>
      </c>
      <c r="J415" s="116">
        <v>555</v>
      </c>
      <c r="K415" s="33">
        <v>0.40039999999999998</v>
      </c>
      <c r="L415" s="31" t="s">
        <v>71</v>
      </c>
      <c r="M415" s="32">
        <v>0</v>
      </c>
      <c r="N415" s="34">
        <v>0</v>
      </c>
      <c r="O415" s="31" t="s">
        <v>163</v>
      </c>
      <c r="P415" s="116">
        <v>1411</v>
      </c>
      <c r="Q415" s="116">
        <v>584</v>
      </c>
      <c r="R415" s="33">
        <v>0.41389999999999999</v>
      </c>
      <c r="S415" s="31" t="s">
        <v>71</v>
      </c>
      <c r="T415" s="32">
        <v>0</v>
      </c>
      <c r="U415" s="34">
        <v>0</v>
      </c>
    </row>
    <row r="416" spans="8:21">
      <c r="H416" s="31" t="s">
        <v>163</v>
      </c>
      <c r="I416" s="116">
        <v>1386</v>
      </c>
      <c r="J416" s="116">
        <v>555</v>
      </c>
      <c r="K416" s="33">
        <v>0.40039999999999998</v>
      </c>
      <c r="L416" s="31" t="s">
        <v>63</v>
      </c>
      <c r="M416" s="32">
        <v>57</v>
      </c>
      <c r="N416" s="34">
        <v>0.1027</v>
      </c>
      <c r="O416" s="31" t="s">
        <v>163</v>
      </c>
      <c r="P416" s="116">
        <v>1411</v>
      </c>
      <c r="Q416" s="116">
        <v>584</v>
      </c>
      <c r="R416" s="33">
        <v>0.41389999999999999</v>
      </c>
      <c r="S416" s="31" t="s">
        <v>63</v>
      </c>
      <c r="T416" s="32">
        <v>50</v>
      </c>
      <c r="U416" s="34">
        <v>8.5599999999999996E-2</v>
      </c>
    </row>
    <row r="417" spans="8:21">
      <c r="H417" s="31" t="s">
        <v>163</v>
      </c>
      <c r="I417" s="116">
        <v>1386</v>
      </c>
      <c r="J417" s="116">
        <v>555</v>
      </c>
      <c r="K417" s="33">
        <v>0.40039999999999998</v>
      </c>
      <c r="L417" s="31" t="s">
        <v>75</v>
      </c>
      <c r="M417" s="32">
        <v>0</v>
      </c>
      <c r="N417" s="34">
        <v>0</v>
      </c>
      <c r="O417" s="31" t="s">
        <v>163</v>
      </c>
      <c r="P417" s="116">
        <v>1411</v>
      </c>
      <c r="Q417" s="116">
        <v>584</v>
      </c>
      <c r="R417" s="33">
        <v>0.41389999999999999</v>
      </c>
      <c r="S417" s="31" t="s">
        <v>75</v>
      </c>
      <c r="T417" s="32">
        <v>0</v>
      </c>
      <c r="U417" s="34">
        <v>0</v>
      </c>
    </row>
    <row r="418" spans="8:21">
      <c r="H418" s="31" t="s">
        <v>163</v>
      </c>
      <c r="I418" s="116">
        <v>1386</v>
      </c>
      <c r="J418" s="116">
        <v>555</v>
      </c>
      <c r="K418" s="33">
        <v>0.40039999999999998</v>
      </c>
      <c r="L418" s="31" t="s">
        <v>66</v>
      </c>
      <c r="M418" s="32">
        <v>1</v>
      </c>
      <c r="N418" s="34">
        <v>1.8E-3</v>
      </c>
      <c r="O418" s="31" t="s">
        <v>163</v>
      </c>
      <c r="P418" s="116">
        <v>1411</v>
      </c>
      <c r="Q418" s="116">
        <v>584</v>
      </c>
      <c r="R418" s="33">
        <v>0.41389999999999999</v>
      </c>
      <c r="S418" s="31" t="s">
        <v>66</v>
      </c>
      <c r="T418" s="32">
        <v>1</v>
      </c>
      <c r="U418" s="34">
        <v>1.6999999999999999E-3</v>
      </c>
    </row>
    <row r="419" spans="8:21">
      <c r="H419" s="31" t="s">
        <v>163</v>
      </c>
      <c r="I419" s="116">
        <v>1386</v>
      </c>
      <c r="J419" s="116">
        <v>555</v>
      </c>
      <c r="K419" s="33">
        <v>0.40039999999999998</v>
      </c>
      <c r="L419" s="31" t="s">
        <v>78</v>
      </c>
      <c r="M419" s="32">
        <v>0</v>
      </c>
      <c r="N419" s="34">
        <v>0</v>
      </c>
      <c r="O419" s="31" t="s">
        <v>163</v>
      </c>
      <c r="P419" s="116">
        <v>1411</v>
      </c>
      <c r="Q419" s="116">
        <v>584</v>
      </c>
      <c r="R419" s="33">
        <v>0.41389999999999999</v>
      </c>
      <c r="S419" s="31" t="s">
        <v>78</v>
      </c>
      <c r="T419" s="32">
        <v>0</v>
      </c>
      <c r="U419" s="34">
        <v>0</v>
      </c>
    </row>
    <row r="420" spans="8:21">
      <c r="H420" s="31" t="s">
        <v>163</v>
      </c>
      <c r="I420" s="116">
        <v>1386</v>
      </c>
      <c r="J420" s="116">
        <v>555</v>
      </c>
      <c r="K420" s="33">
        <v>0.40039999999999998</v>
      </c>
      <c r="L420" s="31" t="s">
        <v>79</v>
      </c>
      <c r="M420" s="32">
        <v>0</v>
      </c>
      <c r="N420" s="34">
        <v>0</v>
      </c>
      <c r="O420" s="31" t="s">
        <v>163</v>
      </c>
      <c r="P420" s="116">
        <v>1411</v>
      </c>
      <c r="Q420" s="116">
        <v>584</v>
      </c>
      <c r="R420" s="33">
        <v>0.41389999999999999</v>
      </c>
      <c r="S420" s="31" t="s">
        <v>79</v>
      </c>
      <c r="T420" s="32">
        <v>0</v>
      </c>
      <c r="U420" s="34">
        <v>0</v>
      </c>
    </row>
    <row r="421" spans="8:21">
      <c r="H421" s="31" t="s">
        <v>163</v>
      </c>
      <c r="I421" s="116">
        <v>1386</v>
      </c>
      <c r="J421" s="116">
        <v>555</v>
      </c>
      <c r="K421" s="33">
        <v>0.40039999999999998</v>
      </c>
      <c r="L421" s="31" t="s">
        <v>80</v>
      </c>
      <c r="M421" s="32">
        <v>0</v>
      </c>
      <c r="N421" s="34">
        <v>0</v>
      </c>
      <c r="O421" s="31" t="s">
        <v>163</v>
      </c>
      <c r="P421" s="116">
        <v>1411</v>
      </c>
      <c r="Q421" s="116">
        <v>584</v>
      </c>
      <c r="R421" s="33">
        <v>0.41389999999999999</v>
      </c>
      <c r="S421" s="31" t="s">
        <v>80</v>
      </c>
      <c r="T421" s="32">
        <v>0</v>
      </c>
      <c r="U421" s="34">
        <v>0</v>
      </c>
    </row>
    <row r="422" spans="8:21">
      <c r="H422" s="31" t="s">
        <v>163</v>
      </c>
      <c r="I422" s="116">
        <v>1386</v>
      </c>
      <c r="J422" s="116">
        <v>555</v>
      </c>
      <c r="K422" s="33">
        <v>0.40039999999999998</v>
      </c>
      <c r="L422" s="31" t="s">
        <v>81</v>
      </c>
      <c r="M422" s="32">
        <v>0</v>
      </c>
      <c r="N422" s="34">
        <v>0</v>
      </c>
      <c r="O422" s="31" t="s">
        <v>163</v>
      </c>
      <c r="P422" s="116">
        <v>1411</v>
      </c>
      <c r="Q422" s="116">
        <v>584</v>
      </c>
      <c r="R422" s="33">
        <v>0.41389999999999999</v>
      </c>
      <c r="S422" s="31" t="s">
        <v>81</v>
      </c>
      <c r="T422" s="32">
        <v>0</v>
      </c>
      <c r="U422" s="34">
        <v>0</v>
      </c>
    </row>
    <row r="423" spans="8:21">
      <c r="H423" s="31" t="s">
        <v>163</v>
      </c>
      <c r="I423" s="116">
        <v>1386</v>
      </c>
      <c r="J423" s="116">
        <v>555</v>
      </c>
      <c r="K423" s="33">
        <v>0.40039999999999998</v>
      </c>
      <c r="L423" s="31" t="s">
        <v>82</v>
      </c>
      <c r="M423" s="32">
        <v>0</v>
      </c>
      <c r="N423" s="34">
        <v>0</v>
      </c>
      <c r="O423" s="31" t="s">
        <v>163</v>
      </c>
      <c r="P423" s="116">
        <v>1411</v>
      </c>
      <c r="Q423" s="116">
        <v>584</v>
      </c>
      <c r="R423" s="33">
        <v>0.41389999999999999</v>
      </c>
      <c r="S423" s="31" t="s">
        <v>82</v>
      </c>
      <c r="T423" s="32">
        <v>0</v>
      </c>
      <c r="U423" s="34">
        <v>0</v>
      </c>
    </row>
    <row r="424" spans="8:21">
      <c r="H424" s="31" t="s">
        <v>163</v>
      </c>
      <c r="I424" s="116">
        <v>1386</v>
      </c>
      <c r="J424" s="116">
        <v>555</v>
      </c>
      <c r="K424" s="33">
        <v>0.40039999999999998</v>
      </c>
      <c r="L424" s="31" t="s">
        <v>83</v>
      </c>
      <c r="M424" s="32">
        <v>0</v>
      </c>
      <c r="N424" s="34">
        <v>0</v>
      </c>
      <c r="O424" s="31" t="s">
        <v>163</v>
      </c>
      <c r="P424" s="116">
        <v>1411</v>
      </c>
      <c r="Q424" s="116">
        <v>584</v>
      </c>
      <c r="R424" s="33">
        <v>0.41389999999999999</v>
      </c>
      <c r="S424" s="31" t="s">
        <v>83</v>
      </c>
      <c r="T424" s="32">
        <v>0</v>
      </c>
      <c r="U424" s="34">
        <v>0</v>
      </c>
    </row>
    <row r="425" spans="8:21">
      <c r="H425" s="31" t="s">
        <v>163</v>
      </c>
      <c r="I425" s="116">
        <v>1386</v>
      </c>
      <c r="J425" s="116">
        <v>555</v>
      </c>
      <c r="K425" s="33">
        <v>0.40039999999999998</v>
      </c>
      <c r="L425" s="31" t="s">
        <v>84</v>
      </c>
      <c r="M425" s="32">
        <v>0</v>
      </c>
      <c r="N425" s="34">
        <v>0</v>
      </c>
      <c r="O425" s="31" t="s">
        <v>163</v>
      </c>
      <c r="P425" s="116">
        <v>1411</v>
      </c>
      <c r="Q425" s="116">
        <v>584</v>
      </c>
      <c r="R425" s="33">
        <v>0.41389999999999999</v>
      </c>
      <c r="S425" s="31" t="s">
        <v>84</v>
      </c>
      <c r="T425" s="32">
        <v>0</v>
      </c>
      <c r="U425" s="34">
        <v>0</v>
      </c>
    </row>
    <row r="426" spans="8:21">
      <c r="H426" s="31" t="s">
        <v>163</v>
      </c>
      <c r="I426" s="116">
        <v>1386</v>
      </c>
      <c r="J426" s="116">
        <v>555</v>
      </c>
      <c r="K426" s="33">
        <v>0.40039999999999998</v>
      </c>
      <c r="L426" s="31" t="s">
        <v>85</v>
      </c>
      <c r="M426" s="32">
        <v>0</v>
      </c>
      <c r="N426" s="34">
        <v>0</v>
      </c>
      <c r="O426" s="31" t="s">
        <v>163</v>
      </c>
      <c r="P426" s="116">
        <v>1411</v>
      </c>
      <c r="Q426" s="116">
        <v>584</v>
      </c>
      <c r="R426" s="33">
        <v>0.41389999999999999</v>
      </c>
      <c r="S426" s="31" t="s">
        <v>85</v>
      </c>
      <c r="T426" s="32">
        <v>0</v>
      </c>
      <c r="U426" s="34">
        <v>0</v>
      </c>
    </row>
    <row r="427" spans="8:21">
      <c r="H427" s="31" t="s">
        <v>163</v>
      </c>
      <c r="I427" s="116">
        <v>1386</v>
      </c>
      <c r="J427" s="116">
        <v>555</v>
      </c>
      <c r="K427" s="33">
        <v>0.40039999999999998</v>
      </c>
      <c r="L427" s="31" t="s">
        <v>69</v>
      </c>
      <c r="M427" s="32">
        <v>14</v>
      </c>
      <c r="N427" s="34">
        <v>2.52E-2</v>
      </c>
      <c r="O427" s="31" t="s">
        <v>163</v>
      </c>
      <c r="P427" s="116">
        <v>1411</v>
      </c>
      <c r="Q427" s="116">
        <v>584</v>
      </c>
      <c r="R427" s="33">
        <v>0.41389999999999999</v>
      </c>
      <c r="S427" s="31" t="s">
        <v>69</v>
      </c>
      <c r="T427" s="32">
        <v>7</v>
      </c>
      <c r="U427" s="34">
        <v>1.2E-2</v>
      </c>
    </row>
    <row r="428" spans="8:21">
      <c r="H428" s="31" t="s">
        <v>163</v>
      </c>
      <c r="I428" s="116">
        <v>1386</v>
      </c>
      <c r="J428" s="116">
        <v>555</v>
      </c>
      <c r="K428" s="33">
        <v>0.40039999999999998</v>
      </c>
      <c r="L428" s="31" t="s">
        <v>86</v>
      </c>
      <c r="M428" s="32">
        <v>0</v>
      </c>
      <c r="N428" s="34">
        <v>0</v>
      </c>
      <c r="O428" s="31" t="s">
        <v>163</v>
      </c>
      <c r="P428" s="116">
        <v>1411</v>
      </c>
      <c r="Q428" s="116">
        <v>584</v>
      </c>
      <c r="R428" s="33">
        <v>0.41389999999999999</v>
      </c>
      <c r="S428" s="31" t="s">
        <v>86</v>
      </c>
      <c r="T428" s="32">
        <v>0</v>
      </c>
      <c r="U428" s="34">
        <v>0</v>
      </c>
    </row>
    <row r="429" spans="8:21">
      <c r="H429" s="31" t="s">
        <v>163</v>
      </c>
      <c r="I429" s="116">
        <v>1386</v>
      </c>
      <c r="J429" s="116">
        <v>555</v>
      </c>
      <c r="K429" s="33">
        <v>0.40039999999999998</v>
      </c>
      <c r="L429" s="31" t="s">
        <v>72</v>
      </c>
      <c r="M429" s="32">
        <v>22</v>
      </c>
      <c r="N429" s="34">
        <v>3.9600000000000003E-2</v>
      </c>
      <c r="O429" s="31" t="s">
        <v>163</v>
      </c>
      <c r="P429" s="116">
        <v>1411</v>
      </c>
      <c r="Q429" s="116">
        <v>584</v>
      </c>
      <c r="R429" s="33">
        <v>0.41389999999999999</v>
      </c>
      <c r="S429" s="31" t="s">
        <v>72</v>
      </c>
      <c r="T429" s="32">
        <v>33</v>
      </c>
      <c r="U429" s="34">
        <v>5.6500000000000002E-2</v>
      </c>
    </row>
    <row r="430" spans="8:21">
      <c r="H430" s="31" t="s">
        <v>163</v>
      </c>
      <c r="I430" s="116">
        <v>1386</v>
      </c>
      <c r="J430" s="116">
        <v>555</v>
      </c>
      <c r="K430" s="33">
        <v>0.40039999999999998</v>
      </c>
      <c r="L430" s="31" t="s">
        <v>87</v>
      </c>
      <c r="M430" s="32">
        <v>0</v>
      </c>
      <c r="N430" s="34">
        <v>0</v>
      </c>
      <c r="O430" s="31" t="s">
        <v>163</v>
      </c>
      <c r="P430" s="116">
        <v>1411</v>
      </c>
      <c r="Q430" s="116">
        <v>584</v>
      </c>
      <c r="R430" s="33">
        <v>0.41389999999999999</v>
      </c>
      <c r="S430" s="31" t="s">
        <v>87</v>
      </c>
      <c r="T430" s="32">
        <v>0</v>
      </c>
      <c r="U430" s="34">
        <v>0</v>
      </c>
    </row>
    <row r="431" spans="8:21">
      <c r="H431" s="31" t="s">
        <v>163</v>
      </c>
      <c r="I431" s="116">
        <v>1386</v>
      </c>
      <c r="J431" s="116">
        <v>555</v>
      </c>
      <c r="K431" s="33">
        <v>0.40039999999999998</v>
      </c>
      <c r="L431" s="31" t="s">
        <v>88</v>
      </c>
      <c r="M431" s="32">
        <v>0</v>
      </c>
      <c r="N431" s="34">
        <v>0</v>
      </c>
      <c r="O431" s="31" t="s">
        <v>163</v>
      </c>
      <c r="P431" s="116">
        <v>1411</v>
      </c>
      <c r="Q431" s="116">
        <v>584</v>
      </c>
      <c r="R431" s="33">
        <v>0.41389999999999999</v>
      </c>
      <c r="S431" s="31" t="s">
        <v>88</v>
      </c>
      <c r="T431" s="32">
        <v>0</v>
      </c>
      <c r="U431" s="34">
        <v>0</v>
      </c>
    </row>
    <row r="432" spans="8:21">
      <c r="H432" s="31" t="s">
        <v>163</v>
      </c>
      <c r="I432" s="116">
        <v>1386</v>
      </c>
      <c r="J432" s="116">
        <v>555</v>
      </c>
      <c r="K432" s="33">
        <v>0.40039999999999998</v>
      </c>
      <c r="L432" s="31" t="s">
        <v>89</v>
      </c>
      <c r="M432" s="32">
        <v>0</v>
      </c>
      <c r="N432" s="34">
        <v>0</v>
      </c>
      <c r="O432" s="31" t="s">
        <v>163</v>
      </c>
      <c r="P432" s="116">
        <v>1411</v>
      </c>
      <c r="Q432" s="116">
        <v>584</v>
      </c>
      <c r="R432" s="33">
        <v>0.41389999999999999</v>
      </c>
      <c r="S432" s="31" t="s">
        <v>89</v>
      </c>
      <c r="T432" s="32">
        <v>0</v>
      </c>
      <c r="U432" s="34">
        <v>0</v>
      </c>
    </row>
    <row r="433" spans="8:21">
      <c r="H433" s="31" t="s">
        <v>163</v>
      </c>
      <c r="I433" s="116">
        <v>1386</v>
      </c>
      <c r="J433" s="116">
        <v>555</v>
      </c>
      <c r="K433" s="33">
        <v>0.40039999999999998</v>
      </c>
      <c r="L433" s="31" t="s">
        <v>90</v>
      </c>
      <c r="M433" s="32">
        <v>0</v>
      </c>
      <c r="N433" s="34">
        <v>0</v>
      </c>
      <c r="O433" s="31" t="s">
        <v>163</v>
      </c>
      <c r="P433" s="116">
        <v>1411</v>
      </c>
      <c r="Q433" s="116">
        <v>584</v>
      </c>
      <c r="R433" s="33">
        <v>0.41389999999999999</v>
      </c>
      <c r="S433" s="31" t="s">
        <v>90</v>
      </c>
      <c r="T433" s="32">
        <v>0</v>
      </c>
      <c r="U433" s="34">
        <v>0</v>
      </c>
    </row>
    <row r="434" spans="8:21">
      <c r="H434" s="31" t="s">
        <v>163</v>
      </c>
      <c r="I434" s="116">
        <v>1386</v>
      </c>
      <c r="J434" s="116">
        <v>555</v>
      </c>
      <c r="K434" s="33">
        <v>0.40039999999999998</v>
      </c>
      <c r="L434" s="31" t="s">
        <v>91</v>
      </c>
      <c r="M434" s="32">
        <v>0</v>
      </c>
      <c r="N434" s="34">
        <v>0</v>
      </c>
      <c r="O434" s="31" t="s">
        <v>163</v>
      </c>
      <c r="P434" s="116">
        <v>1411</v>
      </c>
      <c r="Q434" s="116">
        <v>584</v>
      </c>
      <c r="R434" s="33">
        <v>0.41389999999999999</v>
      </c>
      <c r="S434" s="31" t="s">
        <v>91</v>
      </c>
      <c r="T434" s="32">
        <v>0</v>
      </c>
      <c r="U434" s="34">
        <v>0</v>
      </c>
    </row>
    <row r="435" spans="8:21">
      <c r="H435" s="31" t="s">
        <v>163</v>
      </c>
      <c r="I435" s="116">
        <v>1386</v>
      </c>
      <c r="J435" s="116">
        <v>555</v>
      </c>
      <c r="K435" s="33">
        <v>0.40039999999999998</v>
      </c>
      <c r="L435" s="31" t="s">
        <v>92</v>
      </c>
      <c r="M435" s="32">
        <v>0</v>
      </c>
      <c r="N435" s="34">
        <v>0</v>
      </c>
      <c r="O435" s="31" t="s">
        <v>163</v>
      </c>
      <c r="P435" s="116">
        <v>1411</v>
      </c>
      <c r="Q435" s="116">
        <v>584</v>
      </c>
      <c r="R435" s="33">
        <v>0.41389999999999999</v>
      </c>
      <c r="S435" s="31" t="s">
        <v>92</v>
      </c>
      <c r="T435" s="32">
        <v>0</v>
      </c>
      <c r="U435" s="34">
        <v>0</v>
      </c>
    </row>
    <row r="436" spans="8:21">
      <c r="H436" s="31" t="s">
        <v>163</v>
      </c>
      <c r="I436" s="116">
        <v>1386</v>
      </c>
      <c r="J436" s="116">
        <v>555</v>
      </c>
      <c r="K436" s="33">
        <v>0.40039999999999998</v>
      </c>
      <c r="L436" s="31" t="s">
        <v>93</v>
      </c>
      <c r="M436" s="32">
        <v>0</v>
      </c>
      <c r="N436" s="34">
        <v>0</v>
      </c>
      <c r="O436" s="31" t="s">
        <v>163</v>
      </c>
      <c r="P436" s="116">
        <v>1411</v>
      </c>
      <c r="Q436" s="116">
        <v>584</v>
      </c>
      <c r="R436" s="33">
        <v>0.41389999999999999</v>
      </c>
      <c r="S436" s="31" t="s">
        <v>93</v>
      </c>
      <c r="T436" s="32">
        <v>0</v>
      </c>
      <c r="U436" s="34">
        <v>0</v>
      </c>
    </row>
    <row r="437" spans="8:21">
      <c r="H437" s="31" t="s">
        <v>163</v>
      </c>
      <c r="I437" s="116">
        <v>1386</v>
      </c>
      <c r="J437" s="116">
        <v>555</v>
      </c>
      <c r="K437" s="33">
        <v>0.40039999999999998</v>
      </c>
      <c r="L437" s="31" t="s">
        <v>94</v>
      </c>
      <c r="M437" s="32">
        <v>0</v>
      </c>
      <c r="N437" s="34">
        <v>0</v>
      </c>
      <c r="O437" s="31" t="s">
        <v>163</v>
      </c>
      <c r="P437" s="116">
        <v>1411</v>
      </c>
      <c r="Q437" s="116">
        <v>584</v>
      </c>
      <c r="R437" s="33">
        <v>0.41389999999999999</v>
      </c>
      <c r="S437" s="31" t="s">
        <v>94</v>
      </c>
      <c r="T437" s="32">
        <v>0</v>
      </c>
      <c r="U437" s="34">
        <v>0</v>
      </c>
    </row>
    <row r="438" spans="8:21">
      <c r="H438" s="31" t="s">
        <v>163</v>
      </c>
      <c r="I438" s="116">
        <v>1386</v>
      </c>
      <c r="J438" s="116">
        <v>555</v>
      </c>
      <c r="K438" s="33">
        <v>0.40039999999999998</v>
      </c>
      <c r="L438" s="31" t="s">
        <v>95</v>
      </c>
      <c r="M438" s="32">
        <v>0</v>
      </c>
      <c r="N438" s="34">
        <v>0</v>
      </c>
      <c r="O438" s="31" t="s">
        <v>163</v>
      </c>
      <c r="P438" s="116">
        <v>1411</v>
      </c>
      <c r="Q438" s="116">
        <v>584</v>
      </c>
      <c r="R438" s="33">
        <v>0.41389999999999999</v>
      </c>
      <c r="S438" s="31" t="s">
        <v>95</v>
      </c>
      <c r="T438" s="32">
        <v>0</v>
      </c>
      <c r="U438" s="34">
        <v>0</v>
      </c>
    </row>
    <row r="439" spans="8:21">
      <c r="H439" s="31" t="s">
        <v>163</v>
      </c>
      <c r="I439" s="116">
        <v>1386</v>
      </c>
      <c r="J439" s="116">
        <v>555</v>
      </c>
      <c r="K439" s="33">
        <v>0.40039999999999998</v>
      </c>
      <c r="L439" s="31" t="s">
        <v>96</v>
      </c>
      <c r="M439" s="32">
        <v>0</v>
      </c>
      <c r="N439" s="34">
        <v>0</v>
      </c>
      <c r="O439" s="31" t="s">
        <v>163</v>
      </c>
      <c r="P439" s="116">
        <v>1411</v>
      </c>
      <c r="Q439" s="116">
        <v>584</v>
      </c>
      <c r="R439" s="33">
        <v>0.41389999999999999</v>
      </c>
      <c r="S439" s="31" t="s">
        <v>96</v>
      </c>
      <c r="T439" s="32">
        <v>0</v>
      </c>
      <c r="U439" s="34">
        <v>0</v>
      </c>
    </row>
    <row r="440" spans="8:21">
      <c r="H440" s="31" t="s">
        <v>163</v>
      </c>
      <c r="I440" s="116">
        <v>1386</v>
      </c>
      <c r="J440" s="116">
        <v>555</v>
      </c>
      <c r="K440" s="33">
        <v>0.40039999999999998</v>
      </c>
      <c r="L440" s="31" t="s">
        <v>97</v>
      </c>
      <c r="M440" s="32">
        <v>0</v>
      </c>
      <c r="N440" s="34">
        <v>0</v>
      </c>
      <c r="O440" s="31" t="s">
        <v>163</v>
      </c>
      <c r="P440" s="116">
        <v>1411</v>
      </c>
      <c r="Q440" s="116">
        <v>584</v>
      </c>
      <c r="R440" s="33">
        <v>0.41389999999999999</v>
      </c>
      <c r="S440" s="31" t="s">
        <v>97</v>
      </c>
      <c r="T440" s="32">
        <v>0</v>
      </c>
      <c r="U440" s="34">
        <v>0</v>
      </c>
    </row>
    <row r="441" spans="8:21">
      <c r="H441" s="31" t="s">
        <v>163</v>
      </c>
      <c r="I441" s="116">
        <v>1386</v>
      </c>
      <c r="J441" s="116">
        <v>555</v>
      </c>
      <c r="K441" s="33">
        <v>0.40039999999999998</v>
      </c>
      <c r="L441" s="31" t="s">
        <v>98</v>
      </c>
      <c r="M441" s="32">
        <v>0</v>
      </c>
      <c r="N441" s="34">
        <v>0</v>
      </c>
      <c r="O441" s="31" t="s">
        <v>163</v>
      </c>
      <c r="P441" s="116">
        <v>1411</v>
      </c>
      <c r="Q441" s="116">
        <v>584</v>
      </c>
      <c r="R441" s="33">
        <v>0.41389999999999999</v>
      </c>
      <c r="S441" s="31" t="s">
        <v>98</v>
      </c>
      <c r="T441" s="32">
        <v>0</v>
      </c>
      <c r="U441" s="34">
        <v>0</v>
      </c>
    </row>
    <row r="442" spans="8:21">
      <c r="H442" s="31" t="s">
        <v>163</v>
      </c>
      <c r="I442" s="116">
        <v>1386</v>
      </c>
      <c r="J442" s="116">
        <v>555</v>
      </c>
      <c r="K442" s="33">
        <v>0.40039999999999998</v>
      </c>
      <c r="L442" s="31" t="s">
        <v>99</v>
      </c>
      <c r="M442" s="32">
        <v>0</v>
      </c>
      <c r="N442" s="34">
        <v>0</v>
      </c>
      <c r="O442" s="31" t="s">
        <v>163</v>
      </c>
      <c r="P442" s="116">
        <v>1411</v>
      </c>
      <c r="Q442" s="116">
        <v>584</v>
      </c>
      <c r="R442" s="33">
        <v>0.41389999999999999</v>
      </c>
      <c r="S442" s="31" t="s">
        <v>99</v>
      </c>
      <c r="T442" s="32">
        <v>0</v>
      </c>
      <c r="U442" s="34">
        <v>0</v>
      </c>
    </row>
    <row r="443" spans="8:21">
      <c r="H443" s="31" t="s">
        <v>163</v>
      </c>
      <c r="I443" s="116">
        <v>1386</v>
      </c>
      <c r="J443" s="116">
        <v>555</v>
      </c>
      <c r="K443" s="33">
        <v>0.40039999999999998</v>
      </c>
      <c r="L443" s="31" t="s">
        <v>100</v>
      </c>
      <c r="M443" s="32">
        <v>0</v>
      </c>
      <c r="N443" s="34">
        <v>0</v>
      </c>
      <c r="O443" s="31" t="s">
        <v>163</v>
      </c>
      <c r="P443" s="116">
        <v>1411</v>
      </c>
      <c r="Q443" s="116">
        <v>584</v>
      </c>
      <c r="R443" s="33">
        <v>0.41389999999999999</v>
      </c>
      <c r="S443" s="31" t="s">
        <v>100</v>
      </c>
      <c r="T443" s="32">
        <v>0</v>
      </c>
      <c r="U443" s="34">
        <v>0</v>
      </c>
    </row>
    <row r="444" spans="8:21">
      <c r="H444" s="31" t="s">
        <v>163</v>
      </c>
      <c r="I444" s="116">
        <v>1386</v>
      </c>
      <c r="J444" s="116">
        <v>555</v>
      </c>
      <c r="K444" s="33">
        <v>0.40039999999999998</v>
      </c>
      <c r="L444" s="31" t="s">
        <v>101</v>
      </c>
      <c r="M444" s="32">
        <v>0</v>
      </c>
      <c r="N444" s="34">
        <v>0</v>
      </c>
      <c r="O444" s="31" t="s">
        <v>163</v>
      </c>
      <c r="P444" s="116">
        <v>1411</v>
      </c>
      <c r="Q444" s="116">
        <v>584</v>
      </c>
      <c r="R444" s="33">
        <v>0.41389999999999999</v>
      </c>
      <c r="S444" s="31" t="s">
        <v>101</v>
      </c>
      <c r="T444" s="32">
        <v>0</v>
      </c>
      <c r="U444" s="34">
        <v>0</v>
      </c>
    </row>
    <row r="445" spans="8:21">
      <c r="H445" s="31" t="s">
        <v>163</v>
      </c>
      <c r="I445" s="116">
        <v>1386</v>
      </c>
      <c r="J445" s="116">
        <v>555</v>
      </c>
      <c r="K445" s="33">
        <v>0.40039999999999998</v>
      </c>
      <c r="L445" s="31" t="s">
        <v>102</v>
      </c>
      <c r="M445" s="32">
        <v>0</v>
      </c>
      <c r="N445" s="34">
        <v>0</v>
      </c>
      <c r="O445" s="31" t="s">
        <v>163</v>
      </c>
      <c r="P445" s="116">
        <v>1411</v>
      </c>
      <c r="Q445" s="116">
        <v>584</v>
      </c>
      <c r="R445" s="33">
        <v>0.41389999999999999</v>
      </c>
      <c r="S445" s="31" t="s">
        <v>102</v>
      </c>
      <c r="T445" s="32">
        <v>0</v>
      </c>
      <c r="U445" s="34">
        <v>0</v>
      </c>
    </row>
    <row r="446" spans="8:21">
      <c r="H446" s="31" t="s">
        <v>163</v>
      </c>
      <c r="I446" s="116">
        <v>1386</v>
      </c>
      <c r="J446" s="116">
        <v>555</v>
      </c>
      <c r="K446" s="33">
        <v>0.40039999999999998</v>
      </c>
      <c r="L446" s="31" t="s">
        <v>74</v>
      </c>
      <c r="M446" s="32">
        <v>0</v>
      </c>
      <c r="N446" s="34">
        <v>0</v>
      </c>
      <c r="O446" s="31" t="s">
        <v>163</v>
      </c>
      <c r="P446" s="116">
        <v>1411</v>
      </c>
      <c r="Q446" s="116">
        <v>584</v>
      </c>
      <c r="R446" s="33">
        <v>0.41389999999999999</v>
      </c>
      <c r="S446" s="31" t="s">
        <v>74</v>
      </c>
      <c r="T446" s="32">
        <v>0</v>
      </c>
      <c r="U446" s="34">
        <v>0</v>
      </c>
    </row>
    <row r="447" spans="8:21">
      <c r="H447" s="31" t="s">
        <v>163</v>
      </c>
      <c r="I447" s="116">
        <v>1386</v>
      </c>
      <c r="J447" s="116">
        <v>555</v>
      </c>
      <c r="K447" s="33">
        <v>0.40039999999999998</v>
      </c>
      <c r="L447" s="31" t="s">
        <v>103</v>
      </c>
      <c r="M447" s="32">
        <v>0</v>
      </c>
      <c r="N447" s="34">
        <v>0</v>
      </c>
      <c r="O447" s="31" t="s">
        <v>163</v>
      </c>
      <c r="P447" s="116">
        <v>1411</v>
      </c>
      <c r="Q447" s="116">
        <v>584</v>
      </c>
      <c r="R447" s="33">
        <v>0.41389999999999999</v>
      </c>
      <c r="S447" s="31" t="s">
        <v>103</v>
      </c>
      <c r="T447" s="32">
        <v>0</v>
      </c>
      <c r="U447" s="34">
        <v>0</v>
      </c>
    </row>
    <row r="448" spans="8:21">
      <c r="H448" s="31" t="s">
        <v>163</v>
      </c>
      <c r="I448" s="116">
        <v>1386</v>
      </c>
      <c r="J448" s="116">
        <v>555</v>
      </c>
      <c r="K448" s="33">
        <v>0.40039999999999998</v>
      </c>
      <c r="L448" s="31" t="s">
        <v>104</v>
      </c>
      <c r="M448" s="32">
        <v>0</v>
      </c>
      <c r="N448" s="34">
        <v>0</v>
      </c>
      <c r="O448" s="31" t="s">
        <v>163</v>
      </c>
      <c r="P448" s="116">
        <v>1411</v>
      </c>
      <c r="Q448" s="116">
        <v>584</v>
      </c>
      <c r="R448" s="33">
        <v>0.41389999999999999</v>
      </c>
      <c r="S448" s="31" t="s">
        <v>104</v>
      </c>
      <c r="T448" s="32">
        <v>0</v>
      </c>
      <c r="U448" s="34">
        <v>0</v>
      </c>
    </row>
    <row r="449" spans="8:21">
      <c r="H449" s="31" t="s">
        <v>163</v>
      </c>
      <c r="I449" s="116">
        <v>1386</v>
      </c>
      <c r="J449" s="116">
        <v>555</v>
      </c>
      <c r="K449" s="33">
        <v>0.40039999999999998</v>
      </c>
      <c r="L449" s="31" t="s">
        <v>105</v>
      </c>
      <c r="M449" s="32">
        <v>0</v>
      </c>
      <c r="N449" s="34">
        <v>0</v>
      </c>
      <c r="O449" s="31" t="s">
        <v>163</v>
      </c>
      <c r="P449" s="116">
        <v>1411</v>
      </c>
      <c r="Q449" s="116">
        <v>584</v>
      </c>
      <c r="R449" s="33">
        <v>0.41389999999999999</v>
      </c>
      <c r="S449" s="31" t="s">
        <v>105</v>
      </c>
      <c r="T449" s="32">
        <v>0</v>
      </c>
      <c r="U449" s="34">
        <v>0</v>
      </c>
    </row>
    <row r="450" spans="8:21">
      <c r="H450" s="31" t="s">
        <v>163</v>
      </c>
      <c r="I450" s="116">
        <v>1386</v>
      </c>
      <c r="J450" s="116">
        <v>555</v>
      </c>
      <c r="K450" s="33">
        <v>0.40039999999999998</v>
      </c>
      <c r="L450" s="31" t="s">
        <v>106</v>
      </c>
      <c r="M450" s="32">
        <v>0</v>
      </c>
      <c r="N450" s="34">
        <v>0</v>
      </c>
      <c r="O450" s="31" t="s">
        <v>163</v>
      </c>
      <c r="P450" s="116">
        <v>1411</v>
      </c>
      <c r="Q450" s="116">
        <v>584</v>
      </c>
      <c r="R450" s="33">
        <v>0.41389999999999999</v>
      </c>
      <c r="S450" s="31" t="s">
        <v>106</v>
      </c>
      <c r="T450" s="32">
        <v>0</v>
      </c>
      <c r="U450" s="34">
        <v>0</v>
      </c>
    </row>
    <row r="451" spans="8:21">
      <c r="H451" s="31" t="s">
        <v>163</v>
      </c>
      <c r="I451" s="116">
        <v>1386</v>
      </c>
      <c r="J451" s="116">
        <v>555</v>
      </c>
      <c r="K451" s="33">
        <v>0.40039999999999998</v>
      </c>
      <c r="L451" s="31" t="s">
        <v>107</v>
      </c>
      <c r="M451" s="32">
        <v>0</v>
      </c>
      <c r="N451" s="34">
        <v>0</v>
      </c>
      <c r="O451" s="31" t="s">
        <v>163</v>
      </c>
      <c r="P451" s="116">
        <v>1411</v>
      </c>
      <c r="Q451" s="116">
        <v>584</v>
      </c>
      <c r="R451" s="33">
        <v>0.41389999999999999</v>
      </c>
      <c r="S451" s="31" t="s">
        <v>107</v>
      </c>
      <c r="T451" s="32">
        <v>0</v>
      </c>
      <c r="U451" s="34">
        <v>0</v>
      </c>
    </row>
    <row r="452" spans="8:21">
      <c r="H452" s="31" t="s">
        <v>163</v>
      </c>
      <c r="I452" s="116">
        <v>1386</v>
      </c>
      <c r="J452" s="116">
        <v>555</v>
      </c>
      <c r="K452" s="33">
        <v>0.40039999999999998</v>
      </c>
      <c r="L452" s="31" t="s">
        <v>108</v>
      </c>
      <c r="M452" s="32">
        <v>0</v>
      </c>
      <c r="N452" s="34">
        <v>0</v>
      </c>
      <c r="O452" s="31" t="s">
        <v>163</v>
      </c>
      <c r="P452" s="116">
        <v>1411</v>
      </c>
      <c r="Q452" s="116">
        <v>584</v>
      </c>
      <c r="R452" s="33">
        <v>0.41389999999999999</v>
      </c>
      <c r="S452" s="31" t="s">
        <v>108</v>
      </c>
      <c r="T452" s="32">
        <v>0</v>
      </c>
      <c r="U452" s="34">
        <v>0</v>
      </c>
    </row>
    <row r="453" spans="8:21">
      <c r="H453" s="31" t="s">
        <v>163</v>
      </c>
      <c r="I453" s="116">
        <v>1386</v>
      </c>
      <c r="J453" s="116">
        <v>555</v>
      </c>
      <c r="K453" s="33">
        <v>0.40039999999999998</v>
      </c>
      <c r="L453" s="31" t="s">
        <v>109</v>
      </c>
      <c r="M453" s="32">
        <v>0</v>
      </c>
      <c r="N453" s="34">
        <v>0</v>
      </c>
      <c r="O453" s="31" t="s">
        <v>163</v>
      </c>
      <c r="P453" s="116">
        <v>1411</v>
      </c>
      <c r="Q453" s="116">
        <v>584</v>
      </c>
      <c r="R453" s="33">
        <v>0.41389999999999999</v>
      </c>
      <c r="S453" s="31" t="s">
        <v>109</v>
      </c>
      <c r="T453" s="32">
        <v>0</v>
      </c>
      <c r="U453" s="34">
        <v>0</v>
      </c>
    </row>
    <row r="454" spans="8:21">
      <c r="H454" s="31" t="s">
        <v>163</v>
      </c>
      <c r="I454" s="116">
        <v>1386</v>
      </c>
      <c r="J454" s="116">
        <v>555</v>
      </c>
      <c r="K454" s="33">
        <v>0.40039999999999998</v>
      </c>
      <c r="L454" s="31" t="s">
        <v>110</v>
      </c>
      <c r="M454" s="32">
        <v>0</v>
      </c>
      <c r="N454" s="34">
        <v>0</v>
      </c>
      <c r="O454" s="31" t="s">
        <v>163</v>
      </c>
      <c r="P454" s="116">
        <v>1411</v>
      </c>
      <c r="Q454" s="116">
        <v>584</v>
      </c>
      <c r="R454" s="33">
        <v>0.41389999999999999</v>
      </c>
      <c r="S454" s="31" t="s">
        <v>110</v>
      </c>
      <c r="T454" s="32">
        <v>0</v>
      </c>
      <c r="U454" s="34">
        <v>0</v>
      </c>
    </row>
    <row r="455" spans="8:21">
      <c r="H455" s="31" t="s">
        <v>163</v>
      </c>
      <c r="I455" s="116">
        <v>1386</v>
      </c>
      <c r="J455" s="116">
        <v>555</v>
      </c>
      <c r="K455" s="33">
        <v>0.40039999999999998</v>
      </c>
      <c r="L455" s="31" t="s">
        <v>111</v>
      </c>
      <c r="M455" s="32">
        <v>0</v>
      </c>
      <c r="N455" s="34">
        <v>0</v>
      </c>
      <c r="O455" s="31" t="s">
        <v>163</v>
      </c>
      <c r="P455" s="116">
        <v>1411</v>
      </c>
      <c r="Q455" s="116">
        <v>584</v>
      </c>
      <c r="R455" s="33">
        <v>0.41389999999999999</v>
      </c>
      <c r="S455" s="31" t="s">
        <v>111</v>
      </c>
      <c r="T455" s="32">
        <v>0</v>
      </c>
      <c r="U455" s="34">
        <v>0</v>
      </c>
    </row>
    <row r="456" spans="8:21">
      <c r="H456" s="31" t="s">
        <v>163</v>
      </c>
      <c r="I456" s="116">
        <v>1386</v>
      </c>
      <c r="J456" s="116">
        <v>555</v>
      </c>
      <c r="K456" s="33">
        <v>0.40039999999999998</v>
      </c>
      <c r="L456" s="31" t="s">
        <v>112</v>
      </c>
      <c r="M456" s="32">
        <v>0</v>
      </c>
      <c r="N456" s="34">
        <v>0</v>
      </c>
      <c r="O456" s="31" t="s">
        <v>163</v>
      </c>
      <c r="P456" s="116">
        <v>1411</v>
      </c>
      <c r="Q456" s="116">
        <v>584</v>
      </c>
      <c r="R456" s="33">
        <v>0.41389999999999999</v>
      </c>
      <c r="S456" s="31" t="s">
        <v>112</v>
      </c>
      <c r="T456" s="32">
        <v>0</v>
      </c>
      <c r="U456" s="34">
        <v>0</v>
      </c>
    </row>
    <row r="457" spans="8:21">
      <c r="H457" s="31" t="s">
        <v>163</v>
      </c>
      <c r="I457" s="116">
        <v>1386</v>
      </c>
      <c r="J457" s="116">
        <v>555</v>
      </c>
      <c r="K457" s="33">
        <v>0.40039999999999998</v>
      </c>
      <c r="L457" s="31" t="s">
        <v>113</v>
      </c>
      <c r="M457" s="32">
        <v>0</v>
      </c>
      <c r="N457" s="34">
        <v>0</v>
      </c>
      <c r="O457" s="31" t="s">
        <v>163</v>
      </c>
      <c r="P457" s="116">
        <v>1411</v>
      </c>
      <c r="Q457" s="116">
        <v>584</v>
      </c>
      <c r="R457" s="33">
        <v>0.41389999999999999</v>
      </c>
      <c r="S457" s="31" t="s">
        <v>113</v>
      </c>
      <c r="T457" s="32">
        <v>0</v>
      </c>
      <c r="U457" s="34">
        <v>0</v>
      </c>
    </row>
    <row r="458" spans="8:21">
      <c r="H458" s="31" t="s">
        <v>163</v>
      </c>
      <c r="I458" s="116">
        <v>1386</v>
      </c>
      <c r="J458" s="116">
        <v>555</v>
      </c>
      <c r="K458" s="33">
        <v>0.40039999999999998</v>
      </c>
      <c r="L458" s="31" t="s">
        <v>114</v>
      </c>
      <c r="M458" s="32">
        <v>0</v>
      </c>
      <c r="N458" s="34">
        <v>0</v>
      </c>
      <c r="O458" s="31" t="s">
        <v>163</v>
      </c>
      <c r="P458" s="116">
        <v>1411</v>
      </c>
      <c r="Q458" s="116">
        <v>584</v>
      </c>
      <c r="R458" s="33">
        <v>0.41389999999999999</v>
      </c>
      <c r="S458" s="31" t="s">
        <v>114</v>
      </c>
      <c r="T458" s="32">
        <v>0</v>
      </c>
      <c r="U458" s="34">
        <v>0</v>
      </c>
    </row>
    <row r="459" spans="8:21">
      <c r="H459" s="31" t="s">
        <v>163</v>
      </c>
      <c r="I459" s="116">
        <v>1386</v>
      </c>
      <c r="J459" s="116">
        <v>555</v>
      </c>
      <c r="K459" s="33">
        <v>0.40039999999999998</v>
      </c>
      <c r="L459" s="31" t="s">
        <v>115</v>
      </c>
      <c r="M459" s="32">
        <v>0</v>
      </c>
      <c r="N459" s="34">
        <v>0</v>
      </c>
      <c r="O459" s="31" t="s">
        <v>163</v>
      </c>
      <c r="P459" s="116">
        <v>1411</v>
      </c>
      <c r="Q459" s="116">
        <v>584</v>
      </c>
      <c r="R459" s="33">
        <v>0.41389999999999999</v>
      </c>
      <c r="S459" s="31" t="s">
        <v>115</v>
      </c>
      <c r="T459" s="32">
        <v>0</v>
      </c>
      <c r="U459" s="34">
        <v>0</v>
      </c>
    </row>
    <row r="460" spans="8:21">
      <c r="H460" s="31" t="s">
        <v>163</v>
      </c>
      <c r="I460" s="116">
        <v>1386</v>
      </c>
      <c r="J460" s="116">
        <v>555</v>
      </c>
      <c r="K460" s="33">
        <v>0.40039999999999998</v>
      </c>
      <c r="L460" s="31" t="s">
        <v>116</v>
      </c>
      <c r="M460" s="32">
        <v>0</v>
      </c>
      <c r="N460" s="34">
        <v>0</v>
      </c>
      <c r="O460" s="31" t="s">
        <v>163</v>
      </c>
      <c r="P460" s="116">
        <v>1411</v>
      </c>
      <c r="Q460" s="116">
        <v>584</v>
      </c>
      <c r="R460" s="33">
        <v>0.41389999999999999</v>
      </c>
      <c r="S460" s="31" t="s">
        <v>116</v>
      </c>
      <c r="T460" s="32">
        <v>0</v>
      </c>
      <c r="U460" s="34">
        <v>0</v>
      </c>
    </row>
    <row r="461" spans="8:21">
      <c r="H461" s="31" t="s">
        <v>163</v>
      </c>
      <c r="I461" s="116">
        <v>1386</v>
      </c>
      <c r="J461" s="116">
        <v>555</v>
      </c>
      <c r="K461" s="33">
        <v>0.40039999999999998</v>
      </c>
      <c r="L461" s="31" t="s">
        <v>117</v>
      </c>
      <c r="M461" s="32">
        <v>0</v>
      </c>
      <c r="N461" s="34">
        <v>0</v>
      </c>
      <c r="O461" s="31" t="s">
        <v>163</v>
      </c>
      <c r="P461" s="116">
        <v>1411</v>
      </c>
      <c r="Q461" s="116">
        <v>584</v>
      </c>
      <c r="R461" s="33">
        <v>0.41389999999999999</v>
      </c>
      <c r="S461" s="31" t="s">
        <v>117</v>
      </c>
      <c r="T461" s="32">
        <v>0</v>
      </c>
      <c r="U461" s="34">
        <v>0</v>
      </c>
    </row>
    <row r="462" spans="8:21">
      <c r="H462" s="31" t="s">
        <v>163</v>
      </c>
      <c r="I462" s="116">
        <v>1386</v>
      </c>
      <c r="J462" s="116">
        <v>555</v>
      </c>
      <c r="K462" s="33">
        <v>0.40039999999999998</v>
      </c>
      <c r="L462" s="31" t="s">
        <v>118</v>
      </c>
      <c r="M462" s="32">
        <v>0</v>
      </c>
      <c r="N462" s="34">
        <v>0</v>
      </c>
      <c r="O462" s="31" t="s">
        <v>163</v>
      </c>
      <c r="P462" s="116">
        <v>1411</v>
      </c>
      <c r="Q462" s="116">
        <v>584</v>
      </c>
      <c r="R462" s="33">
        <v>0.41389999999999999</v>
      </c>
      <c r="S462" s="31" t="s">
        <v>118</v>
      </c>
      <c r="T462" s="32">
        <v>0</v>
      </c>
      <c r="U462" s="34">
        <v>0</v>
      </c>
    </row>
    <row r="463" spans="8:21">
      <c r="H463" s="31" t="s">
        <v>163</v>
      </c>
      <c r="I463" s="116">
        <v>1386</v>
      </c>
      <c r="J463" s="116">
        <v>555</v>
      </c>
      <c r="K463" s="33">
        <v>0.40039999999999998</v>
      </c>
      <c r="L463" s="31" t="s">
        <v>119</v>
      </c>
      <c r="M463" s="32">
        <v>0</v>
      </c>
      <c r="N463" s="34">
        <v>0</v>
      </c>
      <c r="O463" s="31" t="s">
        <v>163</v>
      </c>
      <c r="P463" s="116">
        <v>1411</v>
      </c>
      <c r="Q463" s="116">
        <v>584</v>
      </c>
      <c r="R463" s="33">
        <v>0.41389999999999999</v>
      </c>
      <c r="S463" s="31" t="s">
        <v>119</v>
      </c>
      <c r="T463" s="32">
        <v>0</v>
      </c>
      <c r="U463" s="34">
        <v>0</v>
      </c>
    </row>
    <row r="464" spans="8:21">
      <c r="H464" s="31" t="s">
        <v>163</v>
      </c>
      <c r="I464" s="116">
        <v>1386</v>
      </c>
      <c r="J464" s="116">
        <v>555</v>
      </c>
      <c r="K464" s="33">
        <v>0.40039999999999998</v>
      </c>
      <c r="L464" s="31" t="s">
        <v>120</v>
      </c>
      <c r="M464" s="32">
        <v>0</v>
      </c>
      <c r="N464" s="34">
        <v>0</v>
      </c>
      <c r="O464" s="31" t="s">
        <v>163</v>
      </c>
      <c r="P464" s="116">
        <v>1411</v>
      </c>
      <c r="Q464" s="116">
        <v>584</v>
      </c>
      <c r="R464" s="33">
        <v>0.41389999999999999</v>
      </c>
      <c r="S464" s="31" t="s">
        <v>120</v>
      </c>
      <c r="T464" s="32">
        <v>0</v>
      </c>
      <c r="U464" s="34">
        <v>0</v>
      </c>
    </row>
    <row r="465" spans="8:21">
      <c r="H465" s="31" t="s">
        <v>154</v>
      </c>
      <c r="I465" s="116">
        <v>154</v>
      </c>
      <c r="J465" s="116">
        <v>56</v>
      </c>
      <c r="K465" s="33">
        <v>0.36359999999999998</v>
      </c>
      <c r="L465" s="31" t="s">
        <v>55</v>
      </c>
      <c r="M465" s="32">
        <v>26</v>
      </c>
      <c r="N465" s="34">
        <v>0.46429999999999999</v>
      </c>
      <c r="O465" s="31" t="s">
        <v>154</v>
      </c>
      <c r="P465" s="116">
        <v>175</v>
      </c>
      <c r="Q465" s="116">
        <v>70</v>
      </c>
      <c r="R465" s="33">
        <v>0.4</v>
      </c>
      <c r="S465" s="31" t="s">
        <v>55</v>
      </c>
      <c r="T465" s="32">
        <v>27</v>
      </c>
      <c r="U465" s="34">
        <v>0.38569999999999999</v>
      </c>
    </row>
    <row r="466" spans="8:21">
      <c r="H466" s="31" t="s">
        <v>154</v>
      </c>
      <c r="I466" s="116">
        <v>154</v>
      </c>
      <c r="J466" s="116">
        <v>56</v>
      </c>
      <c r="K466" s="33">
        <v>0.36359999999999998</v>
      </c>
      <c r="L466" s="31" t="s">
        <v>58</v>
      </c>
      <c r="M466" s="32">
        <v>0</v>
      </c>
      <c r="N466" s="34">
        <v>0</v>
      </c>
      <c r="O466" s="31" t="s">
        <v>154</v>
      </c>
      <c r="P466" s="116">
        <v>175</v>
      </c>
      <c r="Q466" s="116">
        <v>70</v>
      </c>
      <c r="R466" s="33">
        <v>0.4</v>
      </c>
      <c r="S466" s="31" t="s">
        <v>58</v>
      </c>
      <c r="T466" s="32">
        <v>0</v>
      </c>
      <c r="U466" s="34">
        <v>0</v>
      </c>
    </row>
    <row r="467" spans="8:21">
      <c r="H467" s="31" t="s">
        <v>154</v>
      </c>
      <c r="I467" s="116">
        <v>154</v>
      </c>
      <c r="J467" s="116">
        <v>56</v>
      </c>
      <c r="K467" s="33">
        <v>0.36359999999999998</v>
      </c>
      <c r="L467" s="31" t="s">
        <v>61</v>
      </c>
      <c r="M467" s="32">
        <v>0</v>
      </c>
      <c r="N467" s="34">
        <v>0</v>
      </c>
      <c r="O467" s="31" t="s">
        <v>154</v>
      </c>
      <c r="P467" s="116">
        <v>175</v>
      </c>
      <c r="Q467" s="116">
        <v>70</v>
      </c>
      <c r="R467" s="33">
        <v>0.4</v>
      </c>
      <c r="S467" s="31" t="s">
        <v>61</v>
      </c>
      <c r="T467" s="32">
        <v>0</v>
      </c>
      <c r="U467" s="34">
        <v>0</v>
      </c>
    </row>
    <row r="468" spans="8:21">
      <c r="H468" s="31" t="s">
        <v>154</v>
      </c>
      <c r="I468" s="116">
        <v>154</v>
      </c>
      <c r="J468" s="116">
        <v>56</v>
      </c>
      <c r="K468" s="33">
        <v>0.36359999999999998</v>
      </c>
      <c r="L468" s="31" t="s">
        <v>64</v>
      </c>
      <c r="M468" s="32">
        <v>0</v>
      </c>
      <c r="N468" s="34">
        <v>0</v>
      </c>
      <c r="O468" s="31" t="s">
        <v>154</v>
      </c>
      <c r="P468" s="116">
        <v>175</v>
      </c>
      <c r="Q468" s="116">
        <v>70</v>
      </c>
      <c r="R468" s="33">
        <v>0.4</v>
      </c>
      <c r="S468" s="31" t="s">
        <v>64</v>
      </c>
      <c r="T468" s="32">
        <v>0</v>
      </c>
      <c r="U468" s="34">
        <v>0</v>
      </c>
    </row>
    <row r="469" spans="8:21">
      <c r="H469" s="31" t="s">
        <v>154</v>
      </c>
      <c r="I469" s="116">
        <v>154</v>
      </c>
      <c r="J469" s="116">
        <v>56</v>
      </c>
      <c r="K469" s="33">
        <v>0.36359999999999998</v>
      </c>
      <c r="L469" s="31" t="s">
        <v>67</v>
      </c>
      <c r="M469" s="32">
        <v>0</v>
      </c>
      <c r="N469" s="34">
        <v>0</v>
      </c>
      <c r="O469" s="31" t="s">
        <v>154</v>
      </c>
      <c r="P469" s="116">
        <v>175</v>
      </c>
      <c r="Q469" s="116">
        <v>70</v>
      </c>
      <c r="R469" s="33">
        <v>0.4</v>
      </c>
      <c r="S469" s="31" t="s">
        <v>67</v>
      </c>
      <c r="T469" s="32">
        <v>0</v>
      </c>
      <c r="U469" s="34">
        <v>0</v>
      </c>
    </row>
    <row r="470" spans="8:21">
      <c r="H470" s="31" t="s">
        <v>154</v>
      </c>
      <c r="I470" s="116">
        <v>154</v>
      </c>
      <c r="J470" s="116">
        <v>56</v>
      </c>
      <c r="K470" s="33">
        <v>0.36359999999999998</v>
      </c>
      <c r="L470" s="31" t="s">
        <v>70</v>
      </c>
      <c r="M470" s="32">
        <v>0</v>
      </c>
      <c r="N470" s="34">
        <v>0</v>
      </c>
      <c r="O470" s="31" t="s">
        <v>154</v>
      </c>
      <c r="P470" s="116">
        <v>175</v>
      </c>
      <c r="Q470" s="116">
        <v>70</v>
      </c>
      <c r="R470" s="33">
        <v>0.4</v>
      </c>
      <c r="S470" s="31" t="s">
        <v>70</v>
      </c>
      <c r="T470" s="32">
        <v>0</v>
      </c>
      <c r="U470" s="34">
        <v>0</v>
      </c>
    </row>
    <row r="471" spans="8:21">
      <c r="H471" s="31" t="s">
        <v>154</v>
      </c>
      <c r="I471" s="116">
        <v>154</v>
      </c>
      <c r="J471" s="116">
        <v>56</v>
      </c>
      <c r="K471" s="33">
        <v>0.36359999999999998</v>
      </c>
      <c r="L471" s="31" t="s">
        <v>73</v>
      </c>
      <c r="M471" s="32">
        <v>0</v>
      </c>
      <c r="N471" s="34">
        <v>0</v>
      </c>
      <c r="O471" s="31" t="s">
        <v>154</v>
      </c>
      <c r="P471" s="116">
        <v>175</v>
      </c>
      <c r="Q471" s="116">
        <v>70</v>
      </c>
      <c r="R471" s="33">
        <v>0.4</v>
      </c>
      <c r="S471" s="31" t="s">
        <v>73</v>
      </c>
      <c r="T471" s="32">
        <v>0</v>
      </c>
      <c r="U471" s="34">
        <v>0</v>
      </c>
    </row>
    <row r="472" spans="8:21">
      <c r="H472" s="31" t="s">
        <v>154</v>
      </c>
      <c r="I472" s="116">
        <v>154</v>
      </c>
      <c r="J472" s="116">
        <v>56</v>
      </c>
      <c r="K472" s="33">
        <v>0.36359999999999998</v>
      </c>
      <c r="L472" s="31" t="s">
        <v>57</v>
      </c>
      <c r="M472" s="32">
        <v>7</v>
      </c>
      <c r="N472" s="34">
        <v>0.125</v>
      </c>
      <c r="O472" s="31" t="s">
        <v>154</v>
      </c>
      <c r="P472" s="116">
        <v>175</v>
      </c>
      <c r="Q472" s="116">
        <v>70</v>
      </c>
      <c r="R472" s="33">
        <v>0.4</v>
      </c>
      <c r="S472" s="31" t="s">
        <v>57</v>
      </c>
      <c r="T472" s="32">
        <v>6</v>
      </c>
      <c r="U472" s="34">
        <v>8.5699999999999998E-2</v>
      </c>
    </row>
    <row r="473" spans="8:21">
      <c r="H473" s="31" t="s">
        <v>154</v>
      </c>
      <c r="I473" s="116">
        <v>154</v>
      </c>
      <c r="J473" s="116">
        <v>56</v>
      </c>
      <c r="K473" s="33">
        <v>0.36359999999999998</v>
      </c>
      <c r="L473" s="31" t="s">
        <v>76</v>
      </c>
      <c r="M473" s="32">
        <v>0</v>
      </c>
      <c r="N473" s="34">
        <v>0</v>
      </c>
      <c r="O473" s="31" t="s">
        <v>154</v>
      </c>
      <c r="P473" s="116">
        <v>175</v>
      </c>
      <c r="Q473" s="116">
        <v>70</v>
      </c>
      <c r="R473" s="33">
        <v>0.4</v>
      </c>
      <c r="S473" s="31" t="s">
        <v>76</v>
      </c>
      <c r="T473" s="32">
        <v>0</v>
      </c>
      <c r="U473" s="34">
        <v>0</v>
      </c>
    </row>
    <row r="474" spans="8:21">
      <c r="H474" s="31" t="s">
        <v>154</v>
      </c>
      <c r="I474" s="116">
        <v>154</v>
      </c>
      <c r="J474" s="116">
        <v>56</v>
      </c>
      <c r="K474" s="33">
        <v>0.36359999999999998</v>
      </c>
      <c r="L474" s="31" t="s">
        <v>77</v>
      </c>
      <c r="M474" s="32">
        <v>0</v>
      </c>
      <c r="N474" s="34">
        <v>0</v>
      </c>
      <c r="O474" s="31" t="s">
        <v>154</v>
      </c>
      <c r="P474" s="116">
        <v>175</v>
      </c>
      <c r="Q474" s="116">
        <v>70</v>
      </c>
      <c r="R474" s="33">
        <v>0.4</v>
      </c>
      <c r="S474" s="31" t="s">
        <v>77</v>
      </c>
      <c r="T474" s="32">
        <v>0</v>
      </c>
      <c r="U474" s="34">
        <v>0</v>
      </c>
    </row>
    <row r="475" spans="8:21">
      <c r="H475" s="31" t="s">
        <v>154</v>
      </c>
      <c r="I475" s="116">
        <v>154</v>
      </c>
      <c r="J475" s="116">
        <v>56</v>
      </c>
      <c r="K475" s="33">
        <v>0.36359999999999998</v>
      </c>
      <c r="L475" s="31" t="s">
        <v>60</v>
      </c>
      <c r="M475" s="32">
        <v>0</v>
      </c>
      <c r="N475" s="34">
        <v>0</v>
      </c>
      <c r="O475" s="31" t="s">
        <v>154</v>
      </c>
      <c r="P475" s="116">
        <v>175</v>
      </c>
      <c r="Q475" s="116">
        <v>70</v>
      </c>
      <c r="R475" s="33">
        <v>0.4</v>
      </c>
      <c r="S475" s="31" t="s">
        <v>60</v>
      </c>
      <c r="T475" s="32">
        <v>3</v>
      </c>
      <c r="U475" s="34">
        <v>4.2900000000000001E-2</v>
      </c>
    </row>
    <row r="476" spans="8:21">
      <c r="H476" s="31" t="s">
        <v>154</v>
      </c>
      <c r="I476" s="116">
        <v>154</v>
      </c>
      <c r="J476" s="116">
        <v>56</v>
      </c>
      <c r="K476" s="33">
        <v>0.36359999999999998</v>
      </c>
      <c r="L476" s="31" t="s">
        <v>56</v>
      </c>
      <c r="M476" s="32">
        <v>0</v>
      </c>
      <c r="N476" s="34">
        <v>0</v>
      </c>
      <c r="O476" s="31" t="s">
        <v>154</v>
      </c>
      <c r="P476" s="116">
        <v>175</v>
      </c>
      <c r="Q476" s="116">
        <v>70</v>
      </c>
      <c r="R476" s="33">
        <v>0.4</v>
      </c>
      <c r="S476" s="31" t="s">
        <v>56</v>
      </c>
      <c r="T476" s="32">
        <v>0</v>
      </c>
      <c r="U476" s="34">
        <v>0</v>
      </c>
    </row>
    <row r="477" spans="8:21">
      <c r="H477" s="31" t="s">
        <v>154</v>
      </c>
      <c r="I477" s="116">
        <v>154</v>
      </c>
      <c r="J477" s="116">
        <v>56</v>
      </c>
      <c r="K477" s="33">
        <v>0.36359999999999998</v>
      </c>
      <c r="L477" s="31" t="s">
        <v>59</v>
      </c>
      <c r="M477" s="32">
        <v>0</v>
      </c>
      <c r="N477" s="34">
        <v>0</v>
      </c>
      <c r="O477" s="31" t="s">
        <v>154</v>
      </c>
      <c r="P477" s="116">
        <v>175</v>
      </c>
      <c r="Q477" s="116">
        <v>70</v>
      </c>
      <c r="R477" s="33">
        <v>0.4</v>
      </c>
      <c r="S477" s="31" t="s">
        <v>59</v>
      </c>
      <c r="T477" s="32">
        <v>0</v>
      </c>
      <c r="U477" s="34">
        <v>0</v>
      </c>
    </row>
    <row r="478" spans="8:21">
      <c r="H478" s="31" t="s">
        <v>154</v>
      </c>
      <c r="I478" s="116">
        <v>154</v>
      </c>
      <c r="J478" s="116">
        <v>56</v>
      </c>
      <c r="K478" s="33">
        <v>0.36359999999999998</v>
      </c>
      <c r="L478" s="31" t="s">
        <v>62</v>
      </c>
      <c r="M478" s="32">
        <v>0</v>
      </c>
      <c r="N478" s="34">
        <v>0</v>
      </c>
      <c r="O478" s="31" t="s">
        <v>154</v>
      </c>
      <c r="P478" s="116">
        <v>175</v>
      </c>
      <c r="Q478" s="116">
        <v>70</v>
      </c>
      <c r="R478" s="33">
        <v>0.4</v>
      </c>
      <c r="S478" s="31" t="s">
        <v>62</v>
      </c>
      <c r="T478" s="32">
        <v>0</v>
      </c>
      <c r="U478" s="34">
        <v>0</v>
      </c>
    </row>
    <row r="479" spans="8:21">
      <c r="H479" s="31" t="s">
        <v>154</v>
      </c>
      <c r="I479" s="116">
        <v>154</v>
      </c>
      <c r="J479" s="116">
        <v>56</v>
      </c>
      <c r="K479" s="33">
        <v>0.36359999999999998</v>
      </c>
      <c r="L479" s="31" t="s">
        <v>65</v>
      </c>
      <c r="M479" s="32">
        <v>0</v>
      </c>
      <c r="N479" s="34">
        <v>0</v>
      </c>
      <c r="O479" s="31" t="s">
        <v>154</v>
      </c>
      <c r="P479" s="116">
        <v>175</v>
      </c>
      <c r="Q479" s="116">
        <v>70</v>
      </c>
      <c r="R479" s="33">
        <v>0.4</v>
      </c>
      <c r="S479" s="31" t="s">
        <v>65</v>
      </c>
      <c r="T479" s="32">
        <v>0</v>
      </c>
      <c r="U479" s="34">
        <v>0</v>
      </c>
    </row>
    <row r="480" spans="8:21">
      <c r="H480" s="31" t="s">
        <v>154</v>
      </c>
      <c r="I480" s="116">
        <v>154</v>
      </c>
      <c r="J480" s="116">
        <v>56</v>
      </c>
      <c r="K480" s="33">
        <v>0.36359999999999998</v>
      </c>
      <c r="L480" s="31" t="s">
        <v>68</v>
      </c>
      <c r="M480" s="32">
        <v>0</v>
      </c>
      <c r="N480" s="34">
        <v>0</v>
      </c>
      <c r="O480" s="31" t="s">
        <v>154</v>
      </c>
      <c r="P480" s="116">
        <v>175</v>
      </c>
      <c r="Q480" s="116">
        <v>70</v>
      </c>
      <c r="R480" s="33">
        <v>0.4</v>
      </c>
      <c r="S480" s="31" t="s">
        <v>68</v>
      </c>
      <c r="T480" s="32">
        <v>0</v>
      </c>
      <c r="U480" s="34">
        <v>0</v>
      </c>
    </row>
    <row r="481" spans="8:21">
      <c r="H481" s="31" t="s">
        <v>154</v>
      </c>
      <c r="I481" s="116">
        <v>154</v>
      </c>
      <c r="J481" s="116">
        <v>56</v>
      </c>
      <c r="K481" s="33">
        <v>0.36359999999999998</v>
      </c>
      <c r="L481" s="31" t="s">
        <v>71</v>
      </c>
      <c r="M481" s="32">
        <v>0</v>
      </c>
      <c r="N481" s="34">
        <v>0</v>
      </c>
      <c r="O481" s="31" t="s">
        <v>154</v>
      </c>
      <c r="P481" s="116">
        <v>175</v>
      </c>
      <c r="Q481" s="116">
        <v>70</v>
      </c>
      <c r="R481" s="33">
        <v>0.4</v>
      </c>
      <c r="S481" s="31" t="s">
        <v>71</v>
      </c>
      <c r="T481" s="32">
        <v>0</v>
      </c>
      <c r="U481" s="34">
        <v>0</v>
      </c>
    </row>
    <row r="482" spans="8:21">
      <c r="H482" s="31" t="s">
        <v>154</v>
      </c>
      <c r="I482" s="116">
        <v>154</v>
      </c>
      <c r="J482" s="116">
        <v>56</v>
      </c>
      <c r="K482" s="33">
        <v>0.36359999999999998</v>
      </c>
      <c r="L482" s="31" t="s">
        <v>63</v>
      </c>
      <c r="M482" s="32">
        <v>3</v>
      </c>
      <c r="N482" s="34">
        <v>5.3600000000000002E-2</v>
      </c>
      <c r="O482" s="31" t="s">
        <v>154</v>
      </c>
      <c r="P482" s="116">
        <v>175</v>
      </c>
      <c r="Q482" s="116">
        <v>70</v>
      </c>
      <c r="R482" s="33">
        <v>0.4</v>
      </c>
      <c r="S482" s="31" t="s">
        <v>63</v>
      </c>
      <c r="T482" s="32">
        <v>7</v>
      </c>
      <c r="U482" s="34">
        <v>0.1</v>
      </c>
    </row>
    <row r="483" spans="8:21">
      <c r="H483" s="31" t="s">
        <v>154</v>
      </c>
      <c r="I483" s="116">
        <v>154</v>
      </c>
      <c r="J483" s="116">
        <v>56</v>
      </c>
      <c r="K483" s="33">
        <v>0.36359999999999998</v>
      </c>
      <c r="L483" s="31" t="s">
        <v>75</v>
      </c>
      <c r="M483" s="32">
        <v>0</v>
      </c>
      <c r="N483" s="34">
        <v>0</v>
      </c>
      <c r="O483" s="31" t="s">
        <v>154</v>
      </c>
      <c r="P483" s="116">
        <v>175</v>
      </c>
      <c r="Q483" s="116">
        <v>70</v>
      </c>
      <c r="R483" s="33">
        <v>0.4</v>
      </c>
      <c r="S483" s="31" t="s">
        <v>75</v>
      </c>
      <c r="T483" s="32">
        <v>0</v>
      </c>
      <c r="U483" s="34">
        <v>0</v>
      </c>
    </row>
    <row r="484" spans="8:21">
      <c r="H484" s="31" t="s">
        <v>154</v>
      </c>
      <c r="I484" s="116">
        <v>154</v>
      </c>
      <c r="J484" s="116">
        <v>56</v>
      </c>
      <c r="K484" s="33">
        <v>0.36359999999999998</v>
      </c>
      <c r="L484" s="31" t="s">
        <v>66</v>
      </c>
      <c r="M484" s="32">
        <v>1</v>
      </c>
      <c r="N484" s="34">
        <v>1.7899999999999999E-2</v>
      </c>
      <c r="O484" s="31" t="s">
        <v>154</v>
      </c>
      <c r="P484" s="116">
        <v>175</v>
      </c>
      <c r="Q484" s="116">
        <v>70</v>
      </c>
      <c r="R484" s="33">
        <v>0.4</v>
      </c>
      <c r="S484" s="31" t="s">
        <v>66</v>
      </c>
      <c r="T484" s="32">
        <v>1</v>
      </c>
      <c r="U484" s="34">
        <v>1.43E-2</v>
      </c>
    </row>
    <row r="485" spans="8:21">
      <c r="H485" s="31" t="s">
        <v>154</v>
      </c>
      <c r="I485" s="116">
        <v>154</v>
      </c>
      <c r="J485" s="116">
        <v>56</v>
      </c>
      <c r="K485" s="33">
        <v>0.36359999999999998</v>
      </c>
      <c r="L485" s="31" t="s">
        <v>78</v>
      </c>
      <c r="M485" s="32">
        <v>0</v>
      </c>
      <c r="N485" s="34">
        <v>0</v>
      </c>
      <c r="O485" s="31" t="s">
        <v>154</v>
      </c>
      <c r="P485" s="116">
        <v>175</v>
      </c>
      <c r="Q485" s="116">
        <v>70</v>
      </c>
      <c r="R485" s="33">
        <v>0.4</v>
      </c>
      <c r="S485" s="31" t="s">
        <v>78</v>
      </c>
      <c r="T485" s="32">
        <v>0</v>
      </c>
      <c r="U485" s="34">
        <v>0</v>
      </c>
    </row>
    <row r="486" spans="8:21">
      <c r="H486" s="31" t="s">
        <v>154</v>
      </c>
      <c r="I486" s="116">
        <v>154</v>
      </c>
      <c r="J486" s="116">
        <v>56</v>
      </c>
      <c r="K486" s="33">
        <v>0.36359999999999998</v>
      </c>
      <c r="L486" s="31" t="s">
        <v>79</v>
      </c>
      <c r="M486" s="32">
        <v>0</v>
      </c>
      <c r="N486" s="34">
        <v>0</v>
      </c>
      <c r="O486" s="31" t="s">
        <v>154</v>
      </c>
      <c r="P486" s="116">
        <v>175</v>
      </c>
      <c r="Q486" s="116">
        <v>70</v>
      </c>
      <c r="R486" s="33">
        <v>0.4</v>
      </c>
      <c r="S486" s="31" t="s">
        <v>79</v>
      </c>
      <c r="T486" s="32">
        <v>0</v>
      </c>
      <c r="U486" s="34">
        <v>0</v>
      </c>
    </row>
    <row r="487" spans="8:21">
      <c r="H487" s="31" t="s">
        <v>154</v>
      </c>
      <c r="I487" s="116">
        <v>154</v>
      </c>
      <c r="J487" s="116">
        <v>56</v>
      </c>
      <c r="K487" s="33">
        <v>0.36359999999999998</v>
      </c>
      <c r="L487" s="31" t="s">
        <v>80</v>
      </c>
      <c r="M487" s="32">
        <v>0</v>
      </c>
      <c r="N487" s="34">
        <v>0</v>
      </c>
      <c r="O487" s="31" t="s">
        <v>154</v>
      </c>
      <c r="P487" s="116">
        <v>175</v>
      </c>
      <c r="Q487" s="116">
        <v>70</v>
      </c>
      <c r="R487" s="33">
        <v>0.4</v>
      </c>
      <c r="S487" s="31" t="s">
        <v>80</v>
      </c>
      <c r="T487" s="32">
        <v>0</v>
      </c>
      <c r="U487" s="34">
        <v>0</v>
      </c>
    </row>
    <row r="488" spans="8:21">
      <c r="H488" s="31" t="s">
        <v>154</v>
      </c>
      <c r="I488" s="116">
        <v>154</v>
      </c>
      <c r="J488" s="116">
        <v>56</v>
      </c>
      <c r="K488" s="33">
        <v>0.36359999999999998</v>
      </c>
      <c r="L488" s="31" t="s">
        <v>81</v>
      </c>
      <c r="M488" s="32">
        <v>0</v>
      </c>
      <c r="N488" s="34">
        <v>0</v>
      </c>
      <c r="O488" s="31" t="s">
        <v>154</v>
      </c>
      <c r="P488" s="116">
        <v>175</v>
      </c>
      <c r="Q488" s="116">
        <v>70</v>
      </c>
      <c r="R488" s="33">
        <v>0.4</v>
      </c>
      <c r="S488" s="31" t="s">
        <v>81</v>
      </c>
      <c r="T488" s="32">
        <v>0</v>
      </c>
      <c r="U488" s="34">
        <v>0</v>
      </c>
    </row>
    <row r="489" spans="8:21">
      <c r="H489" s="31" t="s">
        <v>154</v>
      </c>
      <c r="I489" s="116">
        <v>154</v>
      </c>
      <c r="J489" s="116">
        <v>56</v>
      </c>
      <c r="K489" s="33">
        <v>0.36359999999999998</v>
      </c>
      <c r="L489" s="31" t="s">
        <v>82</v>
      </c>
      <c r="M489" s="32">
        <v>0</v>
      </c>
      <c r="N489" s="34">
        <v>0</v>
      </c>
      <c r="O489" s="31" t="s">
        <v>154</v>
      </c>
      <c r="P489" s="116">
        <v>175</v>
      </c>
      <c r="Q489" s="116">
        <v>70</v>
      </c>
      <c r="R489" s="33">
        <v>0.4</v>
      </c>
      <c r="S489" s="31" t="s">
        <v>82</v>
      </c>
      <c r="T489" s="32">
        <v>0</v>
      </c>
      <c r="U489" s="34">
        <v>0</v>
      </c>
    </row>
    <row r="490" spans="8:21">
      <c r="H490" s="31" t="s">
        <v>154</v>
      </c>
      <c r="I490" s="116">
        <v>154</v>
      </c>
      <c r="J490" s="116">
        <v>56</v>
      </c>
      <c r="K490" s="33">
        <v>0.36359999999999998</v>
      </c>
      <c r="L490" s="31" t="s">
        <v>83</v>
      </c>
      <c r="M490" s="32">
        <v>0</v>
      </c>
      <c r="N490" s="34">
        <v>0</v>
      </c>
      <c r="O490" s="31" t="s">
        <v>154</v>
      </c>
      <c r="P490" s="116">
        <v>175</v>
      </c>
      <c r="Q490" s="116">
        <v>70</v>
      </c>
      <c r="R490" s="33">
        <v>0.4</v>
      </c>
      <c r="S490" s="31" t="s">
        <v>83</v>
      </c>
      <c r="T490" s="32">
        <v>0</v>
      </c>
      <c r="U490" s="34">
        <v>0</v>
      </c>
    </row>
    <row r="491" spans="8:21">
      <c r="H491" s="31" t="s">
        <v>154</v>
      </c>
      <c r="I491" s="116">
        <v>154</v>
      </c>
      <c r="J491" s="116">
        <v>56</v>
      </c>
      <c r="K491" s="33">
        <v>0.36359999999999998</v>
      </c>
      <c r="L491" s="31" t="s">
        <v>84</v>
      </c>
      <c r="M491" s="32">
        <v>0</v>
      </c>
      <c r="N491" s="34">
        <v>0</v>
      </c>
      <c r="O491" s="31" t="s">
        <v>154</v>
      </c>
      <c r="P491" s="116">
        <v>175</v>
      </c>
      <c r="Q491" s="116">
        <v>70</v>
      </c>
      <c r="R491" s="33">
        <v>0.4</v>
      </c>
      <c r="S491" s="31" t="s">
        <v>84</v>
      </c>
      <c r="T491" s="32">
        <v>0</v>
      </c>
      <c r="U491" s="34">
        <v>0</v>
      </c>
    </row>
    <row r="492" spans="8:21">
      <c r="H492" s="31" t="s">
        <v>154</v>
      </c>
      <c r="I492" s="116">
        <v>154</v>
      </c>
      <c r="J492" s="116">
        <v>56</v>
      </c>
      <c r="K492" s="33">
        <v>0.36359999999999998</v>
      </c>
      <c r="L492" s="31" t="s">
        <v>85</v>
      </c>
      <c r="M492" s="32">
        <v>0</v>
      </c>
      <c r="N492" s="34">
        <v>0</v>
      </c>
      <c r="O492" s="31" t="s">
        <v>154</v>
      </c>
      <c r="P492" s="116">
        <v>175</v>
      </c>
      <c r="Q492" s="116">
        <v>70</v>
      </c>
      <c r="R492" s="33">
        <v>0.4</v>
      </c>
      <c r="S492" s="31" t="s">
        <v>85</v>
      </c>
      <c r="T492" s="32">
        <v>0</v>
      </c>
      <c r="U492" s="34">
        <v>0</v>
      </c>
    </row>
    <row r="493" spans="8:21">
      <c r="H493" s="31" t="s">
        <v>154</v>
      </c>
      <c r="I493" s="116">
        <v>154</v>
      </c>
      <c r="J493" s="116">
        <v>56</v>
      </c>
      <c r="K493" s="33">
        <v>0.36359999999999998</v>
      </c>
      <c r="L493" s="31" t="s">
        <v>69</v>
      </c>
      <c r="M493" s="32">
        <v>10</v>
      </c>
      <c r="N493" s="34">
        <v>0.17860000000000001</v>
      </c>
      <c r="O493" s="31" t="s">
        <v>154</v>
      </c>
      <c r="P493" s="116">
        <v>175</v>
      </c>
      <c r="Q493" s="116">
        <v>70</v>
      </c>
      <c r="R493" s="33">
        <v>0.4</v>
      </c>
      <c r="S493" s="31" t="s">
        <v>69</v>
      </c>
      <c r="T493" s="32">
        <v>11</v>
      </c>
      <c r="U493" s="34">
        <v>0.15709999999999999</v>
      </c>
    </row>
    <row r="494" spans="8:21">
      <c r="H494" s="31" t="s">
        <v>154</v>
      </c>
      <c r="I494" s="116">
        <v>154</v>
      </c>
      <c r="J494" s="116">
        <v>56</v>
      </c>
      <c r="K494" s="33">
        <v>0.36359999999999998</v>
      </c>
      <c r="L494" s="31" t="s">
        <v>86</v>
      </c>
      <c r="M494" s="32">
        <v>0</v>
      </c>
      <c r="N494" s="34">
        <v>0</v>
      </c>
      <c r="O494" s="31" t="s">
        <v>154</v>
      </c>
      <c r="P494" s="116">
        <v>175</v>
      </c>
      <c r="Q494" s="116">
        <v>70</v>
      </c>
      <c r="R494" s="33">
        <v>0.4</v>
      </c>
      <c r="S494" s="31" t="s">
        <v>86</v>
      </c>
      <c r="T494" s="32">
        <v>0</v>
      </c>
      <c r="U494" s="34">
        <v>0</v>
      </c>
    </row>
    <row r="495" spans="8:21">
      <c r="H495" s="31" t="s">
        <v>154</v>
      </c>
      <c r="I495" s="116">
        <v>154</v>
      </c>
      <c r="J495" s="116">
        <v>56</v>
      </c>
      <c r="K495" s="33">
        <v>0.36359999999999998</v>
      </c>
      <c r="L495" s="31" t="s">
        <v>72</v>
      </c>
      <c r="M495" s="32">
        <v>9</v>
      </c>
      <c r="N495" s="34">
        <v>0.16070000000000001</v>
      </c>
      <c r="O495" s="31" t="s">
        <v>154</v>
      </c>
      <c r="P495" s="116">
        <v>175</v>
      </c>
      <c r="Q495" s="116">
        <v>70</v>
      </c>
      <c r="R495" s="33">
        <v>0.4</v>
      </c>
      <c r="S495" s="31" t="s">
        <v>72</v>
      </c>
      <c r="T495" s="32">
        <v>15</v>
      </c>
      <c r="U495" s="34">
        <v>0.21429999999999999</v>
      </c>
    </row>
    <row r="496" spans="8:21">
      <c r="H496" s="31" t="s">
        <v>154</v>
      </c>
      <c r="I496" s="116">
        <v>154</v>
      </c>
      <c r="J496" s="116">
        <v>56</v>
      </c>
      <c r="K496" s="33">
        <v>0.36359999999999998</v>
      </c>
      <c r="L496" s="31" t="s">
        <v>87</v>
      </c>
      <c r="M496" s="32">
        <v>0</v>
      </c>
      <c r="N496" s="34">
        <v>0</v>
      </c>
      <c r="O496" s="31" t="s">
        <v>154</v>
      </c>
      <c r="P496" s="116">
        <v>175</v>
      </c>
      <c r="Q496" s="116">
        <v>70</v>
      </c>
      <c r="R496" s="33">
        <v>0.4</v>
      </c>
      <c r="S496" s="31" t="s">
        <v>87</v>
      </c>
      <c r="T496" s="32">
        <v>0</v>
      </c>
      <c r="U496" s="34">
        <v>0</v>
      </c>
    </row>
    <row r="497" spans="8:21">
      <c r="H497" s="31" t="s">
        <v>154</v>
      </c>
      <c r="I497" s="116">
        <v>154</v>
      </c>
      <c r="J497" s="116">
        <v>56</v>
      </c>
      <c r="K497" s="33">
        <v>0.36359999999999998</v>
      </c>
      <c r="L497" s="31" t="s">
        <v>88</v>
      </c>
      <c r="M497" s="32">
        <v>0</v>
      </c>
      <c r="N497" s="34">
        <v>0</v>
      </c>
      <c r="O497" s="31" t="s">
        <v>154</v>
      </c>
      <c r="P497" s="116">
        <v>175</v>
      </c>
      <c r="Q497" s="116">
        <v>70</v>
      </c>
      <c r="R497" s="33">
        <v>0.4</v>
      </c>
      <c r="S497" s="31" t="s">
        <v>88</v>
      </c>
      <c r="T497" s="32">
        <v>0</v>
      </c>
      <c r="U497" s="34">
        <v>0</v>
      </c>
    </row>
    <row r="498" spans="8:21">
      <c r="H498" s="31" t="s">
        <v>154</v>
      </c>
      <c r="I498" s="116">
        <v>154</v>
      </c>
      <c r="J498" s="116">
        <v>56</v>
      </c>
      <c r="K498" s="33">
        <v>0.36359999999999998</v>
      </c>
      <c r="L498" s="31" t="s">
        <v>89</v>
      </c>
      <c r="M498" s="32">
        <v>0</v>
      </c>
      <c r="N498" s="34">
        <v>0</v>
      </c>
      <c r="O498" s="31" t="s">
        <v>154</v>
      </c>
      <c r="P498" s="116">
        <v>175</v>
      </c>
      <c r="Q498" s="116">
        <v>70</v>
      </c>
      <c r="R498" s="33">
        <v>0.4</v>
      </c>
      <c r="S498" s="31" t="s">
        <v>89</v>
      </c>
      <c r="T498" s="32">
        <v>0</v>
      </c>
      <c r="U498" s="34">
        <v>0</v>
      </c>
    </row>
    <row r="499" spans="8:21">
      <c r="H499" s="31" t="s">
        <v>154</v>
      </c>
      <c r="I499" s="116">
        <v>154</v>
      </c>
      <c r="J499" s="116">
        <v>56</v>
      </c>
      <c r="K499" s="33">
        <v>0.36359999999999998</v>
      </c>
      <c r="L499" s="31" t="s">
        <v>90</v>
      </c>
      <c r="M499" s="32">
        <v>0</v>
      </c>
      <c r="N499" s="34">
        <v>0</v>
      </c>
      <c r="O499" s="31" t="s">
        <v>154</v>
      </c>
      <c r="P499" s="116">
        <v>175</v>
      </c>
      <c r="Q499" s="116">
        <v>70</v>
      </c>
      <c r="R499" s="33">
        <v>0.4</v>
      </c>
      <c r="S499" s="31" t="s">
        <v>90</v>
      </c>
      <c r="T499" s="32">
        <v>0</v>
      </c>
      <c r="U499" s="34">
        <v>0</v>
      </c>
    </row>
    <row r="500" spans="8:21">
      <c r="H500" s="31" t="s">
        <v>154</v>
      </c>
      <c r="I500" s="116">
        <v>154</v>
      </c>
      <c r="J500" s="116">
        <v>56</v>
      </c>
      <c r="K500" s="33">
        <v>0.36359999999999998</v>
      </c>
      <c r="L500" s="31" t="s">
        <v>91</v>
      </c>
      <c r="M500" s="32">
        <v>0</v>
      </c>
      <c r="N500" s="34">
        <v>0</v>
      </c>
      <c r="O500" s="31" t="s">
        <v>154</v>
      </c>
      <c r="P500" s="116">
        <v>175</v>
      </c>
      <c r="Q500" s="116">
        <v>70</v>
      </c>
      <c r="R500" s="33">
        <v>0.4</v>
      </c>
      <c r="S500" s="31" t="s">
        <v>91</v>
      </c>
      <c r="T500" s="32">
        <v>0</v>
      </c>
      <c r="U500" s="34">
        <v>0</v>
      </c>
    </row>
    <row r="501" spans="8:21">
      <c r="H501" s="31" t="s">
        <v>154</v>
      </c>
      <c r="I501" s="116">
        <v>154</v>
      </c>
      <c r="J501" s="116">
        <v>56</v>
      </c>
      <c r="K501" s="33">
        <v>0.36359999999999998</v>
      </c>
      <c r="L501" s="31" t="s">
        <v>92</v>
      </c>
      <c r="M501" s="32">
        <v>0</v>
      </c>
      <c r="N501" s="34">
        <v>0</v>
      </c>
      <c r="O501" s="31" t="s">
        <v>154</v>
      </c>
      <c r="P501" s="116">
        <v>175</v>
      </c>
      <c r="Q501" s="116">
        <v>70</v>
      </c>
      <c r="R501" s="33">
        <v>0.4</v>
      </c>
      <c r="S501" s="31" t="s">
        <v>92</v>
      </c>
      <c r="T501" s="32">
        <v>0</v>
      </c>
      <c r="U501" s="34">
        <v>0</v>
      </c>
    </row>
    <row r="502" spans="8:21">
      <c r="H502" s="31" t="s">
        <v>154</v>
      </c>
      <c r="I502" s="116">
        <v>154</v>
      </c>
      <c r="J502" s="116">
        <v>56</v>
      </c>
      <c r="K502" s="33">
        <v>0.36359999999999998</v>
      </c>
      <c r="L502" s="31" t="s">
        <v>93</v>
      </c>
      <c r="M502" s="32">
        <v>0</v>
      </c>
      <c r="N502" s="34">
        <v>0</v>
      </c>
      <c r="O502" s="31" t="s">
        <v>154</v>
      </c>
      <c r="P502" s="116">
        <v>175</v>
      </c>
      <c r="Q502" s="116">
        <v>70</v>
      </c>
      <c r="R502" s="33">
        <v>0.4</v>
      </c>
      <c r="S502" s="31" t="s">
        <v>93</v>
      </c>
      <c r="T502" s="32">
        <v>0</v>
      </c>
      <c r="U502" s="34">
        <v>0</v>
      </c>
    </row>
    <row r="503" spans="8:21">
      <c r="H503" s="31" t="s">
        <v>154</v>
      </c>
      <c r="I503" s="116">
        <v>154</v>
      </c>
      <c r="J503" s="116">
        <v>56</v>
      </c>
      <c r="K503" s="33">
        <v>0.36359999999999998</v>
      </c>
      <c r="L503" s="31" t="s">
        <v>94</v>
      </c>
      <c r="M503" s="32">
        <v>0</v>
      </c>
      <c r="N503" s="34">
        <v>0</v>
      </c>
      <c r="O503" s="31" t="s">
        <v>154</v>
      </c>
      <c r="P503" s="116">
        <v>175</v>
      </c>
      <c r="Q503" s="116">
        <v>70</v>
      </c>
      <c r="R503" s="33">
        <v>0.4</v>
      </c>
      <c r="S503" s="31" t="s">
        <v>94</v>
      </c>
      <c r="T503" s="32">
        <v>0</v>
      </c>
      <c r="U503" s="34">
        <v>0</v>
      </c>
    </row>
    <row r="504" spans="8:21">
      <c r="H504" s="31" t="s">
        <v>154</v>
      </c>
      <c r="I504" s="116">
        <v>154</v>
      </c>
      <c r="J504" s="116">
        <v>56</v>
      </c>
      <c r="K504" s="33">
        <v>0.36359999999999998</v>
      </c>
      <c r="L504" s="31" t="s">
        <v>95</v>
      </c>
      <c r="M504" s="32">
        <v>0</v>
      </c>
      <c r="N504" s="34">
        <v>0</v>
      </c>
      <c r="O504" s="31" t="s">
        <v>154</v>
      </c>
      <c r="P504" s="116">
        <v>175</v>
      </c>
      <c r="Q504" s="116">
        <v>70</v>
      </c>
      <c r="R504" s="33">
        <v>0.4</v>
      </c>
      <c r="S504" s="31" t="s">
        <v>95</v>
      </c>
      <c r="T504" s="32">
        <v>0</v>
      </c>
      <c r="U504" s="34">
        <v>0</v>
      </c>
    </row>
    <row r="505" spans="8:21">
      <c r="H505" s="31" t="s">
        <v>154</v>
      </c>
      <c r="I505" s="116">
        <v>154</v>
      </c>
      <c r="J505" s="116">
        <v>56</v>
      </c>
      <c r="K505" s="33">
        <v>0.36359999999999998</v>
      </c>
      <c r="L505" s="31" t="s">
        <v>96</v>
      </c>
      <c r="M505" s="32">
        <v>0</v>
      </c>
      <c r="N505" s="34">
        <v>0</v>
      </c>
      <c r="O505" s="31" t="s">
        <v>154</v>
      </c>
      <c r="P505" s="116">
        <v>175</v>
      </c>
      <c r="Q505" s="116">
        <v>70</v>
      </c>
      <c r="R505" s="33">
        <v>0.4</v>
      </c>
      <c r="S505" s="31" t="s">
        <v>96</v>
      </c>
      <c r="T505" s="32">
        <v>0</v>
      </c>
      <c r="U505" s="34">
        <v>0</v>
      </c>
    </row>
    <row r="506" spans="8:21">
      <c r="H506" s="31" t="s">
        <v>154</v>
      </c>
      <c r="I506" s="116">
        <v>154</v>
      </c>
      <c r="J506" s="116">
        <v>56</v>
      </c>
      <c r="K506" s="33">
        <v>0.36359999999999998</v>
      </c>
      <c r="L506" s="31" t="s">
        <v>97</v>
      </c>
      <c r="M506" s="32">
        <v>0</v>
      </c>
      <c r="N506" s="34">
        <v>0</v>
      </c>
      <c r="O506" s="31" t="s">
        <v>154</v>
      </c>
      <c r="P506" s="116">
        <v>175</v>
      </c>
      <c r="Q506" s="116">
        <v>70</v>
      </c>
      <c r="R506" s="33">
        <v>0.4</v>
      </c>
      <c r="S506" s="31" t="s">
        <v>97</v>
      </c>
      <c r="T506" s="32">
        <v>0</v>
      </c>
      <c r="U506" s="34">
        <v>0</v>
      </c>
    </row>
    <row r="507" spans="8:21">
      <c r="H507" s="31" t="s">
        <v>154</v>
      </c>
      <c r="I507" s="116">
        <v>154</v>
      </c>
      <c r="J507" s="116">
        <v>56</v>
      </c>
      <c r="K507" s="33">
        <v>0.36359999999999998</v>
      </c>
      <c r="L507" s="31" t="s">
        <v>98</v>
      </c>
      <c r="M507" s="32">
        <v>0</v>
      </c>
      <c r="N507" s="34">
        <v>0</v>
      </c>
      <c r="O507" s="31" t="s">
        <v>154</v>
      </c>
      <c r="P507" s="116">
        <v>175</v>
      </c>
      <c r="Q507" s="116">
        <v>70</v>
      </c>
      <c r="R507" s="33">
        <v>0.4</v>
      </c>
      <c r="S507" s="31" t="s">
        <v>98</v>
      </c>
      <c r="T507" s="32">
        <v>0</v>
      </c>
      <c r="U507" s="34">
        <v>0</v>
      </c>
    </row>
    <row r="508" spans="8:21">
      <c r="H508" s="31" t="s">
        <v>154</v>
      </c>
      <c r="I508" s="116">
        <v>154</v>
      </c>
      <c r="J508" s="116">
        <v>56</v>
      </c>
      <c r="K508" s="33">
        <v>0.36359999999999998</v>
      </c>
      <c r="L508" s="31" t="s">
        <v>99</v>
      </c>
      <c r="M508" s="32">
        <v>0</v>
      </c>
      <c r="N508" s="34">
        <v>0</v>
      </c>
      <c r="O508" s="31" t="s">
        <v>154</v>
      </c>
      <c r="P508" s="116">
        <v>175</v>
      </c>
      <c r="Q508" s="116">
        <v>70</v>
      </c>
      <c r="R508" s="33">
        <v>0.4</v>
      </c>
      <c r="S508" s="31" t="s">
        <v>99</v>
      </c>
      <c r="T508" s="32">
        <v>0</v>
      </c>
      <c r="U508" s="34">
        <v>0</v>
      </c>
    </row>
    <row r="509" spans="8:21">
      <c r="H509" s="31" t="s">
        <v>154</v>
      </c>
      <c r="I509" s="116">
        <v>154</v>
      </c>
      <c r="J509" s="116">
        <v>56</v>
      </c>
      <c r="K509" s="33">
        <v>0.36359999999999998</v>
      </c>
      <c r="L509" s="31" t="s">
        <v>100</v>
      </c>
      <c r="M509" s="32">
        <v>0</v>
      </c>
      <c r="N509" s="34">
        <v>0</v>
      </c>
      <c r="O509" s="31" t="s">
        <v>154</v>
      </c>
      <c r="P509" s="116">
        <v>175</v>
      </c>
      <c r="Q509" s="116">
        <v>70</v>
      </c>
      <c r="R509" s="33">
        <v>0.4</v>
      </c>
      <c r="S509" s="31" t="s">
        <v>100</v>
      </c>
      <c r="T509" s="32">
        <v>0</v>
      </c>
      <c r="U509" s="34">
        <v>0</v>
      </c>
    </row>
    <row r="510" spans="8:21">
      <c r="H510" s="31" t="s">
        <v>154</v>
      </c>
      <c r="I510" s="116">
        <v>154</v>
      </c>
      <c r="J510" s="116">
        <v>56</v>
      </c>
      <c r="K510" s="33">
        <v>0.36359999999999998</v>
      </c>
      <c r="L510" s="31" t="s">
        <v>101</v>
      </c>
      <c r="M510" s="32">
        <v>0</v>
      </c>
      <c r="N510" s="34">
        <v>0</v>
      </c>
      <c r="O510" s="31" t="s">
        <v>154</v>
      </c>
      <c r="P510" s="116">
        <v>175</v>
      </c>
      <c r="Q510" s="116">
        <v>70</v>
      </c>
      <c r="R510" s="33">
        <v>0.4</v>
      </c>
      <c r="S510" s="31" t="s">
        <v>101</v>
      </c>
      <c r="T510" s="32">
        <v>0</v>
      </c>
      <c r="U510" s="34">
        <v>0</v>
      </c>
    </row>
    <row r="511" spans="8:21">
      <c r="H511" s="31" t="s">
        <v>154</v>
      </c>
      <c r="I511" s="116">
        <v>154</v>
      </c>
      <c r="J511" s="116">
        <v>56</v>
      </c>
      <c r="K511" s="33">
        <v>0.36359999999999998</v>
      </c>
      <c r="L511" s="31" t="s">
        <v>102</v>
      </c>
      <c r="M511" s="32">
        <v>0</v>
      </c>
      <c r="N511" s="34">
        <v>0</v>
      </c>
      <c r="O511" s="31" t="s">
        <v>154</v>
      </c>
      <c r="P511" s="116">
        <v>175</v>
      </c>
      <c r="Q511" s="116">
        <v>70</v>
      </c>
      <c r="R511" s="33">
        <v>0.4</v>
      </c>
      <c r="S511" s="31" t="s">
        <v>102</v>
      </c>
      <c r="T511" s="32">
        <v>0</v>
      </c>
      <c r="U511" s="34">
        <v>0</v>
      </c>
    </row>
    <row r="512" spans="8:21">
      <c r="H512" s="31" t="s">
        <v>154</v>
      </c>
      <c r="I512" s="116">
        <v>154</v>
      </c>
      <c r="J512" s="116">
        <v>56</v>
      </c>
      <c r="K512" s="33">
        <v>0.36359999999999998</v>
      </c>
      <c r="L512" s="31" t="s">
        <v>74</v>
      </c>
      <c r="M512" s="32">
        <v>0</v>
      </c>
      <c r="N512" s="34">
        <v>0</v>
      </c>
      <c r="O512" s="31" t="s">
        <v>154</v>
      </c>
      <c r="P512" s="116">
        <v>175</v>
      </c>
      <c r="Q512" s="116">
        <v>70</v>
      </c>
      <c r="R512" s="33">
        <v>0.4</v>
      </c>
      <c r="S512" s="31" t="s">
        <v>74</v>
      </c>
      <c r="T512" s="32">
        <v>0</v>
      </c>
      <c r="U512" s="34">
        <v>0</v>
      </c>
    </row>
    <row r="513" spans="8:21">
      <c r="H513" s="31" t="s">
        <v>154</v>
      </c>
      <c r="I513" s="116">
        <v>154</v>
      </c>
      <c r="J513" s="116">
        <v>56</v>
      </c>
      <c r="K513" s="33">
        <v>0.36359999999999998</v>
      </c>
      <c r="L513" s="31" t="s">
        <v>103</v>
      </c>
      <c r="M513" s="32">
        <v>0</v>
      </c>
      <c r="N513" s="34">
        <v>0</v>
      </c>
      <c r="O513" s="31" t="s">
        <v>154</v>
      </c>
      <c r="P513" s="116">
        <v>175</v>
      </c>
      <c r="Q513" s="116">
        <v>70</v>
      </c>
      <c r="R513" s="33">
        <v>0.4</v>
      </c>
      <c r="S513" s="31" t="s">
        <v>103</v>
      </c>
      <c r="T513" s="32">
        <v>0</v>
      </c>
      <c r="U513" s="34">
        <v>0</v>
      </c>
    </row>
    <row r="514" spans="8:21">
      <c r="H514" s="31" t="s">
        <v>154</v>
      </c>
      <c r="I514" s="116">
        <v>154</v>
      </c>
      <c r="J514" s="116">
        <v>56</v>
      </c>
      <c r="K514" s="33">
        <v>0.36359999999999998</v>
      </c>
      <c r="L514" s="31" t="s">
        <v>104</v>
      </c>
      <c r="M514" s="32">
        <v>0</v>
      </c>
      <c r="N514" s="34">
        <v>0</v>
      </c>
      <c r="O514" s="31" t="s">
        <v>154</v>
      </c>
      <c r="P514" s="116">
        <v>175</v>
      </c>
      <c r="Q514" s="116">
        <v>70</v>
      </c>
      <c r="R514" s="33">
        <v>0.4</v>
      </c>
      <c r="S514" s="31" t="s">
        <v>104</v>
      </c>
      <c r="T514" s="32">
        <v>0</v>
      </c>
      <c r="U514" s="34">
        <v>0</v>
      </c>
    </row>
    <row r="515" spans="8:21">
      <c r="H515" s="31" t="s">
        <v>154</v>
      </c>
      <c r="I515" s="116">
        <v>154</v>
      </c>
      <c r="J515" s="116">
        <v>56</v>
      </c>
      <c r="K515" s="33">
        <v>0.36359999999999998</v>
      </c>
      <c r="L515" s="31" t="s">
        <v>105</v>
      </c>
      <c r="M515" s="32">
        <v>0</v>
      </c>
      <c r="N515" s="34">
        <v>0</v>
      </c>
      <c r="O515" s="31" t="s">
        <v>154</v>
      </c>
      <c r="P515" s="116">
        <v>175</v>
      </c>
      <c r="Q515" s="116">
        <v>70</v>
      </c>
      <c r="R515" s="33">
        <v>0.4</v>
      </c>
      <c r="S515" s="31" t="s">
        <v>105</v>
      </c>
      <c r="T515" s="32">
        <v>0</v>
      </c>
      <c r="U515" s="34">
        <v>0</v>
      </c>
    </row>
    <row r="516" spans="8:21">
      <c r="H516" s="31" t="s">
        <v>154</v>
      </c>
      <c r="I516" s="116">
        <v>154</v>
      </c>
      <c r="J516" s="116">
        <v>56</v>
      </c>
      <c r="K516" s="33">
        <v>0.36359999999999998</v>
      </c>
      <c r="L516" s="31" t="s">
        <v>106</v>
      </c>
      <c r="M516" s="32">
        <v>0</v>
      </c>
      <c r="N516" s="34">
        <v>0</v>
      </c>
      <c r="O516" s="31" t="s">
        <v>154</v>
      </c>
      <c r="P516" s="116">
        <v>175</v>
      </c>
      <c r="Q516" s="116">
        <v>70</v>
      </c>
      <c r="R516" s="33">
        <v>0.4</v>
      </c>
      <c r="S516" s="31" t="s">
        <v>106</v>
      </c>
      <c r="T516" s="32">
        <v>0</v>
      </c>
      <c r="U516" s="34">
        <v>0</v>
      </c>
    </row>
    <row r="517" spans="8:21">
      <c r="H517" s="31" t="s">
        <v>154</v>
      </c>
      <c r="I517" s="116">
        <v>154</v>
      </c>
      <c r="J517" s="116">
        <v>56</v>
      </c>
      <c r="K517" s="33">
        <v>0.36359999999999998</v>
      </c>
      <c r="L517" s="31" t="s">
        <v>107</v>
      </c>
      <c r="M517" s="32">
        <v>0</v>
      </c>
      <c r="N517" s="34">
        <v>0</v>
      </c>
      <c r="O517" s="31" t="s">
        <v>154</v>
      </c>
      <c r="P517" s="116">
        <v>175</v>
      </c>
      <c r="Q517" s="116">
        <v>70</v>
      </c>
      <c r="R517" s="33">
        <v>0.4</v>
      </c>
      <c r="S517" s="31" t="s">
        <v>107</v>
      </c>
      <c r="T517" s="32">
        <v>0</v>
      </c>
      <c r="U517" s="34">
        <v>0</v>
      </c>
    </row>
    <row r="518" spans="8:21">
      <c r="H518" s="31" t="s">
        <v>154</v>
      </c>
      <c r="I518" s="116">
        <v>154</v>
      </c>
      <c r="J518" s="116">
        <v>56</v>
      </c>
      <c r="K518" s="33">
        <v>0.36359999999999998</v>
      </c>
      <c r="L518" s="31" t="s">
        <v>108</v>
      </c>
      <c r="M518" s="32">
        <v>0</v>
      </c>
      <c r="N518" s="34">
        <v>0</v>
      </c>
      <c r="O518" s="31" t="s">
        <v>154</v>
      </c>
      <c r="P518" s="116">
        <v>175</v>
      </c>
      <c r="Q518" s="116">
        <v>70</v>
      </c>
      <c r="R518" s="33">
        <v>0.4</v>
      </c>
      <c r="S518" s="31" t="s">
        <v>108</v>
      </c>
      <c r="T518" s="32">
        <v>0</v>
      </c>
      <c r="U518" s="34">
        <v>0</v>
      </c>
    </row>
    <row r="519" spans="8:21">
      <c r="H519" s="31" t="s">
        <v>154</v>
      </c>
      <c r="I519" s="116">
        <v>154</v>
      </c>
      <c r="J519" s="116">
        <v>56</v>
      </c>
      <c r="K519" s="33">
        <v>0.36359999999999998</v>
      </c>
      <c r="L519" s="31" t="s">
        <v>109</v>
      </c>
      <c r="M519" s="32">
        <v>0</v>
      </c>
      <c r="N519" s="34">
        <v>0</v>
      </c>
      <c r="O519" s="31" t="s">
        <v>154</v>
      </c>
      <c r="P519" s="116">
        <v>175</v>
      </c>
      <c r="Q519" s="116">
        <v>70</v>
      </c>
      <c r="R519" s="33">
        <v>0.4</v>
      </c>
      <c r="S519" s="31" t="s">
        <v>109</v>
      </c>
      <c r="T519" s="32">
        <v>0</v>
      </c>
      <c r="U519" s="34">
        <v>0</v>
      </c>
    </row>
    <row r="520" spans="8:21">
      <c r="H520" s="31" t="s">
        <v>154</v>
      </c>
      <c r="I520" s="116">
        <v>154</v>
      </c>
      <c r="J520" s="116">
        <v>56</v>
      </c>
      <c r="K520" s="33">
        <v>0.36359999999999998</v>
      </c>
      <c r="L520" s="31" t="s">
        <v>110</v>
      </c>
      <c r="M520" s="32">
        <v>0</v>
      </c>
      <c r="N520" s="34">
        <v>0</v>
      </c>
      <c r="O520" s="31" t="s">
        <v>154</v>
      </c>
      <c r="P520" s="116">
        <v>175</v>
      </c>
      <c r="Q520" s="116">
        <v>70</v>
      </c>
      <c r="R520" s="33">
        <v>0.4</v>
      </c>
      <c r="S520" s="31" t="s">
        <v>110</v>
      </c>
      <c r="T520" s="32">
        <v>0</v>
      </c>
      <c r="U520" s="34">
        <v>0</v>
      </c>
    </row>
    <row r="521" spans="8:21">
      <c r="H521" s="31" t="s">
        <v>154</v>
      </c>
      <c r="I521" s="116">
        <v>154</v>
      </c>
      <c r="J521" s="116">
        <v>56</v>
      </c>
      <c r="K521" s="33">
        <v>0.36359999999999998</v>
      </c>
      <c r="L521" s="31" t="s">
        <v>111</v>
      </c>
      <c r="M521" s="32">
        <v>0</v>
      </c>
      <c r="N521" s="34">
        <v>0</v>
      </c>
      <c r="O521" s="31" t="s">
        <v>154</v>
      </c>
      <c r="P521" s="116">
        <v>175</v>
      </c>
      <c r="Q521" s="116">
        <v>70</v>
      </c>
      <c r="R521" s="33">
        <v>0.4</v>
      </c>
      <c r="S521" s="31" t="s">
        <v>111</v>
      </c>
      <c r="T521" s="32">
        <v>0</v>
      </c>
      <c r="U521" s="34">
        <v>0</v>
      </c>
    </row>
    <row r="522" spans="8:21">
      <c r="H522" s="31" t="s">
        <v>154</v>
      </c>
      <c r="I522" s="116">
        <v>154</v>
      </c>
      <c r="J522" s="116">
        <v>56</v>
      </c>
      <c r="K522" s="33">
        <v>0.36359999999999998</v>
      </c>
      <c r="L522" s="31" t="s">
        <v>112</v>
      </c>
      <c r="M522" s="32">
        <v>0</v>
      </c>
      <c r="N522" s="34">
        <v>0</v>
      </c>
      <c r="O522" s="31" t="s">
        <v>154</v>
      </c>
      <c r="P522" s="116">
        <v>175</v>
      </c>
      <c r="Q522" s="116">
        <v>70</v>
      </c>
      <c r="R522" s="33">
        <v>0.4</v>
      </c>
      <c r="S522" s="31" t="s">
        <v>112</v>
      </c>
      <c r="T522" s="32">
        <v>0</v>
      </c>
      <c r="U522" s="34">
        <v>0</v>
      </c>
    </row>
    <row r="523" spans="8:21">
      <c r="H523" s="31" t="s">
        <v>154</v>
      </c>
      <c r="I523" s="116">
        <v>154</v>
      </c>
      <c r="J523" s="116">
        <v>56</v>
      </c>
      <c r="K523" s="33">
        <v>0.36359999999999998</v>
      </c>
      <c r="L523" s="31" t="s">
        <v>113</v>
      </c>
      <c r="M523" s="32">
        <v>0</v>
      </c>
      <c r="N523" s="34">
        <v>0</v>
      </c>
      <c r="O523" s="31" t="s">
        <v>154</v>
      </c>
      <c r="P523" s="116">
        <v>175</v>
      </c>
      <c r="Q523" s="116">
        <v>70</v>
      </c>
      <c r="R523" s="33">
        <v>0.4</v>
      </c>
      <c r="S523" s="31" t="s">
        <v>113</v>
      </c>
      <c r="T523" s="32">
        <v>0</v>
      </c>
      <c r="U523" s="34">
        <v>0</v>
      </c>
    </row>
    <row r="524" spans="8:21">
      <c r="H524" s="31" t="s">
        <v>154</v>
      </c>
      <c r="I524" s="116">
        <v>154</v>
      </c>
      <c r="J524" s="116">
        <v>56</v>
      </c>
      <c r="K524" s="33">
        <v>0.36359999999999998</v>
      </c>
      <c r="L524" s="31" t="s">
        <v>114</v>
      </c>
      <c r="M524" s="32">
        <v>0</v>
      </c>
      <c r="N524" s="34">
        <v>0</v>
      </c>
      <c r="O524" s="31" t="s">
        <v>154</v>
      </c>
      <c r="P524" s="116">
        <v>175</v>
      </c>
      <c r="Q524" s="116">
        <v>70</v>
      </c>
      <c r="R524" s="33">
        <v>0.4</v>
      </c>
      <c r="S524" s="31" t="s">
        <v>114</v>
      </c>
      <c r="T524" s="32">
        <v>0</v>
      </c>
      <c r="U524" s="34">
        <v>0</v>
      </c>
    </row>
    <row r="525" spans="8:21">
      <c r="H525" s="31" t="s">
        <v>154</v>
      </c>
      <c r="I525" s="116">
        <v>154</v>
      </c>
      <c r="J525" s="116">
        <v>56</v>
      </c>
      <c r="K525" s="33">
        <v>0.36359999999999998</v>
      </c>
      <c r="L525" s="31" t="s">
        <v>115</v>
      </c>
      <c r="M525" s="32">
        <v>0</v>
      </c>
      <c r="N525" s="34">
        <v>0</v>
      </c>
      <c r="O525" s="31" t="s">
        <v>154</v>
      </c>
      <c r="P525" s="116">
        <v>175</v>
      </c>
      <c r="Q525" s="116">
        <v>70</v>
      </c>
      <c r="R525" s="33">
        <v>0.4</v>
      </c>
      <c r="S525" s="31" t="s">
        <v>115</v>
      </c>
      <c r="T525" s="32">
        <v>0</v>
      </c>
      <c r="U525" s="34">
        <v>0</v>
      </c>
    </row>
    <row r="526" spans="8:21">
      <c r="H526" s="31" t="s">
        <v>154</v>
      </c>
      <c r="I526" s="116">
        <v>154</v>
      </c>
      <c r="J526" s="116">
        <v>56</v>
      </c>
      <c r="K526" s="33">
        <v>0.36359999999999998</v>
      </c>
      <c r="L526" s="31" t="s">
        <v>116</v>
      </c>
      <c r="M526" s="32">
        <v>0</v>
      </c>
      <c r="N526" s="34">
        <v>0</v>
      </c>
      <c r="O526" s="31" t="s">
        <v>154</v>
      </c>
      <c r="P526" s="116">
        <v>175</v>
      </c>
      <c r="Q526" s="116">
        <v>70</v>
      </c>
      <c r="R526" s="33">
        <v>0.4</v>
      </c>
      <c r="S526" s="31" t="s">
        <v>116</v>
      </c>
      <c r="T526" s="32">
        <v>0</v>
      </c>
      <c r="U526" s="34">
        <v>0</v>
      </c>
    </row>
    <row r="527" spans="8:21">
      <c r="H527" s="31" t="s">
        <v>154</v>
      </c>
      <c r="I527" s="116">
        <v>154</v>
      </c>
      <c r="J527" s="116">
        <v>56</v>
      </c>
      <c r="K527" s="33">
        <v>0.36359999999999998</v>
      </c>
      <c r="L527" s="31" t="s">
        <v>117</v>
      </c>
      <c r="M527" s="32">
        <v>0</v>
      </c>
      <c r="N527" s="34">
        <v>0</v>
      </c>
      <c r="O527" s="31" t="s">
        <v>154</v>
      </c>
      <c r="P527" s="116">
        <v>175</v>
      </c>
      <c r="Q527" s="116">
        <v>70</v>
      </c>
      <c r="R527" s="33">
        <v>0.4</v>
      </c>
      <c r="S527" s="31" t="s">
        <v>117</v>
      </c>
      <c r="T527" s="32">
        <v>0</v>
      </c>
      <c r="U527" s="34">
        <v>0</v>
      </c>
    </row>
    <row r="528" spans="8:21">
      <c r="H528" s="31" t="s">
        <v>154</v>
      </c>
      <c r="I528" s="116">
        <v>154</v>
      </c>
      <c r="J528" s="116">
        <v>56</v>
      </c>
      <c r="K528" s="33">
        <v>0.36359999999999998</v>
      </c>
      <c r="L528" s="31" t="s">
        <v>118</v>
      </c>
      <c r="M528" s="32">
        <v>0</v>
      </c>
      <c r="N528" s="34">
        <v>0</v>
      </c>
      <c r="O528" s="31" t="s">
        <v>154</v>
      </c>
      <c r="P528" s="116">
        <v>175</v>
      </c>
      <c r="Q528" s="116">
        <v>70</v>
      </c>
      <c r="R528" s="33">
        <v>0.4</v>
      </c>
      <c r="S528" s="31" t="s">
        <v>118</v>
      </c>
      <c r="T528" s="32">
        <v>0</v>
      </c>
      <c r="U528" s="34">
        <v>0</v>
      </c>
    </row>
    <row r="529" spans="8:21">
      <c r="H529" s="31" t="s">
        <v>154</v>
      </c>
      <c r="I529" s="116">
        <v>154</v>
      </c>
      <c r="J529" s="116">
        <v>56</v>
      </c>
      <c r="K529" s="33">
        <v>0.36359999999999998</v>
      </c>
      <c r="L529" s="31" t="s">
        <v>119</v>
      </c>
      <c r="M529" s="32">
        <v>0</v>
      </c>
      <c r="N529" s="34">
        <v>0</v>
      </c>
      <c r="O529" s="31" t="s">
        <v>154</v>
      </c>
      <c r="P529" s="116">
        <v>175</v>
      </c>
      <c r="Q529" s="116">
        <v>70</v>
      </c>
      <c r="R529" s="33">
        <v>0.4</v>
      </c>
      <c r="S529" s="31" t="s">
        <v>119</v>
      </c>
      <c r="T529" s="32">
        <v>0</v>
      </c>
      <c r="U529" s="34">
        <v>0</v>
      </c>
    </row>
    <row r="530" spans="8:21">
      <c r="H530" s="31" t="s">
        <v>154</v>
      </c>
      <c r="I530" s="116">
        <v>154</v>
      </c>
      <c r="J530" s="116">
        <v>56</v>
      </c>
      <c r="K530" s="33">
        <v>0.36359999999999998</v>
      </c>
      <c r="L530" s="31" t="s">
        <v>120</v>
      </c>
      <c r="M530" s="32">
        <v>0</v>
      </c>
      <c r="N530" s="34">
        <v>0</v>
      </c>
      <c r="O530" s="31" t="s">
        <v>154</v>
      </c>
      <c r="P530" s="116">
        <v>175</v>
      </c>
      <c r="Q530" s="116">
        <v>70</v>
      </c>
      <c r="R530" s="33">
        <v>0.4</v>
      </c>
      <c r="S530" s="31" t="s">
        <v>120</v>
      </c>
      <c r="T530" s="32">
        <v>0</v>
      </c>
      <c r="U530" s="34">
        <v>0</v>
      </c>
    </row>
    <row r="531" spans="8:21">
      <c r="H531" s="31" t="s">
        <v>155</v>
      </c>
      <c r="I531" s="116">
        <v>1160</v>
      </c>
      <c r="J531" s="116">
        <v>558</v>
      </c>
      <c r="K531" s="33">
        <v>0.48099999999999998</v>
      </c>
      <c r="L531" s="31" t="s">
        <v>55</v>
      </c>
      <c r="M531" s="32">
        <v>422</v>
      </c>
      <c r="N531" s="34">
        <v>0.75629999999999997</v>
      </c>
      <c r="O531" s="31" t="s">
        <v>155</v>
      </c>
      <c r="P531" s="116">
        <v>924</v>
      </c>
      <c r="Q531" s="116">
        <v>484</v>
      </c>
      <c r="R531" s="33">
        <v>0.52380000000000004</v>
      </c>
      <c r="S531" s="31" t="s">
        <v>55</v>
      </c>
      <c r="T531" s="32">
        <v>367</v>
      </c>
      <c r="U531" s="34">
        <v>0.75829999999999997</v>
      </c>
    </row>
    <row r="532" spans="8:21">
      <c r="H532" s="31" t="s">
        <v>155</v>
      </c>
      <c r="I532" s="116">
        <v>1160</v>
      </c>
      <c r="J532" s="116">
        <v>558</v>
      </c>
      <c r="K532" s="33">
        <v>0.48099999999999998</v>
      </c>
      <c r="L532" s="31" t="s">
        <v>58</v>
      </c>
      <c r="M532" s="32">
        <v>0</v>
      </c>
      <c r="N532" s="34">
        <v>0</v>
      </c>
      <c r="O532" s="31" t="s">
        <v>155</v>
      </c>
      <c r="P532" s="116">
        <v>924</v>
      </c>
      <c r="Q532" s="116">
        <v>484</v>
      </c>
      <c r="R532" s="33">
        <v>0.52380000000000004</v>
      </c>
      <c r="S532" s="31" t="s">
        <v>58</v>
      </c>
      <c r="T532" s="32">
        <v>0</v>
      </c>
      <c r="U532" s="34">
        <v>0</v>
      </c>
    </row>
    <row r="533" spans="8:21">
      <c r="H533" s="31" t="s">
        <v>155</v>
      </c>
      <c r="I533" s="116">
        <v>1160</v>
      </c>
      <c r="J533" s="116">
        <v>558</v>
      </c>
      <c r="K533" s="33">
        <v>0.48099999999999998</v>
      </c>
      <c r="L533" s="31" t="s">
        <v>61</v>
      </c>
      <c r="M533" s="32">
        <v>0</v>
      </c>
      <c r="N533" s="34">
        <v>0</v>
      </c>
      <c r="O533" s="31" t="s">
        <v>155</v>
      </c>
      <c r="P533" s="116">
        <v>924</v>
      </c>
      <c r="Q533" s="116">
        <v>484</v>
      </c>
      <c r="R533" s="33">
        <v>0.52380000000000004</v>
      </c>
      <c r="S533" s="31" t="s">
        <v>61</v>
      </c>
      <c r="T533" s="32">
        <v>0</v>
      </c>
      <c r="U533" s="34">
        <v>0</v>
      </c>
    </row>
    <row r="534" spans="8:21">
      <c r="H534" s="31" t="s">
        <v>155</v>
      </c>
      <c r="I534" s="116">
        <v>1160</v>
      </c>
      <c r="J534" s="116">
        <v>558</v>
      </c>
      <c r="K534" s="33">
        <v>0.48099999999999998</v>
      </c>
      <c r="L534" s="31" t="s">
        <v>64</v>
      </c>
      <c r="M534" s="32">
        <v>0</v>
      </c>
      <c r="N534" s="34">
        <v>0</v>
      </c>
      <c r="O534" s="31" t="s">
        <v>155</v>
      </c>
      <c r="P534" s="116">
        <v>924</v>
      </c>
      <c r="Q534" s="116">
        <v>484</v>
      </c>
      <c r="R534" s="33">
        <v>0.52380000000000004</v>
      </c>
      <c r="S534" s="31" t="s">
        <v>64</v>
      </c>
      <c r="T534" s="32">
        <v>0</v>
      </c>
      <c r="U534" s="34">
        <v>0</v>
      </c>
    </row>
    <row r="535" spans="8:21">
      <c r="H535" s="31" t="s">
        <v>155</v>
      </c>
      <c r="I535" s="116">
        <v>1160</v>
      </c>
      <c r="J535" s="116">
        <v>558</v>
      </c>
      <c r="K535" s="33">
        <v>0.48099999999999998</v>
      </c>
      <c r="L535" s="31" t="s">
        <v>67</v>
      </c>
      <c r="M535" s="32">
        <v>0</v>
      </c>
      <c r="N535" s="34">
        <v>0</v>
      </c>
      <c r="O535" s="31" t="s">
        <v>155</v>
      </c>
      <c r="P535" s="116">
        <v>924</v>
      </c>
      <c r="Q535" s="116">
        <v>484</v>
      </c>
      <c r="R535" s="33">
        <v>0.52380000000000004</v>
      </c>
      <c r="S535" s="31" t="s">
        <v>67</v>
      </c>
      <c r="T535" s="32">
        <v>0</v>
      </c>
      <c r="U535" s="34">
        <v>0</v>
      </c>
    </row>
    <row r="536" spans="8:21">
      <c r="H536" s="31" t="s">
        <v>155</v>
      </c>
      <c r="I536" s="116">
        <v>1160</v>
      </c>
      <c r="J536" s="116">
        <v>558</v>
      </c>
      <c r="K536" s="33">
        <v>0.48099999999999998</v>
      </c>
      <c r="L536" s="31" t="s">
        <v>70</v>
      </c>
      <c r="M536" s="32">
        <v>0</v>
      </c>
      <c r="N536" s="34">
        <v>0</v>
      </c>
      <c r="O536" s="31" t="s">
        <v>155</v>
      </c>
      <c r="P536" s="116">
        <v>924</v>
      </c>
      <c r="Q536" s="116">
        <v>484</v>
      </c>
      <c r="R536" s="33">
        <v>0.52380000000000004</v>
      </c>
      <c r="S536" s="31" t="s">
        <v>70</v>
      </c>
      <c r="T536" s="32">
        <v>0</v>
      </c>
      <c r="U536" s="34">
        <v>0</v>
      </c>
    </row>
    <row r="537" spans="8:21">
      <c r="H537" s="31" t="s">
        <v>155</v>
      </c>
      <c r="I537" s="116">
        <v>1160</v>
      </c>
      <c r="J537" s="116">
        <v>558</v>
      </c>
      <c r="K537" s="33">
        <v>0.48099999999999998</v>
      </c>
      <c r="L537" s="31" t="s">
        <v>73</v>
      </c>
      <c r="M537" s="32">
        <v>0</v>
      </c>
      <c r="N537" s="34">
        <v>0</v>
      </c>
      <c r="O537" s="31" t="s">
        <v>155</v>
      </c>
      <c r="P537" s="116">
        <v>924</v>
      </c>
      <c r="Q537" s="116">
        <v>484</v>
      </c>
      <c r="R537" s="33">
        <v>0.52380000000000004</v>
      </c>
      <c r="S537" s="31" t="s">
        <v>73</v>
      </c>
      <c r="T537" s="32">
        <v>0</v>
      </c>
      <c r="U537" s="34">
        <v>0</v>
      </c>
    </row>
    <row r="538" spans="8:21">
      <c r="H538" s="31" t="s">
        <v>155</v>
      </c>
      <c r="I538" s="116">
        <v>1160</v>
      </c>
      <c r="J538" s="116">
        <v>558</v>
      </c>
      <c r="K538" s="33">
        <v>0.48099999999999998</v>
      </c>
      <c r="L538" s="31" t="s">
        <v>57</v>
      </c>
      <c r="M538" s="32">
        <v>51</v>
      </c>
      <c r="N538" s="34">
        <v>9.1399999999999995E-2</v>
      </c>
      <c r="O538" s="31" t="s">
        <v>155</v>
      </c>
      <c r="P538" s="116">
        <v>924</v>
      </c>
      <c r="Q538" s="116">
        <v>484</v>
      </c>
      <c r="R538" s="33">
        <v>0.52380000000000004</v>
      </c>
      <c r="S538" s="31" t="s">
        <v>57</v>
      </c>
      <c r="T538" s="32">
        <v>44</v>
      </c>
      <c r="U538" s="34">
        <v>9.0899999999999995E-2</v>
      </c>
    </row>
    <row r="539" spans="8:21">
      <c r="H539" s="31" t="s">
        <v>155</v>
      </c>
      <c r="I539" s="116">
        <v>1160</v>
      </c>
      <c r="J539" s="116">
        <v>558</v>
      </c>
      <c r="K539" s="33">
        <v>0.48099999999999998</v>
      </c>
      <c r="L539" s="31" t="s">
        <v>76</v>
      </c>
      <c r="M539" s="32">
        <v>0</v>
      </c>
      <c r="N539" s="34">
        <v>0</v>
      </c>
      <c r="O539" s="31" t="s">
        <v>155</v>
      </c>
      <c r="P539" s="116">
        <v>924</v>
      </c>
      <c r="Q539" s="116">
        <v>484</v>
      </c>
      <c r="R539" s="33">
        <v>0.52380000000000004</v>
      </c>
      <c r="S539" s="31" t="s">
        <v>76</v>
      </c>
      <c r="T539" s="32">
        <v>0</v>
      </c>
      <c r="U539" s="34">
        <v>0</v>
      </c>
    </row>
    <row r="540" spans="8:21">
      <c r="H540" s="31" t="s">
        <v>155</v>
      </c>
      <c r="I540" s="116">
        <v>1160</v>
      </c>
      <c r="J540" s="116">
        <v>558</v>
      </c>
      <c r="K540" s="33">
        <v>0.48099999999999998</v>
      </c>
      <c r="L540" s="31" t="s">
        <v>77</v>
      </c>
      <c r="M540" s="32">
        <v>0</v>
      </c>
      <c r="N540" s="34">
        <v>0</v>
      </c>
      <c r="O540" s="31" t="s">
        <v>155</v>
      </c>
      <c r="P540" s="116">
        <v>924</v>
      </c>
      <c r="Q540" s="116">
        <v>484</v>
      </c>
      <c r="R540" s="33">
        <v>0.52380000000000004</v>
      </c>
      <c r="S540" s="31" t="s">
        <v>77</v>
      </c>
      <c r="T540" s="32">
        <v>0</v>
      </c>
      <c r="U540" s="34">
        <v>0</v>
      </c>
    </row>
    <row r="541" spans="8:21">
      <c r="H541" s="31" t="s">
        <v>155</v>
      </c>
      <c r="I541" s="116">
        <v>1160</v>
      </c>
      <c r="J541" s="116">
        <v>558</v>
      </c>
      <c r="K541" s="33">
        <v>0.48099999999999998</v>
      </c>
      <c r="L541" s="31" t="s">
        <v>60</v>
      </c>
      <c r="M541" s="32">
        <v>44</v>
      </c>
      <c r="N541" s="34">
        <v>7.8899999999999998E-2</v>
      </c>
      <c r="O541" s="31" t="s">
        <v>155</v>
      </c>
      <c r="P541" s="116">
        <v>924</v>
      </c>
      <c r="Q541" s="116">
        <v>484</v>
      </c>
      <c r="R541" s="33">
        <v>0.52380000000000004</v>
      </c>
      <c r="S541" s="31" t="s">
        <v>60</v>
      </c>
      <c r="T541" s="32">
        <v>32</v>
      </c>
      <c r="U541" s="34">
        <v>6.6100000000000006E-2</v>
      </c>
    </row>
    <row r="542" spans="8:21">
      <c r="H542" s="31" t="s">
        <v>155</v>
      </c>
      <c r="I542" s="116">
        <v>1160</v>
      </c>
      <c r="J542" s="116">
        <v>558</v>
      </c>
      <c r="K542" s="33">
        <v>0.48099999999999998</v>
      </c>
      <c r="L542" s="31" t="s">
        <v>56</v>
      </c>
      <c r="M542" s="32">
        <v>0</v>
      </c>
      <c r="N542" s="34">
        <v>0</v>
      </c>
      <c r="O542" s="31" t="s">
        <v>155</v>
      </c>
      <c r="P542" s="116">
        <v>924</v>
      </c>
      <c r="Q542" s="116">
        <v>484</v>
      </c>
      <c r="R542" s="33">
        <v>0.52380000000000004</v>
      </c>
      <c r="S542" s="31" t="s">
        <v>56</v>
      </c>
      <c r="T542" s="32">
        <v>0</v>
      </c>
      <c r="U542" s="34">
        <v>0</v>
      </c>
    </row>
    <row r="543" spans="8:21">
      <c r="H543" s="31" t="s">
        <v>155</v>
      </c>
      <c r="I543" s="116">
        <v>1160</v>
      </c>
      <c r="J543" s="116">
        <v>558</v>
      </c>
      <c r="K543" s="33">
        <v>0.48099999999999998</v>
      </c>
      <c r="L543" s="31" t="s">
        <v>59</v>
      </c>
      <c r="M543" s="32">
        <v>0</v>
      </c>
      <c r="N543" s="34">
        <v>0</v>
      </c>
      <c r="O543" s="31" t="s">
        <v>155</v>
      </c>
      <c r="P543" s="116">
        <v>924</v>
      </c>
      <c r="Q543" s="116">
        <v>484</v>
      </c>
      <c r="R543" s="33">
        <v>0.52380000000000004</v>
      </c>
      <c r="S543" s="31" t="s">
        <v>59</v>
      </c>
      <c r="T543" s="32">
        <v>0</v>
      </c>
      <c r="U543" s="34">
        <v>0</v>
      </c>
    </row>
    <row r="544" spans="8:21">
      <c r="H544" s="31" t="s">
        <v>155</v>
      </c>
      <c r="I544" s="116">
        <v>1160</v>
      </c>
      <c r="J544" s="116">
        <v>558</v>
      </c>
      <c r="K544" s="33">
        <v>0.48099999999999998</v>
      </c>
      <c r="L544" s="31" t="s">
        <v>62</v>
      </c>
      <c r="M544" s="32">
        <v>0</v>
      </c>
      <c r="N544" s="34">
        <v>0</v>
      </c>
      <c r="O544" s="31" t="s">
        <v>155</v>
      </c>
      <c r="P544" s="116">
        <v>924</v>
      </c>
      <c r="Q544" s="116">
        <v>484</v>
      </c>
      <c r="R544" s="33">
        <v>0.52380000000000004</v>
      </c>
      <c r="S544" s="31" t="s">
        <v>62</v>
      </c>
      <c r="T544" s="32">
        <v>0</v>
      </c>
      <c r="U544" s="34">
        <v>0</v>
      </c>
    </row>
    <row r="545" spans="8:21">
      <c r="H545" s="31" t="s">
        <v>155</v>
      </c>
      <c r="I545" s="116">
        <v>1160</v>
      </c>
      <c r="J545" s="116">
        <v>558</v>
      </c>
      <c r="K545" s="33">
        <v>0.48099999999999998</v>
      </c>
      <c r="L545" s="31" t="s">
        <v>65</v>
      </c>
      <c r="M545" s="32">
        <v>0</v>
      </c>
      <c r="N545" s="34">
        <v>0</v>
      </c>
      <c r="O545" s="31" t="s">
        <v>155</v>
      </c>
      <c r="P545" s="116">
        <v>924</v>
      </c>
      <c r="Q545" s="116">
        <v>484</v>
      </c>
      <c r="R545" s="33">
        <v>0.52380000000000004</v>
      </c>
      <c r="S545" s="31" t="s">
        <v>65</v>
      </c>
      <c r="T545" s="32">
        <v>0</v>
      </c>
      <c r="U545" s="34">
        <v>0</v>
      </c>
    </row>
    <row r="546" spans="8:21">
      <c r="H546" s="31" t="s">
        <v>155</v>
      </c>
      <c r="I546" s="116">
        <v>1160</v>
      </c>
      <c r="J546" s="116">
        <v>558</v>
      </c>
      <c r="K546" s="33">
        <v>0.48099999999999998</v>
      </c>
      <c r="L546" s="31" t="s">
        <v>68</v>
      </c>
      <c r="M546" s="32">
        <v>0</v>
      </c>
      <c r="N546" s="34">
        <v>0</v>
      </c>
      <c r="O546" s="31" t="s">
        <v>155</v>
      </c>
      <c r="P546" s="116">
        <v>924</v>
      </c>
      <c r="Q546" s="116">
        <v>484</v>
      </c>
      <c r="R546" s="33">
        <v>0.52380000000000004</v>
      </c>
      <c r="S546" s="31" t="s">
        <v>68</v>
      </c>
      <c r="T546" s="32">
        <v>0</v>
      </c>
      <c r="U546" s="34">
        <v>0</v>
      </c>
    </row>
    <row r="547" spans="8:21">
      <c r="H547" s="31" t="s">
        <v>155</v>
      </c>
      <c r="I547" s="116">
        <v>1160</v>
      </c>
      <c r="J547" s="116">
        <v>558</v>
      </c>
      <c r="K547" s="33">
        <v>0.48099999999999998</v>
      </c>
      <c r="L547" s="31" t="s">
        <v>71</v>
      </c>
      <c r="M547" s="32">
        <v>0</v>
      </c>
      <c r="N547" s="34">
        <v>0</v>
      </c>
      <c r="O547" s="31" t="s">
        <v>155</v>
      </c>
      <c r="P547" s="116">
        <v>924</v>
      </c>
      <c r="Q547" s="116">
        <v>484</v>
      </c>
      <c r="R547" s="33">
        <v>0.52380000000000004</v>
      </c>
      <c r="S547" s="31" t="s">
        <v>71</v>
      </c>
      <c r="T547" s="32">
        <v>0</v>
      </c>
      <c r="U547" s="34">
        <v>0</v>
      </c>
    </row>
    <row r="548" spans="8:21">
      <c r="H548" s="31" t="s">
        <v>155</v>
      </c>
      <c r="I548" s="116">
        <v>1160</v>
      </c>
      <c r="J548" s="116">
        <v>558</v>
      </c>
      <c r="K548" s="33">
        <v>0.48099999999999998</v>
      </c>
      <c r="L548" s="31" t="s">
        <v>63</v>
      </c>
      <c r="M548" s="32">
        <v>13</v>
      </c>
      <c r="N548" s="34">
        <v>2.3300000000000001E-2</v>
      </c>
      <c r="O548" s="31" t="s">
        <v>155</v>
      </c>
      <c r="P548" s="116">
        <v>924</v>
      </c>
      <c r="Q548" s="116">
        <v>484</v>
      </c>
      <c r="R548" s="33">
        <v>0.52380000000000004</v>
      </c>
      <c r="S548" s="31" t="s">
        <v>63</v>
      </c>
      <c r="T548" s="32">
        <v>13</v>
      </c>
      <c r="U548" s="34">
        <v>2.69E-2</v>
      </c>
    </row>
    <row r="549" spans="8:21">
      <c r="H549" s="31" t="s">
        <v>155</v>
      </c>
      <c r="I549" s="116">
        <v>1160</v>
      </c>
      <c r="J549" s="116">
        <v>558</v>
      </c>
      <c r="K549" s="33">
        <v>0.48099999999999998</v>
      </c>
      <c r="L549" s="31" t="s">
        <v>75</v>
      </c>
      <c r="M549" s="32">
        <v>0</v>
      </c>
      <c r="N549" s="34">
        <v>0</v>
      </c>
      <c r="O549" s="31" t="s">
        <v>155</v>
      </c>
      <c r="P549" s="116">
        <v>924</v>
      </c>
      <c r="Q549" s="116">
        <v>484</v>
      </c>
      <c r="R549" s="33">
        <v>0.52380000000000004</v>
      </c>
      <c r="S549" s="31" t="s">
        <v>75</v>
      </c>
      <c r="T549" s="32">
        <v>0</v>
      </c>
      <c r="U549" s="34">
        <v>0</v>
      </c>
    </row>
    <row r="550" spans="8:21">
      <c r="H550" s="31" t="s">
        <v>155</v>
      </c>
      <c r="I550" s="116">
        <v>1160</v>
      </c>
      <c r="J550" s="116">
        <v>558</v>
      </c>
      <c r="K550" s="33">
        <v>0.48099999999999998</v>
      </c>
      <c r="L550" s="31" t="s">
        <v>66</v>
      </c>
      <c r="M550" s="32">
        <v>3</v>
      </c>
      <c r="N550" s="34">
        <v>5.4000000000000003E-3</v>
      </c>
      <c r="O550" s="31" t="s">
        <v>155</v>
      </c>
      <c r="P550" s="116">
        <v>924</v>
      </c>
      <c r="Q550" s="116">
        <v>484</v>
      </c>
      <c r="R550" s="33">
        <v>0.52380000000000004</v>
      </c>
      <c r="S550" s="31" t="s">
        <v>66</v>
      </c>
      <c r="T550" s="32">
        <v>3</v>
      </c>
      <c r="U550" s="34">
        <v>6.1999999999999998E-3</v>
      </c>
    </row>
    <row r="551" spans="8:21">
      <c r="H551" s="31" t="s">
        <v>155</v>
      </c>
      <c r="I551" s="116">
        <v>1160</v>
      </c>
      <c r="J551" s="116">
        <v>558</v>
      </c>
      <c r="K551" s="33">
        <v>0.48099999999999998</v>
      </c>
      <c r="L551" s="31" t="s">
        <v>78</v>
      </c>
      <c r="M551" s="32">
        <v>0</v>
      </c>
      <c r="N551" s="34">
        <v>0</v>
      </c>
      <c r="O551" s="31" t="s">
        <v>155</v>
      </c>
      <c r="P551" s="116">
        <v>924</v>
      </c>
      <c r="Q551" s="116">
        <v>484</v>
      </c>
      <c r="R551" s="33">
        <v>0.52380000000000004</v>
      </c>
      <c r="S551" s="31" t="s">
        <v>78</v>
      </c>
      <c r="T551" s="32">
        <v>0</v>
      </c>
      <c r="U551" s="34">
        <v>0</v>
      </c>
    </row>
    <row r="552" spans="8:21">
      <c r="H552" s="31" t="s">
        <v>155</v>
      </c>
      <c r="I552" s="116">
        <v>1160</v>
      </c>
      <c r="J552" s="116">
        <v>558</v>
      </c>
      <c r="K552" s="33">
        <v>0.48099999999999998</v>
      </c>
      <c r="L552" s="31" t="s">
        <v>79</v>
      </c>
      <c r="M552" s="32">
        <v>0</v>
      </c>
      <c r="N552" s="34">
        <v>0</v>
      </c>
      <c r="O552" s="31" t="s">
        <v>155</v>
      </c>
      <c r="P552" s="116">
        <v>924</v>
      </c>
      <c r="Q552" s="116">
        <v>484</v>
      </c>
      <c r="R552" s="33">
        <v>0.52380000000000004</v>
      </c>
      <c r="S552" s="31" t="s">
        <v>79</v>
      </c>
      <c r="T552" s="32">
        <v>0</v>
      </c>
      <c r="U552" s="34">
        <v>0</v>
      </c>
    </row>
    <row r="553" spans="8:21">
      <c r="H553" s="31" t="s">
        <v>155</v>
      </c>
      <c r="I553" s="116">
        <v>1160</v>
      </c>
      <c r="J553" s="116">
        <v>558</v>
      </c>
      <c r="K553" s="33">
        <v>0.48099999999999998</v>
      </c>
      <c r="L553" s="31" t="s">
        <v>80</v>
      </c>
      <c r="M553" s="32">
        <v>0</v>
      </c>
      <c r="N553" s="34">
        <v>0</v>
      </c>
      <c r="O553" s="31" t="s">
        <v>155</v>
      </c>
      <c r="P553" s="116">
        <v>924</v>
      </c>
      <c r="Q553" s="116">
        <v>484</v>
      </c>
      <c r="R553" s="33">
        <v>0.52380000000000004</v>
      </c>
      <c r="S553" s="31" t="s">
        <v>80</v>
      </c>
      <c r="T553" s="32">
        <v>0</v>
      </c>
      <c r="U553" s="34">
        <v>0</v>
      </c>
    </row>
    <row r="554" spans="8:21">
      <c r="H554" s="31" t="s">
        <v>155</v>
      </c>
      <c r="I554" s="116">
        <v>1160</v>
      </c>
      <c r="J554" s="116">
        <v>558</v>
      </c>
      <c r="K554" s="33">
        <v>0.48099999999999998</v>
      </c>
      <c r="L554" s="31" t="s">
        <v>81</v>
      </c>
      <c r="M554" s="32">
        <v>0</v>
      </c>
      <c r="N554" s="34">
        <v>0</v>
      </c>
      <c r="O554" s="31" t="s">
        <v>155</v>
      </c>
      <c r="P554" s="116">
        <v>924</v>
      </c>
      <c r="Q554" s="116">
        <v>484</v>
      </c>
      <c r="R554" s="33">
        <v>0.52380000000000004</v>
      </c>
      <c r="S554" s="31" t="s">
        <v>81</v>
      </c>
      <c r="T554" s="32">
        <v>0</v>
      </c>
      <c r="U554" s="34">
        <v>0</v>
      </c>
    </row>
    <row r="555" spans="8:21">
      <c r="H555" s="31" t="s">
        <v>155</v>
      </c>
      <c r="I555" s="116">
        <v>1160</v>
      </c>
      <c r="J555" s="116">
        <v>558</v>
      </c>
      <c r="K555" s="33">
        <v>0.48099999999999998</v>
      </c>
      <c r="L555" s="31" t="s">
        <v>82</v>
      </c>
      <c r="M555" s="32">
        <v>0</v>
      </c>
      <c r="N555" s="34">
        <v>0</v>
      </c>
      <c r="O555" s="31" t="s">
        <v>155</v>
      </c>
      <c r="P555" s="116">
        <v>924</v>
      </c>
      <c r="Q555" s="116">
        <v>484</v>
      </c>
      <c r="R555" s="33">
        <v>0.52380000000000004</v>
      </c>
      <c r="S555" s="31" t="s">
        <v>82</v>
      </c>
      <c r="T555" s="32">
        <v>0</v>
      </c>
      <c r="U555" s="34">
        <v>0</v>
      </c>
    </row>
    <row r="556" spans="8:21">
      <c r="H556" s="31" t="s">
        <v>155</v>
      </c>
      <c r="I556" s="116">
        <v>1160</v>
      </c>
      <c r="J556" s="116">
        <v>558</v>
      </c>
      <c r="K556" s="33">
        <v>0.48099999999999998</v>
      </c>
      <c r="L556" s="31" t="s">
        <v>83</v>
      </c>
      <c r="M556" s="32">
        <v>0</v>
      </c>
      <c r="N556" s="34">
        <v>0</v>
      </c>
      <c r="O556" s="31" t="s">
        <v>155</v>
      </c>
      <c r="P556" s="116">
        <v>924</v>
      </c>
      <c r="Q556" s="116">
        <v>484</v>
      </c>
      <c r="R556" s="33">
        <v>0.52380000000000004</v>
      </c>
      <c r="S556" s="31" t="s">
        <v>83</v>
      </c>
      <c r="T556" s="32">
        <v>0</v>
      </c>
      <c r="U556" s="34">
        <v>0</v>
      </c>
    </row>
    <row r="557" spans="8:21">
      <c r="H557" s="31" t="s">
        <v>155</v>
      </c>
      <c r="I557" s="116">
        <v>1160</v>
      </c>
      <c r="J557" s="116">
        <v>558</v>
      </c>
      <c r="K557" s="33">
        <v>0.48099999999999998</v>
      </c>
      <c r="L557" s="31" t="s">
        <v>84</v>
      </c>
      <c r="M557" s="32">
        <v>0</v>
      </c>
      <c r="N557" s="34">
        <v>0</v>
      </c>
      <c r="O557" s="31" t="s">
        <v>155</v>
      </c>
      <c r="P557" s="116">
        <v>924</v>
      </c>
      <c r="Q557" s="116">
        <v>484</v>
      </c>
      <c r="R557" s="33">
        <v>0.52380000000000004</v>
      </c>
      <c r="S557" s="31" t="s">
        <v>84</v>
      </c>
      <c r="T557" s="32">
        <v>0</v>
      </c>
      <c r="U557" s="34">
        <v>0</v>
      </c>
    </row>
    <row r="558" spans="8:21">
      <c r="H558" s="31" t="s">
        <v>155</v>
      </c>
      <c r="I558" s="116">
        <v>1160</v>
      </c>
      <c r="J558" s="116">
        <v>558</v>
      </c>
      <c r="K558" s="33">
        <v>0.48099999999999998</v>
      </c>
      <c r="L558" s="31" t="s">
        <v>85</v>
      </c>
      <c r="M558" s="32">
        <v>0</v>
      </c>
      <c r="N558" s="34">
        <v>0</v>
      </c>
      <c r="O558" s="31" t="s">
        <v>155</v>
      </c>
      <c r="P558" s="116">
        <v>924</v>
      </c>
      <c r="Q558" s="116">
        <v>484</v>
      </c>
      <c r="R558" s="33">
        <v>0.52380000000000004</v>
      </c>
      <c r="S558" s="31" t="s">
        <v>85</v>
      </c>
      <c r="T558" s="32">
        <v>0</v>
      </c>
      <c r="U558" s="34">
        <v>0</v>
      </c>
    </row>
    <row r="559" spans="8:21">
      <c r="H559" s="31" t="s">
        <v>155</v>
      </c>
      <c r="I559" s="116">
        <v>1160</v>
      </c>
      <c r="J559" s="116">
        <v>558</v>
      </c>
      <c r="K559" s="33">
        <v>0.48099999999999998</v>
      </c>
      <c r="L559" s="31" t="s">
        <v>69</v>
      </c>
      <c r="M559" s="32">
        <v>19</v>
      </c>
      <c r="N559" s="34">
        <v>3.4099999999999998E-2</v>
      </c>
      <c r="O559" s="31" t="s">
        <v>155</v>
      </c>
      <c r="P559" s="116">
        <v>924</v>
      </c>
      <c r="Q559" s="116">
        <v>484</v>
      </c>
      <c r="R559" s="33">
        <v>0.52380000000000004</v>
      </c>
      <c r="S559" s="31" t="s">
        <v>69</v>
      </c>
      <c r="T559" s="32">
        <v>15</v>
      </c>
      <c r="U559" s="34">
        <v>3.1E-2</v>
      </c>
    </row>
    <row r="560" spans="8:21">
      <c r="H560" s="31" t="s">
        <v>155</v>
      </c>
      <c r="I560" s="116">
        <v>1160</v>
      </c>
      <c r="J560" s="116">
        <v>558</v>
      </c>
      <c r="K560" s="33">
        <v>0.48099999999999998</v>
      </c>
      <c r="L560" s="31" t="s">
        <v>86</v>
      </c>
      <c r="M560" s="32">
        <v>0</v>
      </c>
      <c r="N560" s="34">
        <v>0</v>
      </c>
      <c r="O560" s="31" t="s">
        <v>155</v>
      </c>
      <c r="P560" s="116">
        <v>924</v>
      </c>
      <c r="Q560" s="116">
        <v>484</v>
      </c>
      <c r="R560" s="33">
        <v>0.52380000000000004</v>
      </c>
      <c r="S560" s="31" t="s">
        <v>86</v>
      </c>
      <c r="T560" s="32">
        <v>0</v>
      </c>
      <c r="U560" s="34">
        <v>0</v>
      </c>
    </row>
    <row r="561" spans="8:21">
      <c r="H561" s="31" t="s">
        <v>155</v>
      </c>
      <c r="I561" s="116">
        <v>1160</v>
      </c>
      <c r="J561" s="116">
        <v>558</v>
      </c>
      <c r="K561" s="33">
        <v>0.48099999999999998</v>
      </c>
      <c r="L561" s="31" t="s">
        <v>72</v>
      </c>
      <c r="M561" s="32">
        <v>6</v>
      </c>
      <c r="N561" s="34">
        <v>1.0800000000000001E-2</v>
      </c>
      <c r="O561" s="31" t="s">
        <v>155</v>
      </c>
      <c r="P561" s="116">
        <v>924</v>
      </c>
      <c r="Q561" s="116">
        <v>484</v>
      </c>
      <c r="R561" s="33">
        <v>0.52380000000000004</v>
      </c>
      <c r="S561" s="31" t="s">
        <v>72</v>
      </c>
      <c r="T561" s="32">
        <v>10</v>
      </c>
      <c r="U561" s="34">
        <v>2.07E-2</v>
      </c>
    </row>
    <row r="562" spans="8:21">
      <c r="H562" s="31" t="s">
        <v>155</v>
      </c>
      <c r="I562" s="116">
        <v>1160</v>
      </c>
      <c r="J562" s="116">
        <v>558</v>
      </c>
      <c r="K562" s="33">
        <v>0.48099999999999998</v>
      </c>
      <c r="L562" s="31" t="s">
        <v>87</v>
      </c>
      <c r="M562" s="32">
        <v>0</v>
      </c>
      <c r="N562" s="34">
        <v>0</v>
      </c>
      <c r="O562" s="31" t="s">
        <v>155</v>
      </c>
      <c r="P562" s="116">
        <v>924</v>
      </c>
      <c r="Q562" s="116">
        <v>484</v>
      </c>
      <c r="R562" s="33">
        <v>0.52380000000000004</v>
      </c>
      <c r="S562" s="31" t="s">
        <v>87</v>
      </c>
      <c r="T562" s="32">
        <v>0</v>
      </c>
      <c r="U562" s="34">
        <v>0</v>
      </c>
    </row>
    <row r="563" spans="8:21">
      <c r="H563" s="31" t="s">
        <v>155</v>
      </c>
      <c r="I563" s="116">
        <v>1160</v>
      </c>
      <c r="J563" s="116">
        <v>558</v>
      </c>
      <c r="K563" s="33">
        <v>0.48099999999999998</v>
      </c>
      <c r="L563" s="31" t="s">
        <v>88</v>
      </c>
      <c r="M563" s="32">
        <v>0</v>
      </c>
      <c r="N563" s="34">
        <v>0</v>
      </c>
      <c r="O563" s="31" t="s">
        <v>155</v>
      </c>
      <c r="P563" s="116">
        <v>924</v>
      </c>
      <c r="Q563" s="116">
        <v>484</v>
      </c>
      <c r="R563" s="33">
        <v>0.52380000000000004</v>
      </c>
      <c r="S563" s="31" t="s">
        <v>88</v>
      </c>
      <c r="T563" s="32">
        <v>0</v>
      </c>
      <c r="U563" s="34">
        <v>0</v>
      </c>
    </row>
    <row r="564" spans="8:21">
      <c r="H564" s="31" t="s">
        <v>155</v>
      </c>
      <c r="I564" s="116">
        <v>1160</v>
      </c>
      <c r="J564" s="116">
        <v>558</v>
      </c>
      <c r="K564" s="33">
        <v>0.48099999999999998</v>
      </c>
      <c r="L564" s="31" t="s">
        <v>89</v>
      </c>
      <c r="M564" s="32">
        <v>0</v>
      </c>
      <c r="N564" s="34">
        <v>0</v>
      </c>
      <c r="O564" s="31" t="s">
        <v>155</v>
      </c>
      <c r="P564" s="116">
        <v>924</v>
      </c>
      <c r="Q564" s="116">
        <v>484</v>
      </c>
      <c r="R564" s="33">
        <v>0.52380000000000004</v>
      </c>
      <c r="S564" s="31" t="s">
        <v>89</v>
      </c>
      <c r="T564" s="32">
        <v>0</v>
      </c>
      <c r="U564" s="34">
        <v>0</v>
      </c>
    </row>
    <row r="565" spans="8:21">
      <c r="H565" s="31" t="s">
        <v>155</v>
      </c>
      <c r="I565" s="116">
        <v>1160</v>
      </c>
      <c r="J565" s="116">
        <v>558</v>
      </c>
      <c r="K565" s="33">
        <v>0.48099999999999998</v>
      </c>
      <c r="L565" s="31" t="s">
        <v>90</v>
      </c>
      <c r="M565" s="32">
        <v>0</v>
      </c>
      <c r="N565" s="34">
        <v>0</v>
      </c>
      <c r="O565" s="31" t="s">
        <v>155</v>
      </c>
      <c r="P565" s="116">
        <v>924</v>
      </c>
      <c r="Q565" s="116">
        <v>484</v>
      </c>
      <c r="R565" s="33">
        <v>0.52380000000000004</v>
      </c>
      <c r="S565" s="31" t="s">
        <v>90</v>
      </c>
      <c r="T565" s="32">
        <v>0</v>
      </c>
      <c r="U565" s="34">
        <v>0</v>
      </c>
    </row>
    <row r="566" spans="8:21">
      <c r="H566" s="31" t="s">
        <v>155</v>
      </c>
      <c r="I566" s="116">
        <v>1160</v>
      </c>
      <c r="J566" s="116">
        <v>558</v>
      </c>
      <c r="K566" s="33">
        <v>0.48099999999999998</v>
      </c>
      <c r="L566" s="31" t="s">
        <v>91</v>
      </c>
      <c r="M566" s="32">
        <v>0</v>
      </c>
      <c r="N566" s="34">
        <v>0</v>
      </c>
      <c r="O566" s="31" t="s">
        <v>155</v>
      </c>
      <c r="P566" s="116">
        <v>924</v>
      </c>
      <c r="Q566" s="116">
        <v>484</v>
      </c>
      <c r="R566" s="33">
        <v>0.52380000000000004</v>
      </c>
      <c r="S566" s="31" t="s">
        <v>91</v>
      </c>
      <c r="T566" s="32">
        <v>0</v>
      </c>
      <c r="U566" s="34">
        <v>0</v>
      </c>
    </row>
    <row r="567" spans="8:21">
      <c r="H567" s="31" t="s">
        <v>155</v>
      </c>
      <c r="I567" s="116">
        <v>1160</v>
      </c>
      <c r="J567" s="116">
        <v>558</v>
      </c>
      <c r="K567" s="33">
        <v>0.48099999999999998</v>
      </c>
      <c r="L567" s="31" t="s">
        <v>92</v>
      </c>
      <c r="M567" s="32">
        <v>0</v>
      </c>
      <c r="N567" s="34">
        <v>0</v>
      </c>
      <c r="O567" s="31" t="s">
        <v>155</v>
      </c>
      <c r="P567" s="116">
        <v>924</v>
      </c>
      <c r="Q567" s="116">
        <v>484</v>
      </c>
      <c r="R567" s="33">
        <v>0.52380000000000004</v>
      </c>
      <c r="S567" s="31" t="s">
        <v>92</v>
      </c>
      <c r="T567" s="32">
        <v>0</v>
      </c>
      <c r="U567" s="34">
        <v>0</v>
      </c>
    </row>
    <row r="568" spans="8:21">
      <c r="H568" s="31" t="s">
        <v>155</v>
      </c>
      <c r="I568" s="116">
        <v>1160</v>
      </c>
      <c r="J568" s="116">
        <v>558</v>
      </c>
      <c r="K568" s="33">
        <v>0.48099999999999998</v>
      </c>
      <c r="L568" s="31" t="s">
        <v>93</v>
      </c>
      <c r="M568" s="32">
        <v>0</v>
      </c>
      <c r="N568" s="34">
        <v>0</v>
      </c>
      <c r="O568" s="31" t="s">
        <v>155</v>
      </c>
      <c r="P568" s="116">
        <v>924</v>
      </c>
      <c r="Q568" s="116">
        <v>484</v>
      </c>
      <c r="R568" s="33">
        <v>0.52380000000000004</v>
      </c>
      <c r="S568" s="31" t="s">
        <v>93</v>
      </c>
      <c r="T568" s="32">
        <v>0</v>
      </c>
      <c r="U568" s="34">
        <v>0</v>
      </c>
    </row>
    <row r="569" spans="8:21">
      <c r="H569" s="31" t="s">
        <v>155</v>
      </c>
      <c r="I569" s="116">
        <v>1160</v>
      </c>
      <c r="J569" s="116">
        <v>558</v>
      </c>
      <c r="K569" s="33">
        <v>0.48099999999999998</v>
      </c>
      <c r="L569" s="31" t="s">
        <v>94</v>
      </c>
      <c r="M569" s="32">
        <v>0</v>
      </c>
      <c r="N569" s="34">
        <v>0</v>
      </c>
      <c r="O569" s="31" t="s">
        <v>155</v>
      </c>
      <c r="P569" s="116">
        <v>924</v>
      </c>
      <c r="Q569" s="116">
        <v>484</v>
      </c>
      <c r="R569" s="33">
        <v>0.52380000000000004</v>
      </c>
      <c r="S569" s="31" t="s">
        <v>94</v>
      </c>
      <c r="T569" s="32">
        <v>0</v>
      </c>
      <c r="U569" s="34">
        <v>0</v>
      </c>
    </row>
    <row r="570" spans="8:21">
      <c r="H570" s="31" t="s">
        <v>155</v>
      </c>
      <c r="I570" s="116">
        <v>1160</v>
      </c>
      <c r="J570" s="116">
        <v>558</v>
      </c>
      <c r="K570" s="33">
        <v>0.48099999999999998</v>
      </c>
      <c r="L570" s="31" t="s">
        <v>95</v>
      </c>
      <c r="M570" s="32">
        <v>0</v>
      </c>
      <c r="N570" s="34">
        <v>0</v>
      </c>
      <c r="O570" s="31" t="s">
        <v>155</v>
      </c>
      <c r="P570" s="116">
        <v>924</v>
      </c>
      <c r="Q570" s="116">
        <v>484</v>
      </c>
      <c r="R570" s="33">
        <v>0.52380000000000004</v>
      </c>
      <c r="S570" s="31" t="s">
        <v>95</v>
      </c>
      <c r="T570" s="32">
        <v>0</v>
      </c>
      <c r="U570" s="34">
        <v>0</v>
      </c>
    </row>
    <row r="571" spans="8:21">
      <c r="H571" s="31" t="s">
        <v>155</v>
      </c>
      <c r="I571" s="116">
        <v>1160</v>
      </c>
      <c r="J571" s="116">
        <v>558</v>
      </c>
      <c r="K571" s="33">
        <v>0.48099999999999998</v>
      </c>
      <c r="L571" s="31" t="s">
        <v>96</v>
      </c>
      <c r="M571" s="32">
        <v>0</v>
      </c>
      <c r="N571" s="34">
        <v>0</v>
      </c>
      <c r="O571" s="31" t="s">
        <v>155</v>
      </c>
      <c r="P571" s="116">
        <v>924</v>
      </c>
      <c r="Q571" s="116">
        <v>484</v>
      </c>
      <c r="R571" s="33">
        <v>0.52380000000000004</v>
      </c>
      <c r="S571" s="31" t="s">
        <v>96</v>
      </c>
      <c r="T571" s="32">
        <v>0</v>
      </c>
      <c r="U571" s="34">
        <v>0</v>
      </c>
    </row>
    <row r="572" spans="8:21">
      <c r="H572" s="31" t="s">
        <v>155</v>
      </c>
      <c r="I572" s="116">
        <v>1160</v>
      </c>
      <c r="J572" s="116">
        <v>558</v>
      </c>
      <c r="K572" s="33">
        <v>0.48099999999999998</v>
      </c>
      <c r="L572" s="31" t="s">
        <v>97</v>
      </c>
      <c r="M572" s="32">
        <v>0</v>
      </c>
      <c r="N572" s="34">
        <v>0</v>
      </c>
      <c r="O572" s="31" t="s">
        <v>155</v>
      </c>
      <c r="P572" s="116">
        <v>924</v>
      </c>
      <c r="Q572" s="116">
        <v>484</v>
      </c>
      <c r="R572" s="33">
        <v>0.52380000000000004</v>
      </c>
      <c r="S572" s="31" t="s">
        <v>97</v>
      </c>
      <c r="T572" s="32">
        <v>0</v>
      </c>
      <c r="U572" s="34">
        <v>0</v>
      </c>
    </row>
    <row r="573" spans="8:21">
      <c r="H573" s="31" t="s">
        <v>155</v>
      </c>
      <c r="I573" s="116">
        <v>1160</v>
      </c>
      <c r="J573" s="116">
        <v>558</v>
      </c>
      <c r="K573" s="33">
        <v>0.48099999999999998</v>
      </c>
      <c r="L573" s="31" t="s">
        <v>98</v>
      </c>
      <c r="M573" s="32">
        <v>0</v>
      </c>
      <c r="N573" s="34">
        <v>0</v>
      </c>
      <c r="O573" s="31" t="s">
        <v>155</v>
      </c>
      <c r="P573" s="116">
        <v>924</v>
      </c>
      <c r="Q573" s="116">
        <v>484</v>
      </c>
      <c r="R573" s="33">
        <v>0.52380000000000004</v>
      </c>
      <c r="S573" s="31" t="s">
        <v>98</v>
      </c>
      <c r="T573" s="32">
        <v>0</v>
      </c>
      <c r="U573" s="34">
        <v>0</v>
      </c>
    </row>
    <row r="574" spans="8:21">
      <c r="H574" s="31" t="s">
        <v>155</v>
      </c>
      <c r="I574" s="116">
        <v>1160</v>
      </c>
      <c r="J574" s="116">
        <v>558</v>
      </c>
      <c r="K574" s="33">
        <v>0.48099999999999998</v>
      </c>
      <c r="L574" s="31" t="s">
        <v>99</v>
      </c>
      <c r="M574" s="32">
        <v>0</v>
      </c>
      <c r="N574" s="34">
        <v>0</v>
      </c>
      <c r="O574" s="31" t="s">
        <v>155</v>
      </c>
      <c r="P574" s="116">
        <v>924</v>
      </c>
      <c r="Q574" s="116">
        <v>484</v>
      </c>
      <c r="R574" s="33">
        <v>0.52380000000000004</v>
      </c>
      <c r="S574" s="31" t="s">
        <v>99</v>
      </c>
      <c r="T574" s="32">
        <v>0</v>
      </c>
      <c r="U574" s="34">
        <v>0</v>
      </c>
    </row>
    <row r="575" spans="8:21">
      <c r="H575" s="31" t="s">
        <v>155</v>
      </c>
      <c r="I575" s="116">
        <v>1160</v>
      </c>
      <c r="J575" s="116">
        <v>558</v>
      </c>
      <c r="K575" s="33">
        <v>0.48099999999999998</v>
      </c>
      <c r="L575" s="31" t="s">
        <v>100</v>
      </c>
      <c r="M575" s="32">
        <v>0</v>
      </c>
      <c r="N575" s="34">
        <v>0</v>
      </c>
      <c r="O575" s="31" t="s">
        <v>155</v>
      </c>
      <c r="P575" s="116">
        <v>924</v>
      </c>
      <c r="Q575" s="116">
        <v>484</v>
      </c>
      <c r="R575" s="33">
        <v>0.52380000000000004</v>
      </c>
      <c r="S575" s="31" t="s">
        <v>100</v>
      </c>
      <c r="T575" s="32">
        <v>0</v>
      </c>
      <c r="U575" s="34">
        <v>0</v>
      </c>
    </row>
    <row r="576" spans="8:21">
      <c r="H576" s="31" t="s">
        <v>155</v>
      </c>
      <c r="I576" s="116">
        <v>1160</v>
      </c>
      <c r="J576" s="116">
        <v>558</v>
      </c>
      <c r="K576" s="33">
        <v>0.48099999999999998</v>
      </c>
      <c r="L576" s="31" t="s">
        <v>101</v>
      </c>
      <c r="M576" s="32">
        <v>0</v>
      </c>
      <c r="N576" s="34">
        <v>0</v>
      </c>
      <c r="O576" s="31" t="s">
        <v>155</v>
      </c>
      <c r="P576" s="116">
        <v>924</v>
      </c>
      <c r="Q576" s="116">
        <v>484</v>
      </c>
      <c r="R576" s="33">
        <v>0.52380000000000004</v>
      </c>
      <c r="S576" s="31" t="s">
        <v>101</v>
      </c>
      <c r="T576" s="32">
        <v>0</v>
      </c>
      <c r="U576" s="34">
        <v>0</v>
      </c>
    </row>
    <row r="577" spans="8:21">
      <c r="H577" s="31" t="s">
        <v>155</v>
      </c>
      <c r="I577" s="116">
        <v>1160</v>
      </c>
      <c r="J577" s="116">
        <v>558</v>
      </c>
      <c r="K577" s="33">
        <v>0.48099999999999998</v>
      </c>
      <c r="L577" s="31" t="s">
        <v>102</v>
      </c>
      <c r="M577" s="32">
        <v>0</v>
      </c>
      <c r="N577" s="34">
        <v>0</v>
      </c>
      <c r="O577" s="31" t="s">
        <v>155</v>
      </c>
      <c r="P577" s="116">
        <v>924</v>
      </c>
      <c r="Q577" s="116">
        <v>484</v>
      </c>
      <c r="R577" s="33">
        <v>0.52380000000000004</v>
      </c>
      <c r="S577" s="31" t="s">
        <v>102</v>
      </c>
      <c r="T577" s="32">
        <v>0</v>
      </c>
      <c r="U577" s="34">
        <v>0</v>
      </c>
    </row>
    <row r="578" spans="8:21">
      <c r="H578" s="31" t="s">
        <v>155</v>
      </c>
      <c r="I578" s="116">
        <v>1160</v>
      </c>
      <c r="J578" s="116">
        <v>558</v>
      </c>
      <c r="K578" s="33">
        <v>0.48099999999999998</v>
      </c>
      <c r="L578" s="31" t="s">
        <v>74</v>
      </c>
      <c r="M578" s="32">
        <v>0</v>
      </c>
      <c r="N578" s="34">
        <v>0</v>
      </c>
      <c r="O578" s="31" t="s">
        <v>155</v>
      </c>
      <c r="P578" s="116">
        <v>924</v>
      </c>
      <c r="Q578" s="116">
        <v>484</v>
      </c>
      <c r="R578" s="33">
        <v>0.52380000000000004</v>
      </c>
      <c r="S578" s="31" t="s">
        <v>74</v>
      </c>
      <c r="T578" s="32">
        <v>0</v>
      </c>
      <c r="U578" s="34">
        <v>0</v>
      </c>
    </row>
    <row r="579" spans="8:21">
      <c r="H579" s="31" t="s">
        <v>155</v>
      </c>
      <c r="I579" s="116">
        <v>1160</v>
      </c>
      <c r="J579" s="116">
        <v>558</v>
      </c>
      <c r="K579" s="33">
        <v>0.48099999999999998</v>
      </c>
      <c r="L579" s="31" t="s">
        <v>103</v>
      </c>
      <c r="M579" s="32">
        <v>0</v>
      </c>
      <c r="N579" s="34">
        <v>0</v>
      </c>
      <c r="O579" s="31" t="s">
        <v>155</v>
      </c>
      <c r="P579" s="116">
        <v>924</v>
      </c>
      <c r="Q579" s="116">
        <v>484</v>
      </c>
      <c r="R579" s="33">
        <v>0.52380000000000004</v>
      </c>
      <c r="S579" s="31" t="s">
        <v>103</v>
      </c>
      <c r="T579" s="32">
        <v>0</v>
      </c>
      <c r="U579" s="34">
        <v>0</v>
      </c>
    </row>
    <row r="580" spans="8:21">
      <c r="H580" s="31" t="s">
        <v>155</v>
      </c>
      <c r="I580" s="116">
        <v>1160</v>
      </c>
      <c r="J580" s="116">
        <v>558</v>
      </c>
      <c r="K580" s="33">
        <v>0.48099999999999998</v>
      </c>
      <c r="L580" s="31" t="s">
        <v>104</v>
      </c>
      <c r="M580" s="32">
        <v>0</v>
      </c>
      <c r="N580" s="34">
        <v>0</v>
      </c>
      <c r="O580" s="31" t="s">
        <v>155</v>
      </c>
      <c r="P580" s="116">
        <v>924</v>
      </c>
      <c r="Q580" s="116">
        <v>484</v>
      </c>
      <c r="R580" s="33">
        <v>0.52380000000000004</v>
      </c>
      <c r="S580" s="31" t="s">
        <v>104</v>
      </c>
      <c r="T580" s="32">
        <v>0</v>
      </c>
      <c r="U580" s="34">
        <v>0</v>
      </c>
    </row>
    <row r="581" spans="8:21">
      <c r="H581" s="31" t="s">
        <v>155</v>
      </c>
      <c r="I581" s="116">
        <v>1160</v>
      </c>
      <c r="J581" s="116">
        <v>558</v>
      </c>
      <c r="K581" s="33">
        <v>0.48099999999999998</v>
      </c>
      <c r="L581" s="31" t="s">
        <v>105</v>
      </c>
      <c r="M581" s="32">
        <v>0</v>
      </c>
      <c r="N581" s="34">
        <v>0</v>
      </c>
      <c r="O581" s="31" t="s">
        <v>155</v>
      </c>
      <c r="P581" s="116">
        <v>924</v>
      </c>
      <c r="Q581" s="116">
        <v>484</v>
      </c>
      <c r="R581" s="33">
        <v>0.52380000000000004</v>
      </c>
      <c r="S581" s="31" t="s">
        <v>105</v>
      </c>
      <c r="T581" s="32">
        <v>0</v>
      </c>
      <c r="U581" s="34">
        <v>0</v>
      </c>
    </row>
    <row r="582" spans="8:21">
      <c r="H582" s="31" t="s">
        <v>155</v>
      </c>
      <c r="I582" s="116">
        <v>1160</v>
      </c>
      <c r="J582" s="116">
        <v>558</v>
      </c>
      <c r="K582" s="33">
        <v>0.48099999999999998</v>
      </c>
      <c r="L582" s="31" t="s">
        <v>106</v>
      </c>
      <c r="M582" s="32">
        <v>0</v>
      </c>
      <c r="N582" s="34">
        <v>0</v>
      </c>
      <c r="O582" s="31" t="s">
        <v>155</v>
      </c>
      <c r="P582" s="116">
        <v>924</v>
      </c>
      <c r="Q582" s="116">
        <v>484</v>
      </c>
      <c r="R582" s="33">
        <v>0.52380000000000004</v>
      </c>
      <c r="S582" s="31" t="s">
        <v>106</v>
      </c>
      <c r="T582" s="32">
        <v>0</v>
      </c>
      <c r="U582" s="34">
        <v>0</v>
      </c>
    </row>
    <row r="583" spans="8:21">
      <c r="H583" s="31" t="s">
        <v>155</v>
      </c>
      <c r="I583" s="116">
        <v>1160</v>
      </c>
      <c r="J583" s="116">
        <v>558</v>
      </c>
      <c r="K583" s="33">
        <v>0.48099999999999998</v>
      </c>
      <c r="L583" s="31" t="s">
        <v>107</v>
      </c>
      <c r="M583" s="32">
        <v>0</v>
      </c>
      <c r="N583" s="34">
        <v>0</v>
      </c>
      <c r="O583" s="31" t="s">
        <v>155</v>
      </c>
      <c r="P583" s="116">
        <v>924</v>
      </c>
      <c r="Q583" s="116">
        <v>484</v>
      </c>
      <c r="R583" s="33">
        <v>0.52380000000000004</v>
      </c>
      <c r="S583" s="31" t="s">
        <v>107</v>
      </c>
      <c r="T583" s="32">
        <v>0</v>
      </c>
      <c r="U583" s="34">
        <v>0</v>
      </c>
    </row>
    <row r="584" spans="8:21">
      <c r="H584" s="31" t="s">
        <v>155</v>
      </c>
      <c r="I584" s="116">
        <v>1160</v>
      </c>
      <c r="J584" s="116">
        <v>558</v>
      </c>
      <c r="K584" s="33">
        <v>0.48099999999999998</v>
      </c>
      <c r="L584" s="31" t="s">
        <v>108</v>
      </c>
      <c r="M584" s="32">
        <v>0</v>
      </c>
      <c r="N584" s="34">
        <v>0</v>
      </c>
      <c r="O584" s="31" t="s">
        <v>155</v>
      </c>
      <c r="P584" s="116">
        <v>924</v>
      </c>
      <c r="Q584" s="116">
        <v>484</v>
      </c>
      <c r="R584" s="33">
        <v>0.52380000000000004</v>
      </c>
      <c r="S584" s="31" t="s">
        <v>108</v>
      </c>
      <c r="T584" s="32">
        <v>0</v>
      </c>
      <c r="U584" s="34">
        <v>0</v>
      </c>
    </row>
    <row r="585" spans="8:21">
      <c r="H585" s="31" t="s">
        <v>155</v>
      </c>
      <c r="I585" s="116">
        <v>1160</v>
      </c>
      <c r="J585" s="116">
        <v>558</v>
      </c>
      <c r="K585" s="33">
        <v>0.48099999999999998</v>
      </c>
      <c r="L585" s="31" t="s">
        <v>109</v>
      </c>
      <c r="M585" s="32">
        <v>0</v>
      </c>
      <c r="N585" s="34">
        <v>0</v>
      </c>
      <c r="O585" s="31" t="s">
        <v>155</v>
      </c>
      <c r="P585" s="116">
        <v>924</v>
      </c>
      <c r="Q585" s="116">
        <v>484</v>
      </c>
      <c r="R585" s="33">
        <v>0.52380000000000004</v>
      </c>
      <c r="S585" s="31" t="s">
        <v>109</v>
      </c>
      <c r="T585" s="32">
        <v>0</v>
      </c>
      <c r="U585" s="34">
        <v>0</v>
      </c>
    </row>
    <row r="586" spans="8:21">
      <c r="H586" s="31" t="s">
        <v>155</v>
      </c>
      <c r="I586" s="116">
        <v>1160</v>
      </c>
      <c r="J586" s="116">
        <v>558</v>
      </c>
      <c r="K586" s="33">
        <v>0.48099999999999998</v>
      </c>
      <c r="L586" s="31" t="s">
        <v>110</v>
      </c>
      <c r="M586" s="32">
        <v>0</v>
      </c>
      <c r="N586" s="34">
        <v>0</v>
      </c>
      <c r="O586" s="31" t="s">
        <v>155</v>
      </c>
      <c r="P586" s="116">
        <v>924</v>
      </c>
      <c r="Q586" s="116">
        <v>484</v>
      </c>
      <c r="R586" s="33">
        <v>0.52380000000000004</v>
      </c>
      <c r="S586" s="31" t="s">
        <v>110</v>
      </c>
      <c r="T586" s="32">
        <v>0</v>
      </c>
      <c r="U586" s="34">
        <v>0</v>
      </c>
    </row>
    <row r="587" spans="8:21">
      <c r="H587" s="31" t="s">
        <v>155</v>
      </c>
      <c r="I587" s="116">
        <v>1160</v>
      </c>
      <c r="J587" s="116">
        <v>558</v>
      </c>
      <c r="K587" s="33">
        <v>0.48099999999999998</v>
      </c>
      <c r="L587" s="31" t="s">
        <v>111</v>
      </c>
      <c r="M587" s="32">
        <v>0</v>
      </c>
      <c r="N587" s="34">
        <v>0</v>
      </c>
      <c r="O587" s="31" t="s">
        <v>155</v>
      </c>
      <c r="P587" s="116">
        <v>924</v>
      </c>
      <c r="Q587" s="116">
        <v>484</v>
      </c>
      <c r="R587" s="33">
        <v>0.52380000000000004</v>
      </c>
      <c r="S587" s="31" t="s">
        <v>111</v>
      </c>
      <c r="T587" s="32">
        <v>0</v>
      </c>
      <c r="U587" s="34">
        <v>0</v>
      </c>
    </row>
    <row r="588" spans="8:21">
      <c r="H588" s="31" t="s">
        <v>155</v>
      </c>
      <c r="I588" s="116">
        <v>1160</v>
      </c>
      <c r="J588" s="116">
        <v>558</v>
      </c>
      <c r="K588" s="33">
        <v>0.48099999999999998</v>
      </c>
      <c r="L588" s="31" t="s">
        <v>112</v>
      </c>
      <c r="M588" s="32">
        <v>0</v>
      </c>
      <c r="N588" s="34">
        <v>0</v>
      </c>
      <c r="O588" s="31" t="s">
        <v>155</v>
      </c>
      <c r="P588" s="116">
        <v>924</v>
      </c>
      <c r="Q588" s="116">
        <v>484</v>
      </c>
      <c r="R588" s="33">
        <v>0.52380000000000004</v>
      </c>
      <c r="S588" s="31" t="s">
        <v>112</v>
      </c>
      <c r="T588" s="32">
        <v>0</v>
      </c>
      <c r="U588" s="34">
        <v>0</v>
      </c>
    </row>
    <row r="589" spans="8:21">
      <c r="H589" s="31" t="s">
        <v>155</v>
      </c>
      <c r="I589" s="116">
        <v>1160</v>
      </c>
      <c r="J589" s="116">
        <v>558</v>
      </c>
      <c r="K589" s="33">
        <v>0.48099999999999998</v>
      </c>
      <c r="L589" s="31" t="s">
        <v>113</v>
      </c>
      <c r="M589" s="32">
        <v>0</v>
      </c>
      <c r="N589" s="34">
        <v>0</v>
      </c>
      <c r="O589" s="31" t="s">
        <v>155</v>
      </c>
      <c r="P589" s="116">
        <v>924</v>
      </c>
      <c r="Q589" s="116">
        <v>484</v>
      </c>
      <c r="R589" s="33">
        <v>0.52380000000000004</v>
      </c>
      <c r="S589" s="31" t="s">
        <v>113</v>
      </c>
      <c r="T589" s="32">
        <v>0</v>
      </c>
      <c r="U589" s="34">
        <v>0</v>
      </c>
    </row>
    <row r="590" spans="8:21">
      <c r="H590" s="31" t="s">
        <v>155</v>
      </c>
      <c r="I590" s="116">
        <v>1160</v>
      </c>
      <c r="J590" s="116">
        <v>558</v>
      </c>
      <c r="K590" s="33">
        <v>0.48099999999999998</v>
      </c>
      <c r="L590" s="31" t="s">
        <v>114</v>
      </c>
      <c r="M590" s="32">
        <v>0</v>
      </c>
      <c r="N590" s="34">
        <v>0</v>
      </c>
      <c r="O590" s="31" t="s">
        <v>155</v>
      </c>
      <c r="P590" s="116">
        <v>924</v>
      </c>
      <c r="Q590" s="116">
        <v>484</v>
      </c>
      <c r="R590" s="33">
        <v>0.52380000000000004</v>
      </c>
      <c r="S590" s="31" t="s">
        <v>114</v>
      </c>
      <c r="T590" s="32">
        <v>0</v>
      </c>
      <c r="U590" s="34">
        <v>0</v>
      </c>
    </row>
    <row r="591" spans="8:21">
      <c r="H591" s="31" t="s">
        <v>155</v>
      </c>
      <c r="I591" s="116">
        <v>1160</v>
      </c>
      <c r="J591" s="116">
        <v>558</v>
      </c>
      <c r="K591" s="33">
        <v>0.48099999999999998</v>
      </c>
      <c r="L591" s="31" t="s">
        <v>115</v>
      </c>
      <c r="M591" s="32">
        <v>0</v>
      </c>
      <c r="N591" s="34">
        <v>0</v>
      </c>
      <c r="O591" s="31" t="s">
        <v>155</v>
      </c>
      <c r="P591" s="116">
        <v>924</v>
      </c>
      <c r="Q591" s="116">
        <v>484</v>
      </c>
      <c r="R591" s="33">
        <v>0.52380000000000004</v>
      </c>
      <c r="S591" s="31" t="s">
        <v>115</v>
      </c>
      <c r="T591" s="32">
        <v>0</v>
      </c>
      <c r="U591" s="34">
        <v>0</v>
      </c>
    </row>
    <row r="592" spans="8:21">
      <c r="H592" s="31" t="s">
        <v>155</v>
      </c>
      <c r="I592" s="116">
        <v>1160</v>
      </c>
      <c r="J592" s="116">
        <v>558</v>
      </c>
      <c r="K592" s="33">
        <v>0.48099999999999998</v>
      </c>
      <c r="L592" s="31" t="s">
        <v>116</v>
      </c>
      <c r="M592" s="32">
        <v>0</v>
      </c>
      <c r="N592" s="34">
        <v>0</v>
      </c>
      <c r="O592" s="31" t="s">
        <v>155</v>
      </c>
      <c r="P592" s="116">
        <v>924</v>
      </c>
      <c r="Q592" s="116">
        <v>484</v>
      </c>
      <c r="R592" s="33">
        <v>0.52380000000000004</v>
      </c>
      <c r="S592" s="31" t="s">
        <v>116</v>
      </c>
      <c r="T592" s="32">
        <v>0</v>
      </c>
      <c r="U592" s="34">
        <v>0</v>
      </c>
    </row>
    <row r="593" spans="8:21">
      <c r="H593" s="31" t="s">
        <v>155</v>
      </c>
      <c r="I593" s="116">
        <v>1160</v>
      </c>
      <c r="J593" s="116">
        <v>558</v>
      </c>
      <c r="K593" s="33">
        <v>0.48099999999999998</v>
      </c>
      <c r="L593" s="31" t="s">
        <v>117</v>
      </c>
      <c r="M593" s="32">
        <v>0</v>
      </c>
      <c r="N593" s="34">
        <v>0</v>
      </c>
      <c r="O593" s="31" t="s">
        <v>155</v>
      </c>
      <c r="P593" s="116">
        <v>924</v>
      </c>
      <c r="Q593" s="116">
        <v>484</v>
      </c>
      <c r="R593" s="33">
        <v>0.52380000000000004</v>
      </c>
      <c r="S593" s="31" t="s">
        <v>117</v>
      </c>
      <c r="T593" s="32">
        <v>0</v>
      </c>
      <c r="U593" s="34">
        <v>0</v>
      </c>
    </row>
    <row r="594" spans="8:21">
      <c r="H594" s="31" t="s">
        <v>155</v>
      </c>
      <c r="I594" s="116">
        <v>1160</v>
      </c>
      <c r="J594" s="116">
        <v>558</v>
      </c>
      <c r="K594" s="33">
        <v>0.48099999999999998</v>
      </c>
      <c r="L594" s="31" t="s">
        <v>118</v>
      </c>
      <c r="M594" s="32">
        <v>0</v>
      </c>
      <c r="N594" s="34">
        <v>0</v>
      </c>
      <c r="O594" s="31" t="s">
        <v>155</v>
      </c>
      <c r="P594" s="116">
        <v>924</v>
      </c>
      <c r="Q594" s="116">
        <v>484</v>
      </c>
      <c r="R594" s="33">
        <v>0.52380000000000004</v>
      </c>
      <c r="S594" s="31" t="s">
        <v>118</v>
      </c>
      <c r="T594" s="32">
        <v>0</v>
      </c>
      <c r="U594" s="34">
        <v>0</v>
      </c>
    </row>
    <row r="595" spans="8:21">
      <c r="H595" s="31" t="s">
        <v>155</v>
      </c>
      <c r="I595" s="116">
        <v>1160</v>
      </c>
      <c r="J595" s="116">
        <v>558</v>
      </c>
      <c r="K595" s="33">
        <v>0.48099999999999998</v>
      </c>
      <c r="L595" s="31" t="s">
        <v>119</v>
      </c>
      <c r="M595" s="32">
        <v>0</v>
      </c>
      <c r="N595" s="34">
        <v>0</v>
      </c>
      <c r="O595" s="31" t="s">
        <v>155</v>
      </c>
      <c r="P595" s="116">
        <v>924</v>
      </c>
      <c r="Q595" s="116">
        <v>484</v>
      </c>
      <c r="R595" s="33">
        <v>0.52380000000000004</v>
      </c>
      <c r="S595" s="31" t="s">
        <v>119</v>
      </c>
      <c r="T595" s="32">
        <v>0</v>
      </c>
      <c r="U595" s="34">
        <v>0</v>
      </c>
    </row>
    <row r="596" spans="8:21">
      <c r="H596" s="31" t="s">
        <v>155</v>
      </c>
      <c r="I596" s="116">
        <v>1160</v>
      </c>
      <c r="J596" s="116">
        <v>558</v>
      </c>
      <c r="K596" s="33">
        <v>0.48099999999999998</v>
      </c>
      <c r="L596" s="31" t="s">
        <v>120</v>
      </c>
      <c r="M596" s="32">
        <v>0</v>
      </c>
      <c r="N596" s="34">
        <v>0</v>
      </c>
      <c r="O596" s="31" t="s">
        <v>155</v>
      </c>
      <c r="P596" s="116">
        <v>924</v>
      </c>
      <c r="Q596" s="116">
        <v>484</v>
      </c>
      <c r="R596" s="33">
        <v>0.52380000000000004</v>
      </c>
      <c r="S596" s="31" t="s">
        <v>120</v>
      </c>
      <c r="T596" s="32">
        <v>0</v>
      </c>
      <c r="U596" s="34">
        <v>0</v>
      </c>
    </row>
    <row r="597" spans="8:21">
      <c r="H597" s="31" t="s">
        <v>156</v>
      </c>
      <c r="I597" s="116">
        <v>1671</v>
      </c>
      <c r="J597" s="116">
        <v>870</v>
      </c>
      <c r="K597" s="33">
        <v>0.52059999999999995</v>
      </c>
      <c r="L597" s="31" t="s">
        <v>55</v>
      </c>
      <c r="M597" s="32">
        <v>671</v>
      </c>
      <c r="N597" s="34">
        <v>0.77129999999999999</v>
      </c>
      <c r="O597" s="31" t="s">
        <v>156</v>
      </c>
      <c r="P597" s="116">
        <v>1384</v>
      </c>
      <c r="Q597" s="116">
        <v>710</v>
      </c>
      <c r="R597" s="33">
        <v>0.51300000000000001</v>
      </c>
      <c r="S597" s="31" t="s">
        <v>55</v>
      </c>
      <c r="T597" s="32">
        <v>541</v>
      </c>
      <c r="U597" s="34">
        <v>0.76200000000000001</v>
      </c>
    </row>
    <row r="598" spans="8:21">
      <c r="H598" s="31" t="s">
        <v>156</v>
      </c>
      <c r="I598" s="116">
        <v>1671</v>
      </c>
      <c r="J598" s="116">
        <v>870</v>
      </c>
      <c r="K598" s="33">
        <v>0.52059999999999995</v>
      </c>
      <c r="L598" s="31" t="s">
        <v>58</v>
      </c>
      <c r="M598" s="32">
        <v>0</v>
      </c>
      <c r="N598" s="34">
        <v>0</v>
      </c>
      <c r="O598" s="31" t="s">
        <v>156</v>
      </c>
      <c r="P598" s="116">
        <v>1384</v>
      </c>
      <c r="Q598" s="116">
        <v>710</v>
      </c>
      <c r="R598" s="33">
        <v>0.51300000000000001</v>
      </c>
      <c r="S598" s="31" t="s">
        <v>58</v>
      </c>
      <c r="T598" s="32">
        <v>0</v>
      </c>
      <c r="U598" s="34">
        <v>0</v>
      </c>
    </row>
    <row r="599" spans="8:21">
      <c r="H599" s="31" t="s">
        <v>156</v>
      </c>
      <c r="I599" s="116">
        <v>1671</v>
      </c>
      <c r="J599" s="116">
        <v>870</v>
      </c>
      <c r="K599" s="33">
        <v>0.52059999999999995</v>
      </c>
      <c r="L599" s="31" t="s">
        <v>61</v>
      </c>
      <c r="M599" s="32">
        <v>0</v>
      </c>
      <c r="N599" s="34">
        <v>0</v>
      </c>
      <c r="O599" s="31" t="s">
        <v>156</v>
      </c>
      <c r="P599" s="116">
        <v>1384</v>
      </c>
      <c r="Q599" s="116">
        <v>710</v>
      </c>
      <c r="R599" s="33">
        <v>0.51300000000000001</v>
      </c>
      <c r="S599" s="31" t="s">
        <v>61</v>
      </c>
      <c r="T599" s="32">
        <v>0</v>
      </c>
      <c r="U599" s="34">
        <v>0</v>
      </c>
    </row>
    <row r="600" spans="8:21">
      <c r="H600" s="31" t="s">
        <v>156</v>
      </c>
      <c r="I600" s="116">
        <v>1671</v>
      </c>
      <c r="J600" s="116">
        <v>870</v>
      </c>
      <c r="K600" s="33">
        <v>0.52059999999999995</v>
      </c>
      <c r="L600" s="31" t="s">
        <v>64</v>
      </c>
      <c r="M600" s="32">
        <v>0</v>
      </c>
      <c r="N600" s="34">
        <v>0</v>
      </c>
      <c r="O600" s="31" t="s">
        <v>156</v>
      </c>
      <c r="P600" s="116">
        <v>1384</v>
      </c>
      <c r="Q600" s="116">
        <v>710</v>
      </c>
      <c r="R600" s="33">
        <v>0.51300000000000001</v>
      </c>
      <c r="S600" s="31" t="s">
        <v>64</v>
      </c>
      <c r="T600" s="32">
        <v>0</v>
      </c>
      <c r="U600" s="34">
        <v>0</v>
      </c>
    </row>
    <row r="601" spans="8:21">
      <c r="H601" s="31" t="s">
        <v>156</v>
      </c>
      <c r="I601" s="116">
        <v>1671</v>
      </c>
      <c r="J601" s="116">
        <v>870</v>
      </c>
      <c r="K601" s="33">
        <v>0.52059999999999995</v>
      </c>
      <c r="L601" s="31" t="s">
        <v>67</v>
      </c>
      <c r="M601" s="32">
        <v>0</v>
      </c>
      <c r="N601" s="34">
        <v>0</v>
      </c>
      <c r="O601" s="31" t="s">
        <v>156</v>
      </c>
      <c r="P601" s="116">
        <v>1384</v>
      </c>
      <c r="Q601" s="116">
        <v>710</v>
      </c>
      <c r="R601" s="33">
        <v>0.51300000000000001</v>
      </c>
      <c r="S601" s="31" t="s">
        <v>67</v>
      </c>
      <c r="T601" s="32">
        <v>0</v>
      </c>
      <c r="U601" s="34">
        <v>0</v>
      </c>
    </row>
    <row r="602" spans="8:21">
      <c r="H602" s="31" t="s">
        <v>156</v>
      </c>
      <c r="I602" s="116">
        <v>1671</v>
      </c>
      <c r="J602" s="116">
        <v>870</v>
      </c>
      <c r="K602" s="33">
        <v>0.52059999999999995</v>
      </c>
      <c r="L602" s="31" t="s">
        <v>70</v>
      </c>
      <c r="M602" s="32">
        <v>0</v>
      </c>
      <c r="N602" s="34">
        <v>0</v>
      </c>
      <c r="O602" s="31" t="s">
        <v>156</v>
      </c>
      <c r="P602" s="116">
        <v>1384</v>
      </c>
      <c r="Q602" s="116">
        <v>710</v>
      </c>
      <c r="R602" s="33">
        <v>0.51300000000000001</v>
      </c>
      <c r="S602" s="31" t="s">
        <v>70</v>
      </c>
      <c r="T602" s="32">
        <v>0</v>
      </c>
      <c r="U602" s="34">
        <v>0</v>
      </c>
    </row>
    <row r="603" spans="8:21">
      <c r="H603" s="31" t="s">
        <v>156</v>
      </c>
      <c r="I603" s="116">
        <v>1671</v>
      </c>
      <c r="J603" s="116">
        <v>870</v>
      </c>
      <c r="K603" s="33">
        <v>0.52059999999999995</v>
      </c>
      <c r="L603" s="31" t="s">
        <v>73</v>
      </c>
      <c r="M603" s="32">
        <v>0</v>
      </c>
      <c r="N603" s="34">
        <v>0</v>
      </c>
      <c r="O603" s="31" t="s">
        <v>156</v>
      </c>
      <c r="P603" s="116">
        <v>1384</v>
      </c>
      <c r="Q603" s="116">
        <v>710</v>
      </c>
      <c r="R603" s="33">
        <v>0.51300000000000001</v>
      </c>
      <c r="S603" s="31" t="s">
        <v>73</v>
      </c>
      <c r="T603" s="32">
        <v>0</v>
      </c>
      <c r="U603" s="34">
        <v>0</v>
      </c>
    </row>
    <row r="604" spans="8:21">
      <c r="H604" s="31" t="s">
        <v>156</v>
      </c>
      <c r="I604" s="116">
        <v>1671</v>
      </c>
      <c r="J604" s="116">
        <v>870</v>
      </c>
      <c r="K604" s="33">
        <v>0.52059999999999995</v>
      </c>
      <c r="L604" s="31" t="s">
        <v>57</v>
      </c>
      <c r="M604" s="32">
        <v>74</v>
      </c>
      <c r="N604" s="34">
        <v>8.5099999999999995E-2</v>
      </c>
      <c r="O604" s="31" t="s">
        <v>156</v>
      </c>
      <c r="P604" s="116">
        <v>1384</v>
      </c>
      <c r="Q604" s="116">
        <v>710</v>
      </c>
      <c r="R604" s="33">
        <v>0.51300000000000001</v>
      </c>
      <c r="S604" s="31" t="s">
        <v>57</v>
      </c>
      <c r="T604" s="32">
        <v>66</v>
      </c>
      <c r="U604" s="34">
        <v>9.2999999999999999E-2</v>
      </c>
    </row>
    <row r="605" spans="8:21">
      <c r="H605" s="31" t="s">
        <v>156</v>
      </c>
      <c r="I605" s="116">
        <v>1671</v>
      </c>
      <c r="J605" s="116">
        <v>870</v>
      </c>
      <c r="K605" s="33">
        <v>0.52059999999999995</v>
      </c>
      <c r="L605" s="31" t="s">
        <v>76</v>
      </c>
      <c r="M605" s="32">
        <v>0</v>
      </c>
      <c r="N605" s="34">
        <v>0</v>
      </c>
      <c r="O605" s="31" t="s">
        <v>156</v>
      </c>
      <c r="P605" s="116">
        <v>1384</v>
      </c>
      <c r="Q605" s="116">
        <v>710</v>
      </c>
      <c r="R605" s="33">
        <v>0.51300000000000001</v>
      </c>
      <c r="S605" s="31" t="s">
        <v>76</v>
      </c>
      <c r="T605" s="32">
        <v>0</v>
      </c>
      <c r="U605" s="34">
        <v>0</v>
      </c>
    </row>
    <row r="606" spans="8:21">
      <c r="H606" s="31" t="s">
        <v>156</v>
      </c>
      <c r="I606" s="116">
        <v>1671</v>
      </c>
      <c r="J606" s="116">
        <v>870</v>
      </c>
      <c r="K606" s="33">
        <v>0.52059999999999995</v>
      </c>
      <c r="L606" s="31" t="s">
        <v>77</v>
      </c>
      <c r="M606" s="32">
        <v>0</v>
      </c>
      <c r="N606" s="34">
        <v>0</v>
      </c>
      <c r="O606" s="31" t="s">
        <v>156</v>
      </c>
      <c r="P606" s="116">
        <v>1384</v>
      </c>
      <c r="Q606" s="116">
        <v>710</v>
      </c>
      <c r="R606" s="33">
        <v>0.51300000000000001</v>
      </c>
      <c r="S606" s="31" t="s">
        <v>77</v>
      </c>
      <c r="T606" s="32">
        <v>0</v>
      </c>
      <c r="U606" s="34">
        <v>0</v>
      </c>
    </row>
    <row r="607" spans="8:21">
      <c r="H607" s="31" t="s">
        <v>156</v>
      </c>
      <c r="I607" s="116">
        <v>1671</v>
      </c>
      <c r="J607" s="116">
        <v>870</v>
      </c>
      <c r="K607" s="33">
        <v>0.52059999999999995</v>
      </c>
      <c r="L607" s="31" t="s">
        <v>60</v>
      </c>
      <c r="M607" s="32">
        <v>64</v>
      </c>
      <c r="N607" s="34">
        <v>7.3599999999999999E-2</v>
      </c>
      <c r="O607" s="31" t="s">
        <v>156</v>
      </c>
      <c r="P607" s="116">
        <v>1384</v>
      </c>
      <c r="Q607" s="116">
        <v>710</v>
      </c>
      <c r="R607" s="33">
        <v>0.51300000000000001</v>
      </c>
      <c r="S607" s="31" t="s">
        <v>60</v>
      </c>
      <c r="T607" s="32">
        <v>39</v>
      </c>
      <c r="U607" s="34">
        <v>5.4899999999999997E-2</v>
      </c>
    </row>
    <row r="608" spans="8:21">
      <c r="H608" s="31" t="s">
        <v>156</v>
      </c>
      <c r="I608" s="116">
        <v>1671</v>
      </c>
      <c r="J608" s="116">
        <v>870</v>
      </c>
      <c r="K608" s="33">
        <v>0.52059999999999995</v>
      </c>
      <c r="L608" s="31" t="s">
        <v>56</v>
      </c>
      <c r="M608" s="32">
        <v>0</v>
      </c>
      <c r="N608" s="34">
        <v>0</v>
      </c>
      <c r="O608" s="31" t="s">
        <v>156</v>
      </c>
      <c r="P608" s="116">
        <v>1384</v>
      </c>
      <c r="Q608" s="116">
        <v>710</v>
      </c>
      <c r="R608" s="33">
        <v>0.51300000000000001</v>
      </c>
      <c r="S608" s="31" t="s">
        <v>56</v>
      </c>
      <c r="T608" s="32">
        <v>0</v>
      </c>
      <c r="U608" s="34">
        <v>0</v>
      </c>
    </row>
    <row r="609" spans="8:21">
      <c r="H609" s="31" t="s">
        <v>156</v>
      </c>
      <c r="I609" s="116">
        <v>1671</v>
      </c>
      <c r="J609" s="116">
        <v>870</v>
      </c>
      <c r="K609" s="33">
        <v>0.52059999999999995</v>
      </c>
      <c r="L609" s="31" t="s">
        <v>59</v>
      </c>
      <c r="M609" s="32">
        <v>0</v>
      </c>
      <c r="N609" s="34">
        <v>0</v>
      </c>
      <c r="O609" s="31" t="s">
        <v>156</v>
      </c>
      <c r="P609" s="116">
        <v>1384</v>
      </c>
      <c r="Q609" s="116">
        <v>710</v>
      </c>
      <c r="R609" s="33">
        <v>0.51300000000000001</v>
      </c>
      <c r="S609" s="31" t="s">
        <v>59</v>
      </c>
      <c r="T609" s="32">
        <v>0</v>
      </c>
      <c r="U609" s="34">
        <v>0</v>
      </c>
    </row>
    <row r="610" spans="8:21">
      <c r="H610" s="31" t="s">
        <v>156</v>
      </c>
      <c r="I610" s="116">
        <v>1671</v>
      </c>
      <c r="J610" s="116">
        <v>870</v>
      </c>
      <c r="K610" s="33">
        <v>0.52059999999999995</v>
      </c>
      <c r="L610" s="31" t="s">
        <v>62</v>
      </c>
      <c r="M610" s="32">
        <v>0</v>
      </c>
      <c r="N610" s="34">
        <v>0</v>
      </c>
      <c r="O610" s="31" t="s">
        <v>156</v>
      </c>
      <c r="P610" s="116">
        <v>1384</v>
      </c>
      <c r="Q610" s="116">
        <v>710</v>
      </c>
      <c r="R610" s="33">
        <v>0.51300000000000001</v>
      </c>
      <c r="S610" s="31" t="s">
        <v>62</v>
      </c>
      <c r="T610" s="32">
        <v>0</v>
      </c>
      <c r="U610" s="34">
        <v>0</v>
      </c>
    </row>
    <row r="611" spans="8:21">
      <c r="H611" s="31" t="s">
        <v>156</v>
      </c>
      <c r="I611" s="116">
        <v>1671</v>
      </c>
      <c r="J611" s="116">
        <v>870</v>
      </c>
      <c r="K611" s="33">
        <v>0.52059999999999995</v>
      </c>
      <c r="L611" s="31" t="s">
        <v>65</v>
      </c>
      <c r="M611" s="32">
        <v>0</v>
      </c>
      <c r="N611" s="34">
        <v>0</v>
      </c>
      <c r="O611" s="31" t="s">
        <v>156</v>
      </c>
      <c r="P611" s="116">
        <v>1384</v>
      </c>
      <c r="Q611" s="116">
        <v>710</v>
      </c>
      <c r="R611" s="33">
        <v>0.51300000000000001</v>
      </c>
      <c r="S611" s="31" t="s">
        <v>65</v>
      </c>
      <c r="T611" s="32">
        <v>0</v>
      </c>
      <c r="U611" s="34">
        <v>0</v>
      </c>
    </row>
    <row r="612" spans="8:21">
      <c r="H612" s="31" t="s">
        <v>156</v>
      </c>
      <c r="I612" s="116">
        <v>1671</v>
      </c>
      <c r="J612" s="116">
        <v>870</v>
      </c>
      <c r="K612" s="33">
        <v>0.52059999999999995</v>
      </c>
      <c r="L612" s="31" t="s">
        <v>68</v>
      </c>
      <c r="M612" s="32">
        <v>0</v>
      </c>
      <c r="N612" s="34">
        <v>0</v>
      </c>
      <c r="O612" s="31" t="s">
        <v>156</v>
      </c>
      <c r="P612" s="116">
        <v>1384</v>
      </c>
      <c r="Q612" s="116">
        <v>710</v>
      </c>
      <c r="R612" s="33">
        <v>0.51300000000000001</v>
      </c>
      <c r="S612" s="31" t="s">
        <v>68</v>
      </c>
      <c r="T612" s="32">
        <v>0</v>
      </c>
      <c r="U612" s="34">
        <v>0</v>
      </c>
    </row>
    <row r="613" spans="8:21">
      <c r="H613" s="31" t="s">
        <v>156</v>
      </c>
      <c r="I613" s="116">
        <v>1671</v>
      </c>
      <c r="J613" s="116">
        <v>870</v>
      </c>
      <c r="K613" s="33">
        <v>0.52059999999999995</v>
      </c>
      <c r="L613" s="31" t="s">
        <v>71</v>
      </c>
      <c r="M613" s="32">
        <v>0</v>
      </c>
      <c r="N613" s="34">
        <v>0</v>
      </c>
      <c r="O613" s="31" t="s">
        <v>156</v>
      </c>
      <c r="P613" s="116">
        <v>1384</v>
      </c>
      <c r="Q613" s="116">
        <v>710</v>
      </c>
      <c r="R613" s="33">
        <v>0.51300000000000001</v>
      </c>
      <c r="S613" s="31" t="s">
        <v>71</v>
      </c>
      <c r="T613" s="32">
        <v>0</v>
      </c>
      <c r="U613" s="34">
        <v>0</v>
      </c>
    </row>
    <row r="614" spans="8:21">
      <c r="H614" s="31" t="s">
        <v>156</v>
      </c>
      <c r="I614" s="116">
        <v>1671</v>
      </c>
      <c r="J614" s="116">
        <v>870</v>
      </c>
      <c r="K614" s="33">
        <v>0.52059999999999995</v>
      </c>
      <c r="L614" s="31" t="s">
        <v>63</v>
      </c>
      <c r="M614" s="32">
        <v>16</v>
      </c>
      <c r="N614" s="34">
        <v>1.84E-2</v>
      </c>
      <c r="O614" s="31" t="s">
        <v>156</v>
      </c>
      <c r="P614" s="116">
        <v>1384</v>
      </c>
      <c r="Q614" s="116">
        <v>710</v>
      </c>
      <c r="R614" s="33">
        <v>0.51300000000000001</v>
      </c>
      <c r="S614" s="31" t="s">
        <v>63</v>
      </c>
      <c r="T614" s="32">
        <v>24</v>
      </c>
      <c r="U614" s="34">
        <v>3.3799999999999997E-2</v>
      </c>
    </row>
    <row r="615" spans="8:21">
      <c r="H615" s="31" t="s">
        <v>156</v>
      </c>
      <c r="I615" s="116">
        <v>1671</v>
      </c>
      <c r="J615" s="116">
        <v>870</v>
      </c>
      <c r="K615" s="33">
        <v>0.52059999999999995</v>
      </c>
      <c r="L615" s="31" t="s">
        <v>75</v>
      </c>
      <c r="M615" s="32">
        <v>0</v>
      </c>
      <c r="N615" s="34">
        <v>0</v>
      </c>
      <c r="O615" s="31" t="s">
        <v>156</v>
      </c>
      <c r="P615" s="116">
        <v>1384</v>
      </c>
      <c r="Q615" s="116">
        <v>710</v>
      </c>
      <c r="R615" s="33">
        <v>0.51300000000000001</v>
      </c>
      <c r="S615" s="31" t="s">
        <v>75</v>
      </c>
      <c r="T615" s="32">
        <v>0</v>
      </c>
      <c r="U615" s="34">
        <v>0</v>
      </c>
    </row>
    <row r="616" spans="8:21">
      <c r="H616" s="31" t="s">
        <v>156</v>
      </c>
      <c r="I616" s="116">
        <v>1671</v>
      </c>
      <c r="J616" s="116">
        <v>870</v>
      </c>
      <c r="K616" s="33">
        <v>0.52059999999999995</v>
      </c>
      <c r="L616" s="31" t="s">
        <v>66</v>
      </c>
      <c r="M616" s="32">
        <v>7</v>
      </c>
      <c r="N616" s="34">
        <v>8.0000000000000002E-3</v>
      </c>
      <c r="O616" s="31" t="s">
        <v>156</v>
      </c>
      <c r="P616" s="116">
        <v>1384</v>
      </c>
      <c r="Q616" s="116">
        <v>710</v>
      </c>
      <c r="R616" s="33">
        <v>0.51300000000000001</v>
      </c>
      <c r="S616" s="31" t="s">
        <v>66</v>
      </c>
      <c r="T616" s="32">
        <v>4</v>
      </c>
      <c r="U616" s="34">
        <v>5.5999999999999999E-3</v>
      </c>
    </row>
    <row r="617" spans="8:21">
      <c r="H617" s="31" t="s">
        <v>156</v>
      </c>
      <c r="I617" s="116">
        <v>1671</v>
      </c>
      <c r="J617" s="116">
        <v>870</v>
      </c>
      <c r="K617" s="33">
        <v>0.52059999999999995</v>
      </c>
      <c r="L617" s="31" t="s">
        <v>78</v>
      </c>
      <c r="M617" s="32">
        <v>0</v>
      </c>
      <c r="N617" s="34">
        <v>0</v>
      </c>
      <c r="O617" s="31" t="s">
        <v>156</v>
      </c>
      <c r="P617" s="116">
        <v>1384</v>
      </c>
      <c r="Q617" s="116">
        <v>710</v>
      </c>
      <c r="R617" s="33">
        <v>0.51300000000000001</v>
      </c>
      <c r="S617" s="31" t="s">
        <v>78</v>
      </c>
      <c r="T617" s="32">
        <v>0</v>
      </c>
      <c r="U617" s="34">
        <v>0</v>
      </c>
    </row>
    <row r="618" spans="8:21">
      <c r="H618" s="31" t="s">
        <v>156</v>
      </c>
      <c r="I618" s="116">
        <v>1671</v>
      </c>
      <c r="J618" s="116">
        <v>870</v>
      </c>
      <c r="K618" s="33">
        <v>0.52059999999999995</v>
      </c>
      <c r="L618" s="31" t="s">
        <v>79</v>
      </c>
      <c r="M618" s="32">
        <v>0</v>
      </c>
      <c r="N618" s="34">
        <v>0</v>
      </c>
      <c r="O618" s="31" t="s">
        <v>156</v>
      </c>
      <c r="P618" s="116">
        <v>1384</v>
      </c>
      <c r="Q618" s="116">
        <v>710</v>
      </c>
      <c r="R618" s="33">
        <v>0.51300000000000001</v>
      </c>
      <c r="S618" s="31" t="s">
        <v>79</v>
      </c>
      <c r="T618" s="32">
        <v>0</v>
      </c>
      <c r="U618" s="34">
        <v>0</v>
      </c>
    </row>
    <row r="619" spans="8:21">
      <c r="H619" s="31" t="s">
        <v>156</v>
      </c>
      <c r="I619" s="116">
        <v>1671</v>
      </c>
      <c r="J619" s="116">
        <v>870</v>
      </c>
      <c r="K619" s="33">
        <v>0.52059999999999995</v>
      </c>
      <c r="L619" s="31" t="s">
        <v>80</v>
      </c>
      <c r="M619" s="32">
        <v>0</v>
      </c>
      <c r="N619" s="34">
        <v>0</v>
      </c>
      <c r="O619" s="31" t="s">
        <v>156</v>
      </c>
      <c r="P619" s="116">
        <v>1384</v>
      </c>
      <c r="Q619" s="116">
        <v>710</v>
      </c>
      <c r="R619" s="33">
        <v>0.51300000000000001</v>
      </c>
      <c r="S619" s="31" t="s">
        <v>80</v>
      </c>
      <c r="T619" s="32">
        <v>0</v>
      </c>
      <c r="U619" s="34">
        <v>0</v>
      </c>
    </row>
    <row r="620" spans="8:21">
      <c r="H620" s="31" t="s">
        <v>156</v>
      </c>
      <c r="I620" s="116">
        <v>1671</v>
      </c>
      <c r="J620" s="116">
        <v>870</v>
      </c>
      <c r="K620" s="33">
        <v>0.52059999999999995</v>
      </c>
      <c r="L620" s="31" t="s">
        <v>81</v>
      </c>
      <c r="M620" s="32">
        <v>0</v>
      </c>
      <c r="N620" s="34">
        <v>0</v>
      </c>
      <c r="O620" s="31" t="s">
        <v>156</v>
      </c>
      <c r="P620" s="116">
        <v>1384</v>
      </c>
      <c r="Q620" s="116">
        <v>710</v>
      </c>
      <c r="R620" s="33">
        <v>0.51300000000000001</v>
      </c>
      <c r="S620" s="31" t="s">
        <v>81</v>
      </c>
      <c r="T620" s="32">
        <v>0</v>
      </c>
      <c r="U620" s="34">
        <v>0</v>
      </c>
    </row>
    <row r="621" spans="8:21">
      <c r="H621" s="31" t="s">
        <v>156</v>
      </c>
      <c r="I621" s="116">
        <v>1671</v>
      </c>
      <c r="J621" s="116">
        <v>870</v>
      </c>
      <c r="K621" s="33">
        <v>0.52059999999999995</v>
      </c>
      <c r="L621" s="31" t="s">
        <v>82</v>
      </c>
      <c r="M621" s="32">
        <v>0</v>
      </c>
      <c r="N621" s="34">
        <v>0</v>
      </c>
      <c r="O621" s="31" t="s">
        <v>156</v>
      </c>
      <c r="P621" s="116">
        <v>1384</v>
      </c>
      <c r="Q621" s="116">
        <v>710</v>
      </c>
      <c r="R621" s="33">
        <v>0.51300000000000001</v>
      </c>
      <c r="S621" s="31" t="s">
        <v>82</v>
      </c>
      <c r="T621" s="32">
        <v>0</v>
      </c>
      <c r="U621" s="34">
        <v>0</v>
      </c>
    </row>
    <row r="622" spans="8:21">
      <c r="H622" s="31" t="s">
        <v>156</v>
      </c>
      <c r="I622" s="116">
        <v>1671</v>
      </c>
      <c r="J622" s="116">
        <v>870</v>
      </c>
      <c r="K622" s="33">
        <v>0.52059999999999995</v>
      </c>
      <c r="L622" s="31" t="s">
        <v>83</v>
      </c>
      <c r="M622" s="32">
        <v>0</v>
      </c>
      <c r="N622" s="34">
        <v>0</v>
      </c>
      <c r="O622" s="31" t="s">
        <v>156</v>
      </c>
      <c r="P622" s="116">
        <v>1384</v>
      </c>
      <c r="Q622" s="116">
        <v>710</v>
      </c>
      <c r="R622" s="33">
        <v>0.51300000000000001</v>
      </c>
      <c r="S622" s="31" t="s">
        <v>83</v>
      </c>
      <c r="T622" s="32">
        <v>0</v>
      </c>
      <c r="U622" s="34">
        <v>0</v>
      </c>
    </row>
    <row r="623" spans="8:21">
      <c r="H623" s="31" t="s">
        <v>156</v>
      </c>
      <c r="I623" s="116">
        <v>1671</v>
      </c>
      <c r="J623" s="116">
        <v>870</v>
      </c>
      <c r="K623" s="33">
        <v>0.52059999999999995</v>
      </c>
      <c r="L623" s="31" t="s">
        <v>84</v>
      </c>
      <c r="M623" s="32">
        <v>0</v>
      </c>
      <c r="N623" s="34">
        <v>0</v>
      </c>
      <c r="O623" s="31" t="s">
        <v>156</v>
      </c>
      <c r="P623" s="116">
        <v>1384</v>
      </c>
      <c r="Q623" s="116">
        <v>710</v>
      </c>
      <c r="R623" s="33">
        <v>0.51300000000000001</v>
      </c>
      <c r="S623" s="31" t="s">
        <v>84</v>
      </c>
      <c r="T623" s="32">
        <v>0</v>
      </c>
      <c r="U623" s="34">
        <v>0</v>
      </c>
    </row>
    <row r="624" spans="8:21">
      <c r="H624" s="31" t="s">
        <v>156</v>
      </c>
      <c r="I624" s="116">
        <v>1671</v>
      </c>
      <c r="J624" s="116">
        <v>870</v>
      </c>
      <c r="K624" s="33">
        <v>0.52059999999999995</v>
      </c>
      <c r="L624" s="31" t="s">
        <v>85</v>
      </c>
      <c r="M624" s="32">
        <v>0</v>
      </c>
      <c r="N624" s="34">
        <v>0</v>
      </c>
      <c r="O624" s="31" t="s">
        <v>156</v>
      </c>
      <c r="P624" s="116">
        <v>1384</v>
      </c>
      <c r="Q624" s="116">
        <v>710</v>
      </c>
      <c r="R624" s="33">
        <v>0.51300000000000001</v>
      </c>
      <c r="S624" s="31" t="s">
        <v>85</v>
      </c>
      <c r="T624" s="32">
        <v>0</v>
      </c>
      <c r="U624" s="34">
        <v>0</v>
      </c>
    </row>
    <row r="625" spans="8:21">
      <c r="H625" s="31" t="s">
        <v>156</v>
      </c>
      <c r="I625" s="116">
        <v>1671</v>
      </c>
      <c r="J625" s="116">
        <v>870</v>
      </c>
      <c r="K625" s="33">
        <v>0.52059999999999995</v>
      </c>
      <c r="L625" s="31" t="s">
        <v>69</v>
      </c>
      <c r="M625" s="32">
        <v>27</v>
      </c>
      <c r="N625" s="34">
        <v>3.1E-2</v>
      </c>
      <c r="O625" s="31" t="s">
        <v>156</v>
      </c>
      <c r="P625" s="116">
        <v>1384</v>
      </c>
      <c r="Q625" s="116">
        <v>710</v>
      </c>
      <c r="R625" s="33">
        <v>0.51300000000000001</v>
      </c>
      <c r="S625" s="31" t="s">
        <v>69</v>
      </c>
      <c r="T625" s="32">
        <v>25</v>
      </c>
      <c r="U625" s="34">
        <v>3.5200000000000002E-2</v>
      </c>
    </row>
    <row r="626" spans="8:21">
      <c r="H626" s="31" t="s">
        <v>156</v>
      </c>
      <c r="I626" s="116">
        <v>1671</v>
      </c>
      <c r="J626" s="116">
        <v>870</v>
      </c>
      <c r="K626" s="33">
        <v>0.52059999999999995</v>
      </c>
      <c r="L626" s="31" t="s">
        <v>86</v>
      </c>
      <c r="M626" s="32">
        <v>0</v>
      </c>
      <c r="N626" s="34">
        <v>0</v>
      </c>
      <c r="O626" s="31" t="s">
        <v>156</v>
      </c>
      <c r="P626" s="116">
        <v>1384</v>
      </c>
      <c r="Q626" s="116">
        <v>710</v>
      </c>
      <c r="R626" s="33">
        <v>0.51300000000000001</v>
      </c>
      <c r="S626" s="31" t="s">
        <v>86</v>
      </c>
      <c r="T626" s="32">
        <v>0</v>
      </c>
      <c r="U626" s="34">
        <v>0</v>
      </c>
    </row>
    <row r="627" spans="8:21">
      <c r="H627" s="31" t="s">
        <v>156</v>
      </c>
      <c r="I627" s="116">
        <v>1671</v>
      </c>
      <c r="J627" s="116">
        <v>870</v>
      </c>
      <c r="K627" s="33">
        <v>0.52059999999999995</v>
      </c>
      <c r="L627" s="31" t="s">
        <v>72</v>
      </c>
      <c r="M627" s="32">
        <v>11</v>
      </c>
      <c r="N627" s="34">
        <v>1.26E-2</v>
      </c>
      <c r="O627" s="31" t="s">
        <v>156</v>
      </c>
      <c r="P627" s="116">
        <v>1384</v>
      </c>
      <c r="Q627" s="116">
        <v>710</v>
      </c>
      <c r="R627" s="33">
        <v>0.51300000000000001</v>
      </c>
      <c r="S627" s="31" t="s">
        <v>72</v>
      </c>
      <c r="T627" s="32">
        <v>11</v>
      </c>
      <c r="U627" s="34">
        <v>1.55E-2</v>
      </c>
    </row>
    <row r="628" spans="8:21">
      <c r="H628" s="31" t="s">
        <v>156</v>
      </c>
      <c r="I628" s="116">
        <v>1671</v>
      </c>
      <c r="J628" s="116">
        <v>870</v>
      </c>
      <c r="K628" s="33">
        <v>0.52059999999999995</v>
      </c>
      <c r="L628" s="31" t="s">
        <v>87</v>
      </c>
      <c r="M628" s="32">
        <v>0</v>
      </c>
      <c r="N628" s="34">
        <v>0</v>
      </c>
      <c r="O628" s="31" t="s">
        <v>156</v>
      </c>
      <c r="P628" s="116">
        <v>1384</v>
      </c>
      <c r="Q628" s="116">
        <v>710</v>
      </c>
      <c r="R628" s="33">
        <v>0.51300000000000001</v>
      </c>
      <c r="S628" s="31" t="s">
        <v>87</v>
      </c>
      <c r="T628" s="32">
        <v>0</v>
      </c>
      <c r="U628" s="34">
        <v>0</v>
      </c>
    </row>
    <row r="629" spans="8:21">
      <c r="H629" s="31" t="s">
        <v>156</v>
      </c>
      <c r="I629" s="116">
        <v>1671</v>
      </c>
      <c r="J629" s="116">
        <v>870</v>
      </c>
      <c r="K629" s="33">
        <v>0.52059999999999995</v>
      </c>
      <c r="L629" s="31" t="s">
        <v>88</v>
      </c>
      <c r="M629" s="32">
        <v>0</v>
      </c>
      <c r="N629" s="34">
        <v>0</v>
      </c>
      <c r="O629" s="31" t="s">
        <v>156</v>
      </c>
      <c r="P629" s="116">
        <v>1384</v>
      </c>
      <c r="Q629" s="116">
        <v>710</v>
      </c>
      <c r="R629" s="33">
        <v>0.51300000000000001</v>
      </c>
      <c r="S629" s="31" t="s">
        <v>88</v>
      </c>
      <c r="T629" s="32">
        <v>0</v>
      </c>
      <c r="U629" s="34">
        <v>0</v>
      </c>
    </row>
    <row r="630" spans="8:21">
      <c r="H630" s="31" t="s">
        <v>156</v>
      </c>
      <c r="I630" s="116">
        <v>1671</v>
      </c>
      <c r="J630" s="116">
        <v>870</v>
      </c>
      <c r="K630" s="33">
        <v>0.52059999999999995</v>
      </c>
      <c r="L630" s="31" t="s">
        <v>89</v>
      </c>
      <c r="M630" s="32">
        <v>0</v>
      </c>
      <c r="N630" s="34">
        <v>0</v>
      </c>
      <c r="O630" s="31" t="s">
        <v>156</v>
      </c>
      <c r="P630" s="116">
        <v>1384</v>
      </c>
      <c r="Q630" s="116">
        <v>710</v>
      </c>
      <c r="R630" s="33">
        <v>0.51300000000000001</v>
      </c>
      <c r="S630" s="31" t="s">
        <v>89</v>
      </c>
      <c r="T630" s="32">
        <v>0</v>
      </c>
      <c r="U630" s="34">
        <v>0</v>
      </c>
    </row>
    <row r="631" spans="8:21">
      <c r="H631" s="31" t="s">
        <v>156</v>
      </c>
      <c r="I631" s="116">
        <v>1671</v>
      </c>
      <c r="J631" s="116">
        <v>870</v>
      </c>
      <c r="K631" s="33">
        <v>0.52059999999999995</v>
      </c>
      <c r="L631" s="31" t="s">
        <v>90</v>
      </c>
      <c r="M631" s="32">
        <v>0</v>
      </c>
      <c r="N631" s="34">
        <v>0</v>
      </c>
      <c r="O631" s="31" t="s">
        <v>156</v>
      </c>
      <c r="P631" s="116">
        <v>1384</v>
      </c>
      <c r="Q631" s="116">
        <v>710</v>
      </c>
      <c r="R631" s="33">
        <v>0.51300000000000001</v>
      </c>
      <c r="S631" s="31" t="s">
        <v>90</v>
      </c>
      <c r="T631" s="32">
        <v>0</v>
      </c>
      <c r="U631" s="34">
        <v>0</v>
      </c>
    </row>
    <row r="632" spans="8:21">
      <c r="H632" s="31" t="s">
        <v>156</v>
      </c>
      <c r="I632" s="116">
        <v>1671</v>
      </c>
      <c r="J632" s="116">
        <v>870</v>
      </c>
      <c r="K632" s="33">
        <v>0.52059999999999995</v>
      </c>
      <c r="L632" s="31" t="s">
        <v>91</v>
      </c>
      <c r="M632" s="32">
        <v>0</v>
      </c>
      <c r="N632" s="34">
        <v>0</v>
      </c>
      <c r="O632" s="31" t="s">
        <v>156</v>
      </c>
      <c r="P632" s="116">
        <v>1384</v>
      </c>
      <c r="Q632" s="116">
        <v>710</v>
      </c>
      <c r="R632" s="33">
        <v>0.51300000000000001</v>
      </c>
      <c r="S632" s="31" t="s">
        <v>91</v>
      </c>
      <c r="T632" s="32">
        <v>0</v>
      </c>
      <c r="U632" s="34">
        <v>0</v>
      </c>
    </row>
    <row r="633" spans="8:21">
      <c r="H633" s="31" t="s">
        <v>156</v>
      </c>
      <c r="I633" s="116">
        <v>1671</v>
      </c>
      <c r="J633" s="116">
        <v>870</v>
      </c>
      <c r="K633" s="33">
        <v>0.52059999999999995</v>
      </c>
      <c r="L633" s="31" t="s">
        <v>92</v>
      </c>
      <c r="M633" s="32">
        <v>0</v>
      </c>
      <c r="N633" s="34">
        <v>0</v>
      </c>
      <c r="O633" s="31" t="s">
        <v>156</v>
      </c>
      <c r="P633" s="116">
        <v>1384</v>
      </c>
      <c r="Q633" s="116">
        <v>710</v>
      </c>
      <c r="R633" s="33">
        <v>0.51300000000000001</v>
      </c>
      <c r="S633" s="31" t="s">
        <v>92</v>
      </c>
      <c r="T633" s="32">
        <v>0</v>
      </c>
      <c r="U633" s="34">
        <v>0</v>
      </c>
    </row>
    <row r="634" spans="8:21">
      <c r="H634" s="31" t="s">
        <v>156</v>
      </c>
      <c r="I634" s="116">
        <v>1671</v>
      </c>
      <c r="J634" s="116">
        <v>870</v>
      </c>
      <c r="K634" s="33">
        <v>0.52059999999999995</v>
      </c>
      <c r="L634" s="31" t="s">
        <v>93</v>
      </c>
      <c r="M634" s="32">
        <v>0</v>
      </c>
      <c r="N634" s="34">
        <v>0</v>
      </c>
      <c r="O634" s="31" t="s">
        <v>156</v>
      </c>
      <c r="P634" s="116">
        <v>1384</v>
      </c>
      <c r="Q634" s="116">
        <v>710</v>
      </c>
      <c r="R634" s="33">
        <v>0.51300000000000001</v>
      </c>
      <c r="S634" s="31" t="s">
        <v>93</v>
      </c>
      <c r="T634" s="32">
        <v>0</v>
      </c>
      <c r="U634" s="34">
        <v>0</v>
      </c>
    </row>
    <row r="635" spans="8:21">
      <c r="H635" s="31" t="s">
        <v>156</v>
      </c>
      <c r="I635" s="116">
        <v>1671</v>
      </c>
      <c r="J635" s="116">
        <v>870</v>
      </c>
      <c r="K635" s="33">
        <v>0.52059999999999995</v>
      </c>
      <c r="L635" s="31" t="s">
        <v>94</v>
      </c>
      <c r="M635" s="32">
        <v>0</v>
      </c>
      <c r="N635" s="34">
        <v>0</v>
      </c>
      <c r="O635" s="31" t="s">
        <v>156</v>
      </c>
      <c r="P635" s="116">
        <v>1384</v>
      </c>
      <c r="Q635" s="116">
        <v>710</v>
      </c>
      <c r="R635" s="33">
        <v>0.51300000000000001</v>
      </c>
      <c r="S635" s="31" t="s">
        <v>94</v>
      </c>
      <c r="T635" s="32">
        <v>0</v>
      </c>
      <c r="U635" s="34">
        <v>0</v>
      </c>
    </row>
    <row r="636" spans="8:21">
      <c r="H636" s="31" t="s">
        <v>156</v>
      </c>
      <c r="I636" s="116">
        <v>1671</v>
      </c>
      <c r="J636" s="116">
        <v>870</v>
      </c>
      <c r="K636" s="33">
        <v>0.52059999999999995</v>
      </c>
      <c r="L636" s="31" t="s">
        <v>95</v>
      </c>
      <c r="M636" s="32">
        <v>0</v>
      </c>
      <c r="N636" s="34">
        <v>0</v>
      </c>
      <c r="O636" s="31" t="s">
        <v>156</v>
      </c>
      <c r="P636" s="116">
        <v>1384</v>
      </c>
      <c r="Q636" s="116">
        <v>710</v>
      </c>
      <c r="R636" s="33">
        <v>0.51300000000000001</v>
      </c>
      <c r="S636" s="31" t="s">
        <v>95</v>
      </c>
      <c r="T636" s="32">
        <v>0</v>
      </c>
      <c r="U636" s="34">
        <v>0</v>
      </c>
    </row>
    <row r="637" spans="8:21">
      <c r="H637" s="31" t="s">
        <v>156</v>
      </c>
      <c r="I637" s="116">
        <v>1671</v>
      </c>
      <c r="J637" s="116">
        <v>870</v>
      </c>
      <c r="K637" s="33">
        <v>0.52059999999999995</v>
      </c>
      <c r="L637" s="31" t="s">
        <v>96</v>
      </c>
      <c r="M637" s="32">
        <v>0</v>
      </c>
      <c r="N637" s="34">
        <v>0</v>
      </c>
      <c r="O637" s="31" t="s">
        <v>156</v>
      </c>
      <c r="P637" s="116">
        <v>1384</v>
      </c>
      <c r="Q637" s="116">
        <v>710</v>
      </c>
      <c r="R637" s="33">
        <v>0.51300000000000001</v>
      </c>
      <c r="S637" s="31" t="s">
        <v>96</v>
      </c>
      <c r="T637" s="32">
        <v>0</v>
      </c>
      <c r="U637" s="34">
        <v>0</v>
      </c>
    </row>
    <row r="638" spans="8:21">
      <c r="H638" s="31" t="s">
        <v>156</v>
      </c>
      <c r="I638" s="116">
        <v>1671</v>
      </c>
      <c r="J638" s="116">
        <v>870</v>
      </c>
      <c r="K638" s="33">
        <v>0.52059999999999995</v>
      </c>
      <c r="L638" s="31" t="s">
        <v>97</v>
      </c>
      <c r="M638" s="32">
        <v>0</v>
      </c>
      <c r="N638" s="34">
        <v>0</v>
      </c>
      <c r="O638" s="31" t="s">
        <v>156</v>
      </c>
      <c r="P638" s="116">
        <v>1384</v>
      </c>
      <c r="Q638" s="116">
        <v>710</v>
      </c>
      <c r="R638" s="33">
        <v>0.51300000000000001</v>
      </c>
      <c r="S638" s="31" t="s">
        <v>97</v>
      </c>
      <c r="T638" s="32">
        <v>0</v>
      </c>
      <c r="U638" s="34">
        <v>0</v>
      </c>
    </row>
    <row r="639" spans="8:21">
      <c r="H639" s="31" t="s">
        <v>156</v>
      </c>
      <c r="I639" s="116">
        <v>1671</v>
      </c>
      <c r="J639" s="116">
        <v>870</v>
      </c>
      <c r="K639" s="33">
        <v>0.52059999999999995</v>
      </c>
      <c r="L639" s="31" t="s">
        <v>98</v>
      </c>
      <c r="M639" s="32">
        <v>0</v>
      </c>
      <c r="N639" s="34">
        <v>0</v>
      </c>
      <c r="O639" s="31" t="s">
        <v>156</v>
      </c>
      <c r="P639" s="116">
        <v>1384</v>
      </c>
      <c r="Q639" s="116">
        <v>710</v>
      </c>
      <c r="R639" s="33">
        <v>0.51300000000000001</v>
      </c>
      <c r="S639" s="31" t="s">
        <v>98</v>
      </c>
      <c r="T639" s="32">
        <v>0</v>
      </c>
      <c r="U639" s="34">
        <v>0</v>
      </c>
    </row>
    <row r="640" spans="8:21">
      <c r="H640" s="31" t="s">
        <v>156</v>
      </c>
      <c r="I640" s="116">
        <v>1671</v>
      </c>
      <c r="J640" s="116">
        <v>870</v>
      </c>
      <c r="K640" s="33">
        <v>0.52059999999999995</v>
      </c>
      <c r="L640" s="31" t="s">
        <v>99</v>
      </c>
      <c r="M640" s="32">
        <v>0</v>
      </c>
      <c r="N640" s="34">
        <v>0</v>
      </c>
      <c r="O640" s="31" t="s">
        <v>156</v>
      </c>
      <c r="P640" s="116">
        <v>1384</v>
      </c>
      <c r="Q640" s="116">
        <v>710</v>
      </c>
      <c r="R640" s="33">
        <v>0.51300000000000001</v>
      </c>
      <c r="S640" s="31" t="s">
        <v>99</v>
      </c>
      <c r="T640" s="32">
        <v>0</v>
      </c>
      <c r="U640" s="34">
        <v>0</v>
      </c>
    </row>
    <row r="641" spans="8:21">
      <c r="H641" s="31" t="s">
        <v>156</v>
      </c>
      <c r="I641" s="116">
        <v>1671</v>
      </c>
      <c r="J641" s="116">
        <v>870</v>
      </c>
      <c r="K641" s="33">
        <v>0.52059999999999995</v>
      </c>
      <c r="L641" s="31" t="s">
        <v>100</v>
      </c>
      <c r="M641" s="32">
        <v>0</v>
      </c>
      <c r="N641" s="34">
        <v>0</v>
      </c>
      <c r="O641" s="31" t="s">
        <v>156</v>
      </c>
      <c r="P641" s="116">
        <v>1384</v>
      </c>
      <c r="Q641" s="116">
        <v>710</v>
      </c>
      <c r="R641" s="33">
        <v>0.51300000000000001</v>
      </c>
      <c r="S641" s="31" t="s">
        <v>100</v>
      </c>
      <c r="T641" s="32">
        <v>0</v>
      </c>
      <c r="U641" s="34">
        <v>0</v>
      </c>
    </row>
    <row r="642" spans="8:21">
      <c r="H642" s="31" t="s">
        <v>156</v>
      </c>
      <c r="I642" s="116">
        <v>1671</v>
      </c>
      <c r="J642" s="116">
        <v>870</v>
      </c>
      <c r="K642" s="33">
        <v>0.52059999999999995</v>
      </c>
      <c r="L642" s="31" t="s">
        <v>101</v>
      </c>
      <c r="M642" s="32">
        <v>0</v>
      </c>
      <c r="N642" s="34">
        <v>0</v>
      </c>
      <c r="O642" s="31" t="s">
        <v>156</v>
      </c>
      <c r="P642" s="116">
        <v>1384</v>
      </c>
      <c r="Q642" s="116">
        <v>710</v>
      </c>
      <c r="R642" s="33">
        <v>0.51300000000000001</v>
      </c>
      <c r="S642" s="31" t="s">
        <v>101</v>
      </c>
      <c r="T642" s="32">
        <v>0</v>
      </c>
      <c r="U642" s="34">
        <v>0</v>
      </c>
    </row>
    <row r="643" spans="8:21">
      <c r="H643" s="31" t="s">
        <v>156</v>
      </c>
      <c r="I643" s="116">
        <v>1671</v>
      </c>
      <c r="J643" s="116">
        <v>870</v>
      </c>
      <c r="K643" s="33">
        <v>0.52059999999999995</v>
      </c>
      <c r="L643" s="31" t="s">
        <v>102</v>
      </c>
      <c r="M643" s="32">
        <v>0</v>
      </c>
      <c r="N643" s="34">
        <v>0</v>
      </c>
      <c r="O643" s="31" t="s">
        <v>156</v>
      </c>
      <c r="P643" s="116">
        <v>1384</v>
      </c>
      <c r="Q643" s="116">
        <v>710</v>
      </c>
      <c r="R643" s="33">
        <v>0.51300000000000001</v>
      </c>
      <c r="S643" s="31" t="s">
        <v>102</v>
      </c>
      <c r="T643" s="32">
        <v>0</v>
      </c>
      <c r="U643" s="34">
        <v>0</v>
      </c>
    </row>
    <row r="644" spans="8:21">
      <c r="H644" s="31" t="s">
        <v>156</v>
      </c>
      <c r="I644" s="116">
        <v>1671</v>
      </c>
      <c r="J644" s="116">
        <v>870</v>
      </c>
      <c r="K644" s="33">
        <v>0.52059999999999995</v>
      </c>
      <c r="L644" s="31" t="s">
        <v>74</v>
      </c>
      <c r="M644" s="32">
        <v>0</v>
      </c>
      <c r="N644" s="34">
        <v>0</v>
      </c>
      <c r="O644" s="31" t="s">
        <v>156</v>
      </c>
      <c r="P644" s="116">
        <v>1384</v>
      </c>
      <c r="Q644" s="116">
        <v>710</v>
      </c>
      <c r="R644" s="33">
        <v>0.51300000000000001</v>
      </c>
      <c r="S644" s="31" t="s">
        <v>74</v>
      </c>
      <c r="T644" s="32">
        <v>0</v>
      </c>
      <c r="U644" s="34">
        <v>0</v>
      </c>
    </row>
    <row r="645" spans="8:21">
      <c r="H645" s="31" t="s">
        <v>156</v>
      </c>
      <c r="I645" s="116">
        <v>1671</v>
      </c>
      <c r="J645" s="116">
        <v>870</v>
      </c>
      <c r="K645" s="33">
        <v>0.52059999999999995</v>
      </c>
      <c r="L645" s="31" t="s">
        <v>103</v>
      </c>
      <c r="M645" s="32">
        <v>0</v>
      </c>
      <c r="N645" s="34">
        <v>0</v>
      </c>
      <c r="O645" s="31" t="s">
        <v>156</v>
      </c>
      <c r="P645" s="116">
        <v>1384</v>
      </c>
      <c r="Q645" s="116">
        <v>710</v>
      </c>
      <c r="R645" s="33">
        <v>0.51300000000000001</v>
      </c>
      <c r="S645" s="31" t="s">
        <v>103</v>
      </c>
      <c r="T645" s="32">
        <v>0</v>
      </c>
      <c r="U645" s="34">
        <v>0</v>
      </c>
    </row>
    <row r="646" spans="8:21">
      <c r="H646" s="31" t="s">
        <v>156</v>
      </c>
      <c r="I646" s="116">
        <v>1671</v>
      </c>
      <c r="J646" s="116">
        <v>870</v>
      </c>
      <c r="K646" s="33">
        <v>0.52059999999999995</v>
      </c>
      <c r="L646" s="31" t="s">
        <v>104</v>
      </c>
      <c r="M646" s="32">
        <v>0</v>
      </c>
      <c r="N646" s="34">
        <v>0</v>
      </c>
      <c r="O646" s="31" t="s">
        <v>156</v>
      </c>
      <c r="P646" s="116">
        <v>1384</v>
      </c>
      <c r="Q646" s="116">
        <v>710</v>
      </c>
      <c r="R646" s="33">
        <v>0.51300000000000001</v>
      </c>
      <c r="S646" s="31" t="s">
        <v>104</v>
      </c>
      <c r="T646" s="32">
        <v>0</v>
      </c>
      <c r="U646" s="34">
        <v>0</v>
      </c>
    </row>
    <row r="647" spans="8:21">
      <c r="H647" s="31" t="s">
        <v>156</v>
      </c>
      <c r="I647" s="116">
        <v>1671</v>
      </c>
      <c r="J647" s="116">
        <v>870</v>
      </c>
      <c r="K647" s="33">
        <v>0.52059999999999995</v>
      </c>
      <c r="L647" s="31" t="s">
        <v>105</v>
      </c>
      <c r="M647" s="32">
        <v>0</v>
      </c>
      <c r="N647" s="34">
        <v>0</v>
      </c>
      <c r="O647" s="31" t="s">
        <v>156</v>
      </c>
      <c r="P647" s="116">
        <v>1384</v>
      </c>
      <c r="Q647" s="116">
        <v>710</v>
      </c>
      <c r="R647" s="33">
        <v>0.51300000000000001</v>
      </c>
      <c r="S647" s="31" t="s">
        <v>105</v>
      </c>
      <c r="T647" s="32">
        <v>0</v>
      </c>
      <c r="U647" s="34">
        <v>0</v>
      </c>
    </row>
    <row r="648" spans="8:21">
      <c r="H648" s="31" t="s">
        <v>156</v>
      </c>
      <c r="I648" s="116">
        <v>1671</v>
      </c>
      <c r="J648" s="116">
        <v>870</v>
      </c>
      <c r="K648" s="33">
        <v>0.52059999999999995</v>
      </c>
      <c r="L648" s="31" t="s">
        <v>106</v>
      </c>
      <c r="M648" s="32">
        <v>0</v>
      </c>
      <c r="N648" s="34">
        <v>0</v>
      </c>
      <c r="O648" s="31" t="s">
        <v>156</v>
      </c>
      <c r="P648" s="116">
        <v>1384</v>
      </c>
      <c r="Q648" s="116">
        <v>710</v>
      </c>
      <c r="R648" s="33">
        <v>0.51300000000000001</v>
      </c>
      <c r="S648" s="31" t="s">
        <v>106</v>
      </c>
      <c r="T648" s="32">
        <v>0</v>
      </c>
      <c r="U648" s="34">
        <v>0</v>
      </c>
    </row>
    <row r="649" spans="8:21">
      <c r="H649" s="31" t="s">
        <v>156</v>
      </c>
      <c r="I649" s="116">
        <v>1671</v>
      </c>
      <c r="J649" s="116">
        <v>870</v>
      </c>
      <c r="K649" s="33">
        <v>0.52059999999999995</v>
      </c>
      <c r="L649" s="31" t="s">
        <v>107</v>
      </c>
      <c r="M649" s="32">
        <v>0</v>
      </c>
      <c r="N649" s="34">
        <v>0</v>
      </c>
      <c r="O649" s="31" t="s">
        <v>156</v>
      </c>
      <c r="P649" s="116">
        <v>1384</v>
      </c>
      <c r="Q649" s="116">
        <v>710</v>
      </c>
      <c r="R649" s="33">
        <v>0.51300000000000001</v>
      </c>
      <c r="S649" s="31" t="s">
        <v>107</v>
      </c>
      <c r="T649" s="32">
        <v>0</v>
      </c>
      <c r="U649" s="34">
        <v>0</v>
      </c>
    </row>
    <row r="650" spans="8:21">
      <c r="H650" s="31" t="s">
        <v>156</v>
      </c>
      <c r="I650" s="116">
        <v>1671</v>
      </c>
      <c r="J650" s="116">
        <v>870</v>
      </c>
      <c r="K650" s="33">
        <v>0.52059999999999995</v>
      </c>
      <c r="L650" s="31" t="s">
        <v>108</v>
      </c>
      <c r="M650" s="32">
        <v>0</v>
      </c>
      <c r="N650" s="34">
        <v>0</v>
      </c>
      <c r="O650" s="31" t="s">
        <v>156</v>
      </c>
      <c r="P650" s="116">
        <v>1384</v>
      </c>
      <c r="Q650" s="116">
        <v>710</v>
      </c>
      <c r="R650" s="33">
        <v>0.51300000000000001</v>
      </c>
      <c r="S650" s="31" t="s">
        <v>108</v>
      </c>
      <c r="T650" s="32">
        <v>0</v>
      </c>
      <c r="U650" s="34">
        <v>0</v>
      </c>
    </row>
    <row r="651" spans="8:21">
      <c r="H651" s="31" t="s">
        <v>156</v>
      </c>
      <c r="I651" s="116">
        <v>1671</v>
      </c>
      <c r="J651" s="116">
        <v>870</v>
      </c>
      <c r="K651" s="33">
        <v>0.52059999999999995</v>
      </c>
      <c r="L651" s="31" t="s">
        <v>109</v>
      </c>
      <c r="M651" s="32">
        <v>0</v>
      </c>
      <c r="N651" s="34">
        <v>0</v>
      </c>
      <c r="O651" s="31" t="s">
        <v>156</v>
      </c>
      <c r="P651" s="116">
        <v>1384</v>
      </c>
      <c r="Q651" s="116">
        <v>710</v>
      </c>
      <c r="R651" s="33">
        <v>0.51300000000000001</v>
      </c>
      <c r="S651" s="31" t="s">
        <v>109</v>
      </c>
      <c r="T651" s="32">
        <v>0</v>
      </c>
      <c r="U651" s="34">
        <v>0</v>
      </c>
    </row>
    <row r="652" spans="8:21">
      <c r="H652" s="31" t="s">
        <v>156</v>
      </c>
      <c r="I652" s="116">
        <v>1671</v>
      </c>
      <c r="J652" s="116">
        <v>870</v>
      </c>
      <c r="K652" s="33">
        <v>0.52059999999999995</v>
      </c>
      <c r="L652" s="31" t="s">
        <v>110</v>
      </c>
      <c r="M652" s="32">
        <v>0</v>
      </c>
      <c r="N652" s="34">
        <v>0</v>
      </c>
      <c r="O652" s="31" t="s">
        <v>156</v>
      </c>
      <c r="P652" s="116">
        <v>1384</v>
      </c>
      <c r="Q652" s="116">
        <v>710</v>
      </c>
      <c r="R652" s="33">
        <v>0.51300000000000001</v>
      </c>
      <c r="S652" s="31" t="s">
        <v>110</v>
      </c>
      <c r="T652" s="32">
        <v>0</v>
      </c>
      <c r="U652" s="34">
        <v>0</v>
      </c>
    </row>
    <row r="653" spans="8:21">
      <c r="H653" s="31" t="s">
        <v>156</v>
      </c>
      <c r="I653" s="116">
        <v>1671</v>
      </c>
      <c r="J653" s="116">
        <v>870</v>
      </c>
      <c r="K653" s="33">
        <v>0.52059999999999995</v>
      </c>
      <c r="L653" s="31" t="s">
        <v>111</v>
      </c>
      <c r="M653" s="32">
        <v>0</v>
      </c>
      <c r="N653" s="34">
        <v>0</v>
      </c>
      <c r="O653" s="31" t="s">
        <v>156</v>
      </c>
      <c r="P653" s="116">
        <v>1384</v>
      </c>
      <c r="Q653" s="116">
        <v>710</v>
      </c>
      <c r="R653" s="33">
        <v>0.51300000000000001</v>
      </c>
      <c r="S653" s="31" t="s">
        <v>111</v>
      </c>
      <c r="T653" s="32">
        <v>0</v>
      </c>
      <c r="U653" s="34">
        <v>0</v>
      </c>
    </row>
    <row r="654" spans="8:21">
      <c r="H654" s="31" t="s">
        <v>156</v>
      </c>
      <c r="I654" s="116">
        <v>1671</v>
      </c>
      <c r="J654" s="116">
        <v>870</v>
      </c>
      <c r="K654" s="33">
        <v>0.52059999999999995</v>
      </c>
      <c r="L654" s="31" t="s">
        <v>112</v>
      </c>
      <c r="M654" s="32">
        <v>0</v>
      </c>
      <c r="N654" s="34">
        <v>0</v>
      </c>
      <c r="O654" s="31" t="s">
        <v>156</v>
      </c>
      <c r="P654" s="116">
        <v>1384</v>
      </c>
      <c r="Q654" s="116">
        <v>710</v>
      </c>
      <c r="R654" s="33">
        <v>0.51300000000000001</v>
      </c>
      <c r="S654" s="31" t="s">
        <v>112</v>
      </c>
      <c r="T654" s="32">
        <v>0</v>
      </c>
      <c r="U654" s="34">
        <v>0</v>
      </c>
    </row>
    <row r="655" spans="8:21">
      <c r="H655" s="31" t="s">
        <v>156</v>
      </c>
      <c r="I655" s="116">
        <v>1671</v>
      </c>
      <c r="J655" s="116">
        <v>870</v>
      </c>
      <c r="K655" s="33">
        <v>0.52059999999999995</v>
      </c>
      <c r="L655" s="31" t="s">
        <v>113</v>
      </c>
      <c r="M655" s="32">
        <v>0</v>
      </c>
      <c r="N655" s="34">
        <v>0</v>
      </c>
      <c r="O655" s="31" t="s">
        <v>156</v>
      </c>
      <c r="P655" s="116">
        <v>1384</v>
      </c>
      <c r="Q655" s="116">
        <v>710</v>
      </c>
      <c r="R655" s="33">
        <v>0.51300000000000001</v>
      </c>
      <c r="S655" s="31" t="s">
        <v>113</v>
      </c>
      <c r="T655" s="32">
        <v>0</v>
      </c>
      <c r="U655" s="34">
        <v>0</v>
      </c>
    </row>
    <row r="656" spans="8:21">
      <c r="H656" s="31" t="s">
        <v>156</v>
      </c>
      <c r="I656" s="116">
        <v>1671</v>
      </c>
      <c r="J656" s="116">
        <v>870</v>
      </c>
      <c r="K656" s="33">
        <v>0.52059999999999995</v>
      </c>
      <c r="L656" s="31" t="s">
        <v>114</v>
      </c>
      <c r="M656" s="32">
        <v>0</v>
      </c>
      <c r="N656" s="34">
        <v>0</v>
      </c>
      <c r="O656" s="31" t="s">
        <v>156</v>
      </c>
      <c r="P656" s="116">
        <v>1384</v>
      </c>
      <c r="Q656" s="116">
        <v>710</v>
      </c>
      <c r="R656" s="33">
        <v>0.51300000000000001</v>
      </c>
      <c r="S656" s="31" t="s">
        <v>114</v>
      </c>
      <c r="T656" s="32">
        <v>0</v>
      </c>
      <c r="U656" s="34">
        <v>0</v>
      </c>
    </row>
    <row r="657" spans="8:21">
      <c r="H657" s="31" t="s">
        <v>156</v>
      </c>
      <c r="I657" s="116">
        <v>1671</v>
      </c>
      <c r="J657" s="116">
        <v>870</v>
      </c>
      <c r="K657" s="33">
        <v>0.52059999999999995</v>
      </c>
      <c r="L657" s="31" t="s">
        <v>115</v>
      </c>
      <c r="M657" s="32">
        <v>0</v>
      </c>
      <c r="N657" s="34">
        <v>0</v>
      </c>
      <c r="O657" s="31" t="s">
        <v>156</v>
      </c>
      <c r="P657" s="116">
        <v>1384</v>
      </c>
      <c r="Q657" s="116">
        <v>710</v>
      </c>
      <c r="R657" s="33">
        <v>0.51300000000000001</v>
      </c>
      <c r="S657" s="31" t="s">
        <v>115</v>
      </c>
      <c r="T657" s="32">
        <v>0</v>
      </c>
      <c r="U657" s="34">
        <v>0</v>
      </c>
    </row>
    <row r="658" spans="8:21">
      <c r="H658" s="31" t="s">
        <v>156</v>
      </c>
      <c r="I658" s="116">
        <v>1671</v>
      </c>
      <c r="J658" s="116">
        <v>870</v>
      </c>
      <c r="K658" s="33">
        <v>0.52059999999999995</v>
      </c>
      <c r="L658" s="31" t="s">
        <v>116</v>
      </c>
      <c r="M658" s="32">
        <v>0</v>
      </c>
      <c r="N658" s="34">
        <v>0</v>
      </c>
      <c r="O658" s="31" t="s">
        <v>156</v>
      </c>
      <c r="P658" s="116">
        <v>1384</v>
      </c>
      <c r="Q658" s="116">
        <v>710</v>
      </c>
      <c r="R658" s="33">
        <v>0.51300000000000001</v>
      </c>
      <c r="S658" s="31" t="s">
        <v>116</v>
      </c>
      <c r="T658" s="32">
        <v>0</v>
      </c>
      <c r="U658" s="34">
        <v>0</v>
      </c>
    </row>
    <row r="659" spans="8:21">
      <c r="H659" s="31" t="s">
        <v>156</v>
      </c>
      <c r="I659" s="116">
        <v>1671</v>
      </c>
      <c r="J659" s="116">
        <v>870</v>
      </c>
      <c r="K659" s="33">
        <v>0.52059999999999995</v>
      </c>
      <c r="L659" s="31" t="s">
        <v>117</v>
      </c>
      <c r="M659" s="32">
        <v>0</v>
      </c>
      <c r="N659" s="34">
        <v>0</v>
      </c>
      <c r="O659" s="31" t="s">
        <v>156</v>
      </c>
      <c r="P659" s="116">
        <v>1384</v>
      </c>
      <c r="Q659" s="116">
        <v>710</v>
      </c>
      <c r="R659" s="33">
        <v>0.51300000000000001</v>
      </c>
      <c r="S659" s="31" t="s">
        <v>117</v>
      </c>
      <c r="T659" s="32">
        <v>0</v>
      </c>
      <c r="U659" s="34">
        <v>0</v>
      </c>
    </row>
    <row r="660" spans="8:21">
      <c r="H660" s="31" t="s">
        <v>156</v>
      </c>
      <c r="I660" s="116">
        <v>1671</v>
      </c>
      <c r="J660" s="116">
        <v>870</v>
      </c>
      <c r="K660" s="33">
        <v>0.52059999999999995</v>
      </c>
      <c r="L660" s="31" t="s">
        <v>118</v>
      </c>
      <c r="M660" s="32">
        <v>0</v>
      </c>
      <c r="N660" s="34">
        <v>0</v>
      </c>
      <c r="O660" s="31" t="s">
        <v>156</v>
      </c>
      <c r="P660" s="116">
        <v>1384</v>
      </c>
      <c r="Q660" s="116">
        <v>710</v>
      </c>
      <c r="R660" s="33">
        <v>0.51300000000000001</v>
      </c>
      <c r="S660" s="31" t="s">
        <v>118</v>
      </c>
      <c r="T660" s="32">
        <v>0</v>
      </c>
      <c r="U660" s="34">
        <v>0</v>
      </c>
    </row>
    <row r="661" spans="8:21">
      <c r="H661" s="31" t="s">
        <v>156</v>
      </c>
      <c r="I661" s="116">
        <v>1671</v>
      </c>
      <c r="J661" s="116">
        <v>870</v>
      </c>
      <c r="K661" s="33">
        <v>0.52059999999999995</v>
      </c>
      <c r="L661" s="31" t="s">
        <v>119</v>
      </c>
      <c r="M661" s="32">
        <v>0</v>
      </c>
      <c r="N661" s="34">
        <v>0</v>
      </c>
      <c r="O661" s="31" t="s">
        <v>156</v>
      </c>
      <c r="P661" s="116">
        <v>1384</v>
      </c>
      <c r="Q661" s="116">
        <v>710</v>
      </c>
      <c r="R661" s="33">
        <v>0.51300000000000001</v>
      </c>
      <c r="S661" s="31" t="s">
        <v>119</v>
      </c>
      <c r="T661" s="32">
        <v>0</v>
      </c>
      <c r="U661" s="34">
        <v>0</v>
      </c>
    </row>
    <row r="662" spans="8:21">
      <c r="H662" s="31" t="s">
        <v>156</v>
      </c>
      <c r="I662" s="116">
        <v>1671</v>
      </c>
      <c r="J662" s="116">
        <v>870</v>
      </c>
      <c r="K662" s="33">
        <v>0.52059999999999995</v>
      </c>
      <c r="L662" s="31" t="s">
        <v>120</v>
      </c>
      <c r="M662" s="32">
        <v>0</v>
      </c>
      <c r="N662" s="34">
        <v>0</v>
      </c>
      <c r="O662" s="31" t="s">
        <v>156</v>
      </c>
      <c r="P662" s="116">
        <v>1384</v>
      </c>
      <c r="Q662" s="116">
        <v>710</v>
      </c>
      <c r="R662" s="33">
        <v>0.51300000000000001</v>
      </c>
      <c r="S662" s="31" t="s">
        <v>120</v>
      </c>
      <c r="T662" s="32">
        <v>0</v>
      </c>
      <c r="U662" s="34">
        <v>0</v>
      </c>
    </row>
    <row r="663" spans="8:21">
      <c r="H663" s="31" t="s">
        <v>157</v>
      </c>
      <c r="I663" s="116">
        <v>1647</v>
      </c>
      <c r="J663" s="116">
        <v>827</v>
      </c>
      <c r="K663" s="33">
        <v>0.50209999999999999</v>
      </c>
      <c r="L663" s="31" t="s">
        <v>55</v>
      </c>
      <c r="M663" s="32">
        <v>649</v>
      </c>
      <c r="N663" s="34">
        <v>0.78480000000000005</v>
      </c>
      <c r="O663" s="31" t="s">
        <v>157</v>
      </c>
      <c r="P663" s="116">
        <v>1368</v>
      </c>
      <c r="Q663" s="116">
        <v>702</v>
      </c>
      <c r="R663" s="33">
        <v>0.51319999999999999</v>
      </c>
      <c r="S663" s="31" t="s">
        <v>55</v>
      </c>
      <c r="T663" s="32">
        <v>532</v>
      </c>
      <c r="U663" s="34">
        <v>0.75780000000000003</v>
      </c>
    </row>
    <row r="664" spans="8:21">
      <c r="H664" s="31" t="s">
        <v>157</v>
      </c>
      <c r="I664" s="116">
        <v>1647</v>
      </c>
      <c r="J664" s="116">
        <v>827</v>
      </c>
      <c r="K664" s="33">
        <v>0.50209999999999999</v>
      </c>
      <c r="L664" s="31" t="s">
        <v>58</v>
      </c>
      <c r="M664" s="32">
        <v>0</v>
      </c>
      <c r="N664" s="34">
        <v>0</v>
      </c>
      <c r="O664" s="31" t="s">
        <v>157</v>
      </c>
      <c r="P664" s="116">
        <v>1368</v>
      </c>
      <c r="Q664" s="116">
        <v>702</v>
      </c>
      <c r="R664" s="33">
        <v>0.51319999999999999</v>
      </c>
      <c r="S664" s="31" t="s">
        <v>58</v>
      </c>
      <c r="T664" s="32">
        <v>0</v>
      </c>
      <c r="U664" s="34">
        <v>0</v>
      </c>
    </row>
    <row r="665" spans="8:21">
      <c r="H665" s="31" t="s">
        <v>157</v>
      </c>
      <c r="I665" s="116">
        <v>1647</v>
      </c>
      <c r="J665" s="116">
        <v>827</v>
      </c>
      <c r="K665" s="33">
        <v>0.50209999999999999</v>
      </c>
      <c r="L665" s="31" t="s">
        <v>61</v>
      </c>
      <c r="M665" s="32">
        <v>0</v>
      </c>
      <c r="N665" s="34">
        <v>0</v>
      </c>
      <c r="O665" s="31" t="s">
        <v>157</v>
      </c>
      <c r="P665" s="116">
        <v>1368</v>
      </c>
      <c r="Q665" s="116">
        <v>702</v>
      </c>
      <c r="R665" s="33">
        <v>0.51319999999999999</v>
      </c>
      <c r="S665" s="31" t="s">
        <v>61</v>
      </c>
      <c r="T665" s="32">
        <v>0</v>
      </c>
      <c r="U665" s="34">
        <v>0</v>
      </c>
    </row>
    <row r="666" spans="8:21">
      <c r="H666" s="31" t="s">
        <v>157</v>
      </c>
      <c r="I666" s="116">
        <v>1647</v>
      </c>
      <c r="J666" s="116">
        <v>827</v>
      </c>
      <c r="K666" s="33">
        <v>0.50209999999999999</v>
      </c>
      <c r="L666" s="31" t="s">
        <v>64</v>
      </c>
      <c r="M666" s="32">
        <v>0</v>
      </c>
      <c r="N666" s="34">
        <v>0</v>
      </c>
      <c r="O666" s="31" t="s">
        <v>157</v>
      </c>
      <c r="P666" s="116">
        <v>1368</v>
      </c>
      <c r="Q666" s="116">
        <v>702</v>
      </c>
      <c r="R666" s="33">
        <v>0.51319999999999999</v>
      </c>
      <c r="S666" s="31" t="s">
        <v>64</v>
      </c>
      <c r="T666" s="32">
        <v>0</v>
      </c>
      <c r="U666" s="34">
        <v>0</v>
      </c>
    </row>
    <row r="667" spans="8:21">
      <c r="H667" s="31" t="s">
        <v>157</v>
      </c>
      <c r="I667" s="116">
        <v>1647</v>
      </c>
      <c r="J667" s="116">
        <v>827</v>
      </c>
      <c r="K667" s="33">
        <v>0.50209999999999999</v>
      </c>
      <c r="L667" s="31" t="s">
        <v>67</v>
      </c>
      <c r="M667" s="32">
        <v>0</v>
      </c>
      <c r="N667" s="34">
        <v>0</v>
      </c>
      <c r="O667" s="31" t="s">
        <v>157</v>
      </c>
      <c r="P667" s="116">
        <v>1368</v>
      </c>
      <c r="Q667" s="116">
        <v>702</v>
      </c>
      <c r="R667" s="33">
        <v>0.51319999999999999</v>
      </c>
      <c r="S667" s="31" t="s">
        <v>67</v>
      </c>
      <c r="T667" s="32">
        <v>0</v>
      </c>
      <c r="U667" s="34">
        <v>0</v>
      </c>
    </row>
    <row r="668" spans="8:21">
      <c r="H668" s="31" t="s">
        <v>157</v>
      </c>
      <c r="I668" s="116">
        <v>1647</v>
      </c>
      <c r="J668" s="116">
        <v>827</v>
      </c>
      <c r="K668" s="33">
        <v>0.50209999999999999</v>
      </c>
      <c r="L668" s="31" t="s">
        <v>70</v>
      </c>
      <c r="M668" s="32">
        <v>0</v>
      </c>
      <c r="N668" s="34">
        <v>0</v>
      </c>
      <c r="O668" s="31" t="s">
        <v>157</v>
      </c>
      <c r="P668" s="116">
        <v>1368</v>
      </c>
      <c r="Q668" s="116">
        <v>702</v>
      </c>
      <c r="R668" s="33">
        <v>0.51319999999999999</v>
      </c>
      <c r="S668" s="31" t="s">
        <v>70</v>
      </c>
      <c r="T668" s="32">
        <v>0</v>
      </c>
      <c r="U668" s="34">
        <v>0</v>
      </c>
    </row>
    <row r="669" spans="8:21">
      <c r="H669" s="31" t="s">
        <v>157</v>
      </c>
      <c r="I669" s="116">
        <v>1647</v>
      </c>
      <c r="J669" s="116">
        <v>827</v>
      </c>
      <c r="K669" s="33">
        <v>0.50209999999999999</v>
      </c>
      <c r="L669" s="31" t="s">
        <v>73</v>
      </c>
      <c r="M669" s="32">
        <v>0</v>
      </c>
      <c r="N669" s="34">
        <v>0</v>
      </c>
      <c r="O669" s="31" t="s">
        <v>157</v>
      </c>
      <c r="P669" s="116">
        <v>1368</v>
      </c>
      <c r="Q669" s="116">
        <v>702</v>
      </c>
      <c r="R669" s="33">
        <v>0.51319999999999999</v>
      </c>
      <c r="S669" s="31" t="s">
        <v>73</v>
      </c>
      <c r="T669" s="32">
        <v>0</v>
      </c>
      <c r="U669" s="34">
        <v>0</v>
      </c>
    </row>
    <row r="670" spans="8:21">
      <c r="H670" s="31" t="s">
        <v>157</v>
      </c>
      <c r="I670" s="116">
        <v>1647</v>
      </c>
      <c r="J670" s="116">
        <v>827</v>
      </c>
      <c r="K670" s="33">
        <v>0.50209999999999999</v>
      </c>
      <c r="L670" s="31" t="s">
        <v>57</v>
      </c>
      <c r="M670" s="32">
        <v>75</v>
      </c>
      <c r="N670" s="34">
        <v>9.0700000000000003E-2</v>
      </c>
      <c r="O670" s="31" t="s">
        <v>157</v>
      </c>
      <c r="P670" s="116">
        <v>1368</v>
      </c>
      <c r="Q670" s="116">
        <v>702</v>
      </c>
      <c r="R670" s="33">
        <v>0.51319999999999999</v>
      </c>
      <c r="S670" s="31" t="s">
        <v>57</v>
      </c>
      <c r="T670" s="32">
        <v>71</v>
      </c>
      <c r="U670" s="34">
        <v>0.1011</v>
      </c>
    </row>
    <row r="671" spans="8:21">
      <c r="H671" s="31" t="s">
        <v>157</v>
      </c>
      <c r="I671" s="116">
        <v>1647</v>
      </c>
      <c r="J671" s="116">
        <v>827</v>
      </c>
      <c r="K671" s="33">
        <v>0.50209999999999999</v>
      </c>
      <c r="L671" s="31" t="s">
        <v>76</v>
      </c>
      <c r="M671" s="32">
        <v>0</v>
      </c>
      <c r="N671" s="34">
        <v>0</v>
      </c>
      <c r="O671" s="31" t="s">
        <v>157</v>
      </c>
      <c r="P671" s="116">
        <v>1368</v>
      </c>
      <c r="Q671" s="116">
        <v>702</v>
      </c>
      <c r="R671" s="33">
        <v>0.51319999999999999</v>
      </c>
      <c r="S671" s="31" t="s">
        <v>76</v>
      </c>
      <c r="T671" s="32">
        <v>0</v>
      </c>
      <c r="U671" s="34">
        <v>0</v>
      </c>
    </row>
    <row r="672" spans="8:21">
      <c r="H672" s="31" t="s">
        <v>157</v>
      </c>
      <c r="I672" s="116">
        <v>1647</v>
      </c>
      <c r="J672" s="116">
        <v>827</v>
      </c>
      <c r="K672" s="33">
        <v>0.50209999999999999</v>
      </c>
      <c r="L672" s="31" t="s">
        <v>77</v>
      </c>
      <c r="M672" s="32">
        <v>0</v>
      </c>
      <c r="N672" s="34">
        <v>0</v>
      </c>
      <c r="O672" s="31" t="s">
        <v>157</v>
      </c>
      <c r="P672" s="116">
        <v>1368</v>
      </c>
      <c r="Q672" s="116">
        <v>702</v>
      </c>
      <c r="R672" s="33">
        <v>0.51319999999999999</v>
      </c>
      <c r="S672" s="31" t="s">
        <v>77</v>
      </c>
      <c r="T672" s="32">
        <v>0</v>
      </c>
      <c r="U672" s="34">
        <v>0</v>
      </c>
    </row>
    <row r="673" spans="8:21">
      <c r="H673" s="31" t="s">
        <v>157</v>
      </c>
      <c r="I673" s="116">
        <v>1647</v>
      </c>
      <c r="J673" s="116">
        <v>827</v>
      </c>
      <c r="K673" s="33">
        <v>0.50209999999999999</v>
      </c>
      <c r="L673" s="31" t="s">
        <v>60</v>
      </c>
      <c r="M673" s="32">
        <v>49</v>
      </c>
      <c r="N673" s="34">
        <v>5.9299999999999999E-2</v>
      </c>
      <c r="O673" s="31" t="s">
        <v>157</v>
      </c>
      <c r="P673" s="116">
        <v>1368</v>
      </c>
      <c r="Q673" s="116">
        <v>702</v>
      </c>
      <c r="R673" s="33">
        <v>0.51319999999999999</v>
      </c>
      <c r="S673" s="31" t="s">
        <v>60</v>
      </c>
      <c r="T673" s="32">
        <v>36</v>
      </c>
      <c r="U673" s="34">
        <v>5.1299999999999998E-2</v>
      </c>
    </row>
    <row r="674" spans="8:21">
      <c r="H674" s="31" t="s">
        <v>157</v>
      </c>
      <c r="I674" s="116">
        <v>1647</v>
      </c>
      <c r="J674" s="116">
        <v>827</v>
      </c>
      <c r="K674" s="33">
        <v>0.50209999999999999</v>
      </c>
      <c r="L674" s="31" t="s">
        <v>56</v>
      </c>
      <c r="M674" s="32">
        <v>0</v>
      </c>
      <c r="N674" s="34">
        <v>0</v>
      </c>
      <c r="O674" s="31" t="s">
        <v>157</v>
      </c>
      <c r="P674" s="116">
        <v>1368</v>
      </c>
      <c r="Q674" s="116">
        <v>702</v>
      </c>
      <c r="R674" s="33">
        <v>0.51319999999999999</v>
      </c>
      <c r="S674" s="31" t="s">
        <v>56</v>
      </c>
      <c r="T674" s="32">
        <v>0</v>
      </c>
      <c r="U674" s="34">
        <v>0</v>
      </c>
    </row>
    <row r="675" spans="8:21">
      <c r="H675" s="31" t="s">
        <v>157</v>
      </c>
      <c r="I675" s="116">
        <v>1647</v>
      </c>
      <c r="J675" s="116">
        <v>827</v>
      </c>
      <c r="K675" s="33">
        <v>0.50209999999999999</v>
      </c>
      <c r="L675" s="31" t="s">
        <v>59</v>
      </c>
      <c r="M675" s="32">
        <v>0</v>
      </c>
      <c r="N675" s="34">
        <v>0</v>
      </c>
      <c r="O675" s="31" t="s">
        <v>157</v>
      </c>
      <c r="P675" s="116">
        <v>1368</v>
      </c>
      <c r="Q675" s="116">
        <v>702</v>
      </c>
      <c r="R675" s="33">
        <v>0.51319999999999999</v>
      </c>
      <c r="S675" s="31" t="s">
        <v>59</v>
      </c>
      <c r="T675" s="32">
        <v>0</v>
      </c>
      <c r="U675" s="34">
        <v>0</v>
      </c>
    </row>
    <row r="676" spans="8:21">
      <c r="H676" s="31" t="s">
        <v>157</v>
      </c>
      <c r="I676" s="116">
        <v>1647</v>
      </c>
      <c r="J676" s="116">
        <v>827</v>
      </c>
      <c r="K676" s="33">
        <v>0.50209999999999999</v>
      </c>
      <c r="L676" s="31" t="s">
        <v>62</v>
      </c>
      <c r="M676" s="32">
        <v>0</v>
      </c>
      <c r="N676" s="34">
        <v>0</v>
      </c>
      <c r="O676" s="31" t="s">
        <v>157</v>
      </c>
      <c r="P676" s="116">
        <v>1368</v>
      </c>
      <c r="Q676" s="116">
        <v>702</v>
      </c>
      <c r="R676" s="33">
        <v>0.51319999999999999</v>
      </c>
      <c r="S676" s="31" t="s">
        <v>62</v>
      </c>
      <c r="T676" s="32">
        <v>0</v>
      </c>
      <c r="U676" s="34">
        <v>0</v>
      </c>
    </row>
    <row r="677" spans="8:21">
      <c r="H677" s="31" t="s">
        <v>157</v>
      </c>
      <c r="I677" s="116">
        <v>1647</v>
      </c>
      <c r="J677" s="116">
        <v>827</v>
      </c>
      <c r="K677" s="33">
        <v>0.50209999999999999</v>
      </c>
      <c r="L677" s="31" t="s">
        <v>65</v>
      </c>
      <c r="M677" s="32">
        <v>0</v>
      </c>
      <c r="N677" s="34">
        <v>0</v>
      </c>
      <c r="O677" s="31" t="s">
        <v>157</v>
      </c>
      <c r="P677" s="116">
        <v>1368</v>
      </c>
      <c r="Q677" s="116">
        <v>702</v>
      </c>
      <c r="R677" s="33">
        <v>0.51319999999999999</v>
      </c>
      <c r="S677" s="31" t="s">
        <v>65</v>
      </c>
      <c r="T677" s="32">
        <v>0</v>
      </c>
      <c r="U677" s="34">
        <v>0</v>
      </c>
    </row>
    <row r="678" spans="8:21">
      <c r="H678" s="31" t="s">
        <v>157</v>
      </c>
      <c r="I678" s="116">
        <v>1647</v>
      </c>
      <c r="J678" s="116">
        <v>827</v>
      </c>
      <c r="K678" s="33">
        <v>0.50209999999999999</v>
      </c>
      <c r="L678" s="31" t="s">
        <v>68</v>
      </c>
      <c r="M678" s="32">
        <v>0</v>
      </c>
      <c r="N678" s="34">
        <v>0</v>
      </c>
      <c r="O678" s="31" t="s">
        <v>157</v>
      </c>
      <c r="P678" s="116">
        <v>1368</v>
      </c>
      <c r="Q678" s="116">
        <v>702</v>
      </c>
      <c r="R678" s="33">
        <v>0.51319999999999999</v>
      </c>
      <c r="S678" s="31" t="s">
        <v>68</v>
      </c>
      <c r="T678" s="32">
        <v>0</v>
      </c>
      <c r="U678" s="34">
        <v>0</v>
      </c>
    </row>
    <row r="679" spans="8:21">
      <c r="H679" s="31" t="s">
        <v>157</v>
      </c>
      <c r="I679" s="116">
        <v>1647</v>
      </c>
      <c r="J679" s="116">
        <v>827</v>
      </c>
      <c r="K679" s="33">
        <v>0.50209999999999999</v>
      </c>
      <c r="L679" s="31" t="s">
        <v>71</v>
      </c>
      <c r="M679" s="32">
        <v>0</v>
      </c>
      <c r="N679" s="34">
        <v>0</v>
      </c>
      <c r="O679" s="31" t="s">
        <v>157</v>
      </c>
      <c r="P679" s="116">
        <v>1368</v>
      </c>
      <c r="Q679" s="116">
        <v>702</v>
      </c>
      <c r="R679" s="33">
        <v>0.51319999999999999</v>
      </c>
      <c r="S679" s="31" t="s">
        <v>71</v>
      </c>
      <c r="T679" s="32">
        <v>0</v>
      </c>
      <c r="U679" s="34">
        <v>0</v>
      </c>
    </row>
    <row r="680" spans="8:21">
      <c r="H680" s="31" t="s">
        <v>157</v>
      </c>
      <c r="I680" s="116">
        <v>1647</v>
      </c>
      <c r="J680" s="116">
        <v>827</v>
      </c>
      <c r="K680" s="33">
        <v>0.50209999999999999</v>
      </c>
      <c r="L680" s="31" t="s">
        <v>63</v>
      </c>
      <c r="M680" s="32">
        <v>11</v>
      </c>
      <c r="N680" s="34">
        <v>1.3299999999999999E-2</v>
      </c>
      <c r="O680" s="31" t="s">
        <v>157</v>
      </c>
      <c r="P680" s="116">
        <v>1368</v>
      </c>
      <c r="Q680" s="116">
        <v>702</v>
      </c>
      <c r="R680" s="33">
        <v>0.51319999999999999</v>
      </c>
      <c r="S680" s="31" t="s">
        <v>63</v>
      </c>
      <c r="T680" s="32">
        <v>24</v>
      </c>
      <c r="U680" s="34">
        <v>3.4200000000000001E-2</v>
      </c>
    </row>
    <row r="681" spans="8:21">
      <c r="H681" s="31" t="s">
        <v>157</v>
      </c>
      <c r="I681" s="116">
        <v>1647</v>
      </c>
      <c r="J681" s="116">
        <v>827</v>
      </c>
      <c r="K681" s="33">
        <v>0.50209999999999999</v>
      </c>
      <c r="L681" s="31" t="s">
        <v>75</v>
      </c>
      <c r="M681" s="32">
        <v>0</v>
      </c>
      <c r="N681" s="34">
        <v>0</v>
      </c>
      <c r="O681" s="31" t="s">
        <v>157</v>
      </c>
      <c r="P681" s="116">
        <v>1368</v>
      </c>
      <c r="Q681" s="116">
        <v>702</v>
      </c>
      <c r="R681" s="33">
        <v>0.51319999999999999</v>
      </c>
      <c r="S681" s="31" t="s">
        <v>75</v>
      </c>
      <c r="T681" s="32">
        <v>0</v>
      </c>
      <c r="U681" s="34">
        <v>0</v>
      </c>
    </row>
    <row r="682" spans="8:21">
      <c r="H682" s="31" t="s">
        <v>157</v>
      </c>
      <c r="I682" s="116">
        <v>1647</v>
      </c>
      <c r="J682" s="116">
        <v>827</v>
      </c>
      <c r="K682" s="33">
        <v>0.50209999999999999</v>
      </c>
      <c r="L682" s="31" t="s">
        <v>66</v>
      </c>
      <c r="M682" s="32">
        <v>12</v>
      </c>
      <c r="N682" s="34">
        <v>1.4500000000000001E-2</v>
      </c>
      <c r="O682" s="31" t="s">
        <v>157</v>
      </c>
      <c r="P682" s="116">
        <v>1368</v>
      </c>
      <c r="Q682" s="116">
        <v>702</v>
      </c>
      <c r="R682" s="33">
        <v>0.51319999999999999</v>
      </c>
      <c r="S682" s="31" t="s">
        <v>66</v>
      </c>
      <c r="T682" s="32">
        <v>8</v>
      </c>
      <c r="U682" s="34">
        <v>1.14E-2</v>
      </c>
    </row>
    <row r="683" spans="8:21">
      <c r="H683" s="31" t="s">
        <v>157</v>
      </c>
      <c r="I683" s="116">
        <v>1647</v>
      </c>
      <c r="J683" s="116">
        <v>827</v>
      </c>
      <c r="K683" s="33">
        <v>0.50209999999999999</v>
      </c>
      <c r="L683" s="31" t="s">
        <v>78</v>
      </c>
      <c r="M683" s="32">
        <v>0</v>
      </c>
      <c r="N683" s="34">
        <v>0</v>
      </c>
      <c r="O683" s="31" t="s">
        <v>157</v>
      </c>
      <c r="P683" s="116">
        <v>1368</v>
      </c>
      <c r="Q683" s="116">
        <v>702</v>
      </c>
      <c r="R683" s="33">
        <v>0.51319999999999999</v>
      </c>
      <c r="S683" s="31" t="s">
        <v>78</v>
      </c>
      <c r="T683" s="32">
        <v>0</v>
      </c>
      <c r="U683" s="34">
        <v>0</v>
      </c>
    </row>
    <row r="684" spans="8:21">
      <c r="H684" s="31" t="s">
        <v>157</v>
      </c>
      <c r="I684" s="116">
        <v>1647</v>
      </c>
      <c r="J684" s="116">
        <v>827</v>
      </c>
      <c r="K684" s="33">
        <v>0.50209999999999999</v>
      </c>
      <c r="L684" s="31" t="s">
        <v>79</v>
      </c>
      <c r="M684" s="32">
        <v>0</v>
      </c>
      <c r="N684" s="34">
        <v>0</v>
      </c>
      <c r="O684" s="31" t="s">
        <v>157</v>
      </c>
      <c r="P684" s="116">
        <v>1368</v>
      </c>
      <c r="Q684" s="116">
        <v>702</v>
      </c>
      <c r="R684" s="33">
        <v>0.51319999999999999</v>
      </c>
      <c r="S684" s="31" t="s">
        <v>79</v>
      </c>
      <c r="T684" s="32">
        <v>0</v>
      </c>
      <c r="U684" s="34">
        <v>0</v>
      </c>
    </row>
    <row r="685" spans="8:21">
      <c r="H685" s="31" t="s">
        <v>157</v>
      </c>
      <c r="I685" s="116">
        <v>1647</v>
      </c>
      <c r="J685" s="116">
        <v>827</v>
      </c>
      <c r="K685" s="33">
        <v>0.50209999999999999</v>
      </c>
      <c r="L685" s="31" t="s">
        <v>80</v>
      </c>
      <c r="M685" s="32">
        <v>0</v>
      </c>
      <c r="N685" s="34">
        <v>0</v>
      </c>
      <c r="O685" s="31" t="s">
        <v>157</v>
      </c>
      <c r="P685" s="116">
        <v>1368</v>
      </c>
      <c r="Q685" s="116">
        <v>702</v>
      </c>
      <c r="R685" s="33">
        <v>0.51319999999999999</v>
      </c>
      <c r="S685" s="31" t="s">
        <v>80</v>
      </c>
      <c r="T685" s="32">
        <v>0</v>
      </c>
      <c r="U685" s="34">
        <v>0</v>
      </c>
    </row>
    <row r="686" spans="8:21">
      <c r="H686" s="31" t="s">
        <v>157</v>
      </c>
      <c r="I686" s="116">
        <v>1647</v>
      </c>
      <c r="J686" s="116">
        <v>827</v>
      </c>
      <c r="K686" s="33">
        <v>0.50209999999999999</v>
      </c>
      <c r="L686" s="31" t="s">
        <v>81</v>
      </c>
      <c r="M686" s="32">
        <v>0</v>
      </c>
      <c r="N686" s="34">
        <v>0</v>
      </c>
      <c r="O686" s="31" t="s">
        <v>157</v>
      </c>
      <c r="P686" s="116">
        <v>1368</v>
      </c>
      <c r="Q686" s="116">
        <v>702</v>
      </c>
      <c r="R686" s="33">
        <v>0.51319999999999999</v>
      </c>
      <c r="S686" s="31" t="s">
        <v>81</v>
      </c>
      <c r="T686" s="32">
        <v>0</v>
      </c>
      <c r="U686" s="34">
        <v>0</v>
      </c>
    </row>
    <row r="687" spans="8:21">
      <c r="H687" s="31" t="s">
        <v>157</v>
      </c>
      <c r="I687" s="116">
        <v>1647</v>
      </c>
      <c r="J687" s="116">
        <v>827</v>
      </c>
      <c r="K687" s="33">
        <v>0.50209999999999999</v>
      </c>
      <c r="L687" s="31" t="s">
        <v>82</v>
      </c>
      <c r="M687" s="32">
        <v>0</v>
      </c>
      <c r="N687" s="34">
        <v>0</v>
      </c>
      <c r="O687" s="31" t="s">
        <v>157</v>
      </c>
      <c r="P687" s="116">
        <v>1368</v>
      </c>
      <c r="Q687" s="116">
        <v>702</v>
      </c>
      <c r="R687" s="33">
        <v>0.51319999999999999</v>
      </c>
      <c r="S687" s="31" t="s">
        <v>82</v>
      </c>
      <c r="T687" s="32">
        <v>0</v>
      </c>
      <c r="U687" s="34">
        <v>0</v>
      </c>
    </row>
    <row r="688" spans="8:21">
      <c r="H688" s="31" t="s">
        <v>157</v>
      </c>
      <c r="I688" s="116">
        <v>1647</v>
      </c>
      <c r="J688" s="116">
        <v>827</v>
      </c>
      <c r="K688" s="33">
        <v>0.50209999999999999</v>
      </c>
      <c r="L688" s="31" t="s">
        <v>83</v>
      </c>
      <c r="M688" s="32">
        <v>0</v>
      </c>
      <c r="N688" s="34">
        <v>0</v>
      </c>
      <c r="O688" s="31" t="s">
        <v>157</v>
      </c>
      <c r="P688" s="116">
        <v>1368</v>
      </c>
      <c r="Q688" s="116">
        <v>702</v>
      </c>
      <c r="R688" s="33">
        <v>0.51319999999999999</v>
      </c>
      <c r="S688" s="31" t="s">
        <v>83</v>
      </c>
      <c r="T688" s="32">
        <v>0</v>
      </c>
      <c r="U688" s="34">
        <v>0</v>
      </c>
    </row>
    <row r="689" spans="8:21">
      <c r="H689" s="31" t="s">
        <v>157</v>
      </c>
      <c r="I689" s="116">
        <v>1647</v>
      </c>
      <c r="J689" s="116">
        <v>827</v>
      </c>
      <c r="K689" s="33">
        <v>0.50209999999999999</v>
      </c>
      <c r="L689" s="31" t="s">
        <v>84</v>
      </c>
      <c r="M689" s="32">
        <v>0</v>
      </c>
      <c r="N689" s="34">
        <v>0</v>
      </c>
      <c r="O689" s="31" t="s">
        <v>157</v>
      </c>
      <c r="P689" s="116">
        <v>1368</v>
      </c>
      <c r="Q689" s="116">
        <v>702</v>
      </c>
      <c r="R689" s="33">
        <v>0.51319999999999999</v>
      </c>
      <c r="S689" s="31" t="s">
        <v>84</v>
      </c>
      <c r="T689" s="32">
        <v>0</v>
      </c>
      <c r="U689" s="34">
        <v>0</v>
      </c>
    </row>
    <row r="690" spans="8:21">
      <c r="H690" s="31" t="s">
        <v>157</v>
      </c>
      <c r="I690" s="116">
        <v>1647</v>
      </c>
      <c r="J690" s="116">
        <v>827</v>
      </c>
      <c r="K690" s="33">
        <v>0.50209999999999999</v>
      </c>
      <c r="L690" s="31" t="s">
        <v>85</v>
      </c>
      <c r="M690" s="32">
        <v>0</v>
      </c>
      <c r="N690" s="34">
        <v>0</v>
      </c>
      <c r="O690" s="31" t="s">
        <v>157</v>
      </c>
      <c r="P690" s="116">
        <v>1368</v>
      </c>
      <c r="Q690" s="116">
        <v>702</v>
      </c>
      <c r="R690" s="33">
        <v>0.51319999999999999</v>
      </c>
      <c r="S690" s="31" t="s">
        <v>85</v>
      </c>
      <c r="T690" s="32">
        <v>0</v>
      </c>
      <c r="U690" s="34">
        <v>0</v>
      </c>
    </row>
    <row r="691" spans="8:21">
      <c r="H691" s="31" t="s">
        <v>157</v>
      </c>
      <c r="I691" s="116">
        <v>1647</v>
      </c>
      <c r="J691" s="116">
        <v>827</v>
      </c>
      <c r="K691" s="33">
        <v>0.50209999999999999</v>
      </c>
      <c r="L691" s="31" t="s">
        <v>69</v>
      </c>
      <c r="M691" s="32">
        <v>22</v>
      </c>
      <c r="N691" s="34">
        <v>2.6599999999999999E-2</v>
      </c>
      <c r="O691" s="31" t="s">
        <v>157</v>
      </c>
      <c r="P691" s="116">
        <v>1368</v>
      </c>
      <c r="Q691" s="116">
        <v>702</v>
      </c>
      <c r="R691" s="33">
        <v>0.51319999999999999</v>
      </c>
      <c r="S691" s="31" t="s">
        <v>69</v>
      </c>
      <c r="T691" s="32">
        <v>14</v>
      </c>
      <c r="U691" s="34">
        <v>1.9900000000000001E-2</v>
      </c>
    </row>
    <row r="692" spans="8:21">
      <c r="H692" s="31" t="s">
        <v>157</v>
      </c>
      <c r="I692" s="116">
        <v>1647</v>
      </c>
      <c r="J692" s="116">
        <v>827</v>
      </c>
      <c r="K692" s="33">
        <v>0.50209999999999999</v>
      </c>
      <c r="L692" s="31" t="s">
        <v>86</v>
      </c>
      <c r="M692" s="32">
        <v>0</v>
      </c>
      <c r="N692" s="34">
        <v>0</v>
      </c>
      <c r="O692" s="31" t="s">
        <v>157</v>
      </c>
      <c r="P692" s="116">
        <v>1368</v>
      </c>
      <c r="Q692" s="116">
        <v>702</v>
      </c>
      <c r="R692" s="33">
        <v>0.51319999999999999</v>
      </c>
      <c r="S692" s="31" t="s">
        <v>86</v>
      </c>
      <c r="T692" s="32">
        <v>0</v>
      </c>
      <c r="U692" s="34">
        <v>0</v>
      </c>
    </row>
    <row r="693" spans="8:21">
      <c r="H693" s="31" t="s">
        <v>157</v>
      </c>
      <c r="I693" s="116">
        <v>1647</v>
      </c>
      <c r="J693" s="116">
        <v>827</v>
      </c>
      <c r="K693" s="33">
        <v>0.50209999999999999</v>
      </c>
      <c r="L693" s="31" t="s">
        <v>72</v>
      </c>
      <c r="M693" s="32">
        <v>9</v>
      </c>
      <c r="N693" s="34">
        <v>1.09E-2</v>
      </c>
      <c r="O693" s="31" t="s">
        <v>157</v>
      </c>
      <c r="P693" s="116">
        <v>1368</v>
      </c>
      <c r="Q693" s="116">
        <v>702</v>
      </c>
      <c r="R693" s="33">
        <v>0.51319999999999999</v>
      </c>
      <c r="S693" s="31" t="s">
        <v>72</v>
      </c>
      <c r="T693" s="32">
        <v>17</v>
      </c>
      <c r="U693" s="34">
        <v>2.4199999999999999E-2</v>
      </c>
    </row>
    <row r="694" spans="8:21">
      <c r="H694" s="31" t="s">
        <v>157</v>
      </c>
      <c r="I694" s="116">
        <v>1647</v>
      </c>
      <c r="J694" s="116">
        <v>827</v>
      </c>
      <c r="K694" s="33">
        <v>0.50209999999999999</v>
      </c>
      <c r="L694" s="31" t="s">
        <v>87</v>
      </c>
      <c r="M694" s="32">
        <v>0</v>
      </c>
      <c r="N694" s="34">
        <v>0</v>
      </c>
      <c r="O694" s="31" t="s">
        <v>157</v>
      </c>
      <c r="P694" s="116">
        <v>1368</v>
      </c>
      <c r="Q694" s="116">
        <v>702</v>
      </c>
      <c r="R694" s="33">
        <v>0.51319999999999999</v>
      </c>
      <c r="S694" s="31" t="s">
        <v>87</v>
      </c>
      <c r="T694" s="32">
        <v>0</v>
      </c>
      <c r="U694" s="34">
        <v>0</v>
      </c>
    </row>
    <row r="695" spans="8:21">
      <c r="H695" s="31" t="s">
        <v>157</v>
      </c>
      <c r="I695" s="116">
        <v>1647</v>
      </c>
      <c r="J695" s="116">
        <v>827</v>
      </c>
      <c r="K695" s="33">
        <v>0.50209999999999999</v>
      </c>
      <c r="L695" s="31" t="s">
        <v>88</v>
      </c>
      <c r="M695" s="32">
        <v>0</v>
      </c>
      <c r="N695" s="34">
        <v>0</v>
      </c>
      <c r="O695" s="31" t="s">
        <v>157</v>
      </c>
      <c r="P695" s="116">
        <v>1368</v>
      </c>
      <c r="Q695" s="116">
        <v>702</v>
      </c>
      <c r="R695" s="33">
        <v>0.51319999999999999</v>
      </c>
      <c r="S695" s="31" t="s">
        <v>88</v>
      </c>
      <c r="T695" s="32">
        <v>0</v>
      </c>
      <c r="U695" s="34">
        <v>0</v>
      </c>
    </row>
    <row r="696" spans="8:21">
      <c r="H696" s="31" t="s">
        <v>157</v>
      </c>
      <c r="I696" s="116">
        <v>1647</v>
      </c>
      <c r="J696" s="116">
        <v>827</v>
      </c>
      <c r="K696" s="33">
        <v>0.50209999999999999</v>
      </c>
      <c r="L696" s="31" t="s">
        <v>89</v>
      </c>
      <c r="M696" s="32">
        <v>0</v>
      </c>
      <c r="N696" s="34">
        <v>0</v>
      </c>
      <c r="O696" s="31" t="s">
        <v>157</v>
      </c>
      <c r="P696" s="116">
        <v>1368</v>
      </c>
      <c r="Q696" s="116">
        <v>702</v>
      </c>
      <c r="R696" s="33">
        <v>0.51319999999999999</v>
      </c>
      <c r="S696" s="31" t="s">
        <v>89</v>
      </c>
      <c r="T696" s="32">
        <v>0</v>
      </c>
      <c r="U696" s="34">
        <v>0</v>
      </c>
    </row>
    <row r="697" spans="8:21">
      <c r="H697" s="31" t="s">
        <v>157</v>
      </c>
      <c r="I697" s="116">
        <v>1647</v>
      </c>
      <c r="J697" s="116">
        <v>827</v>
      </c>
      <c r="K697" s="33">
        <v>0.50209999999999999</v>
      </c>
      <c r="L697" s="31" t="s">
        <v>90</v>
      </c>
      <c r="M697" s="32">
        <v>0</v>
      </c>
      <c r="N697" s="34">
        <v>0</v>
      </c>
      <c r="O697" s="31" t="s">
        <v>157</v>
      </c>
      <c r="P697" s="116">
        <v>1368</v>
      </c>
      <c r="Q697" s="116">
        <v>702</v>
      </c>
      <c r="R697" s="33">
        <v>0.51319999999999999</v>
      </c>
      <c r="S697" s="31" t="s">
        <v>90</v>
      </c>
      <c r="T697" s="32">
        <v>0</v>
      </c>
      <c r="U697" s="34">
        <v>0</v>
      </c>
    </row>
    <row r="698" spans="8:21">
      <c r="H698" s="31" t="s">
        <v>157</v>
      </c>
      <c r="I698" s="116">
        <v>1647</v>
      </c>
      <c r="J698" s="116">
        <v>827</v>
      </c>
      <c r="K698" s="33">
        <v>0.50209999999999999</v>
      </c>
      <c r="L698" s="31" t="s">
        <v>91</v>
      </c>
      <c r="M698" s="32">
        <v>0</v>
      </c>
      <c r="N698" s="34">
        <v>0</v>
      </c>
      <c r="O698" s="31" t="s">
        <v>157</v>
      </c>
      <c r="P698" s="116">
        <v>1368</v>
      </c>
      <c r="Q698" s="116">
        <v>702</v>
      </c>
      <c r="R698" s="33">
        <v>0.51319999999999999</v>
      </c>
      <c r="S698" s="31" t="s">
        <v>91</v>
      </c>
      <c r="T698" s="32">
        <v>0</v>
      </c>
      <c r="U698" s="34">
        <v>0</v>
      </c>
    </row>
    <row r="699" spans="8:21">
      <c r="H699" s="31" t="s">
        <v>157</v>
      </c>
      <c r="I699" s="116">
        <v>1647</v>
      </c>
      <c r="J699" s="116">
        <v>827</v>
      </c>
      <c r="K699" s="33">
        <v>0.50209999999999999</v>
      </c>
      <c r="L699" s="31" t="s">
        <v>92</v>
      </c>
      <c r="M699" s="32">
        <v>0</v>
      </c>
      <c r="N699" s="34">
        <v>0</v>
      </c>
      <c r="O699" s="31" t="s">
        <v>157</v>
      </c>
      <c r="P699" s="116">
        <v>1368</v>
      </c>
      <c r="Q699" s="116">
        <v>702</v>
      </c>
      <c r="R699" s="33">
        <v>0.51319999999999999</v>
      </c>
      <c r="S699" s="31" t="s">
        <v>92</v>
      </c>
      <c r="T699" s="32">
        <v>0</v>
      </c>
      <c r="U699" s="34">
        <v>0</v>
      </c>
    </row>
    <row r="700" spans="8:21">
      <c r="H700" s="31" t="s">
        <v>157</v>
      </c>
      <c r="I700" s="116">
        <v>1647</v>
      </c>
      <c r="J700" s="116">
        <v>827</v>
      </c>
      <c r="K700" s="33">
        <v>0.50209999999999999</v>
      </c>
      <c r="L700" s="31" t="s">
        <v>93</v>
      </c>
      <c r="M700" s="32">
        <v>0</v>
      </c>
      <c r="N700" s="34">
        <v>0</v>
      </c>
      <c r="O700" s="31" t="s">
        <v>157</v>
      </c>
      <c r="P700" s="116">
        <v>1368</v>
      </c>
      <c r="Q700" s="116">
        <v>702</v>
      </c>
      <c r="R700" s="33">
        <v>0.51319999999999999</v>
      </c>
      <c r="S700" s="31" t="s">
        <v>93</v>
      </c>
      <c r="T700" s="32">
        <v>0</v>
      </c>
      <c r="U700" s="34">
        <v>0</v>
      </c>
    </row>
    <row r="701" spans="8:21">
      <c r="H701" s="31" t="s">
        <v>157</v>
      </c>
      <c r="I701" s="116">
        <v>1647</v>
      </c>
      <c r="J701" s="116">
        <v>827</v>
      </c>
      <c r="K701" s="33">
        <v>0.50209999999999999</v>
      </c>
      <c r="L701" s="31" t="s">
        <v>94</v>
      </c>
      <c r="M701" s="32">
        <v>0</v>
      </c>
      <c r="N701" s="34">
        <v>0</v>
      </c>
      <c r="O701" s="31" t="s">
        <v>157</v>
      </c>
      <c r="P701" s="116">
        <v>1368</v>
      </c>
      <c r="Q701" s="116">
        <v>702</v>
      </c>
      <c r="R701" s="33">
        <v>0.51319999999999999</v>
      </c>
      <c r="S701" s="31" t="s">
        <v>94</v>
      </c>
      <c r="T701" s="32">
        <v>0</v>
      </c>
      <c r="U701" s="34">
        <v>0</v>
      </c>
    </row>
    <row r="702" spans="8:21">
      <c r="H702" s="31" t="s">
        <v>157</v>
      </c>
      <c r="I702" s="116">
        <v>1647</v>
      </c>
      <c r="J702" s="116">
        <v>827</v>
      </c>
      <c r="K702" s="33">
        <v>0.50209999999999999</v>
      </c>
      <c r="L702" s="31" t="s">
        <v>95</v>
      </c>
      <c r="M702" s="32">
        <v>0</v>
      </c>
      <c r="N702" s="34">
        <v>0</v>
      </c>
      <c r="O702" s="31" t="s">
        <v>157</v>
      </c>
      <c r="P702" s="116">
        <v>1368</v>
      </c>
      <c r="Q702" s="116">
        <v>702</v>
      </c>
      <c r="R702" s="33">
        <v>0.51319999999999999</v>
      </c>
      <c r="S702" s="31" t="s">
        <v>95</v>
      </c>
      <c r="T702" s="32">
        <v>0</v>
      </c>
      <c r="U702" s="34">
        <v>0</v>
      </c>
    </row>
    <row r="703" spans="8:21">
      <c r="H703" s="31" t="s">
        <v>157</v>
      </c>
      <c r="I703" s="116">
        <v>1647</v>
      </c>
      <c r="J703" s="116">
        <v>827</v>
      </c>
      <c r="K703" s="33">
        <v>0.50209999999999999</v>
      </c>
      <c r="L703" s="31" t="s">
        <v>96</v>
      </c>
      <c r="M703" s="32">
        <v>0</v>
      </c>
      <c r="N703" s="34">
        <v>0</v>
      </c>
      <c r="O703" s="31" t="s">
        <v>157</v>
      </c>
      <c r="P703" s="116">
        <v>1368</v>
      </c>
      <c r="Q703" s="116">
        <v>702</v>
      </c>
      <c r="R703" s="33">
        <v>0.51319999999999999</v>
      </c>
      <c r="S703" s="31" t="s">
        <v>96</v>
      </c>
      <c r="T703" s="32">
        <v>0</v>
      </c>
      <c r="U703" s="34">
        <v>0</v>
      </c>
    </row>
    <row r="704" spans="8:21">
      <c r="H704" s="31" t="s">
        <v>157</v>
      </c>
      <c r="I704" s="116">
        <v>1647</v>
      </c>
      <c r="J704" s="116">
        <v>827</v>
      </c>
      <c r="K704" s="33">
        <v>0.50209999999999999</v>
      </c>
      <c r="L704" s="31" t="s">
        <v>97</v>
      </c>
      <c r="M704" s="32">
        <v>0</v>
      </c>
      <c r="N704" s="34">
        <v>0</v>
      </c>
      <c r="O704" s="31" t="s">
        <v>157</v>
      </c>
      <c r="P704" s="116">
        <v>1368</v>
      </c>
      <c r="Q704" s="116">
        <v>702</v>
      </c>
      <c r="R704" s="33">
        <v>0.51319999999999999</v>
      </c>
      <c r="S704" s="31" t="s">
        <v>97</v>
      </c>
      <c r="T704" s="32">
        <v>0</v>
      </c>
      <c r="U704" s="34">
        <v>0</v>
      </c>
    </row>
    <row r="705" spans="8:21">
      <c r="H705" s="31" t="s">
        <v>157</v>
      </c>
      <c r="I705" s="116">
        <v>1647</v>
      </c>
      <c r="J705" s="116">
        <v>827</v>
      </c>
      <c r="K705" s="33">
        <v>0.50209999999999999</v>
      </c>
      <c r="L705" s="31" t="s">
        <v>98</v>
      </c>
      <c r="M705" s="32">
        <v>0</v>
      </c>
      <c r="N705" s="34">
        <v>0</v>
      </c>
      <c r="O705" s="31" t="s">
        <v>157</v>
      </c>
      <c r="P705" s="116">
        <v>1368</v>
      </c>
      <c r="Q705" s="116">
        <v>702</v>
      </c>
      <c r="R705" s="33">
        <v>0.51319999999999999</v>
      </c>
      <c r="S705" s="31" t="s">
        <v>98</v>
      </c>
      <c r="T705" s="32">
        <v>0</v>
      </c>
      <c r="U705" s="34">
        <v>0</v>
      </c>
    </row>
    <row r="706" spans="8:21">
      <c r="H706" s="31" t="s">
        <v>157</v>
      </c>
      <c r="I706" s="116">
        <v>1647</v>
      </c>
      <c r="J706" s="116">
        <v>827</v>
      </c>
      <c r="K706" s="33">
        <v>0.50209999999999999</v>
      </c>
      <c r="L706" s="31" t="s">
        <v>99</v>
      </c>
      <c r="M706" s="32">
        <v>0</v>
      </c>
      <c r="N706" s="34">
        <v>0</v>
      </c>
      <c r="O706" s="31" t="s">
        <v>157</v>
      </c>
      <c r="P706" s="116">
        <v>1368</v>
      </c>
      <c r="Q706" s="116">
        <v>702</v>
      </c>
      <c r="R706" s="33">
        <v>0.51319999999999999</v>
      </c>
      <c r="S706" s="31" t="s">
        <v>99</v>
      </c>
      <c r="T706" s="32">
        <v>0</v>
      </c>
      <c r="U706" s="34">
        <v>0</v>
      </c>
    </row>
    <row r="707" spans="8:21">
      <c r="H707" s="31" t="s">
        <v>157</v>
      </c>
      <c r="I707" s="116">
        <v>1647</v>
      </c>
      <c r="J707" s="116">
        <v>827</v>
      </c>
      <c r="K707" s="33">
        <v>0.50209999999999999</v>
      </c>
      <c r="L707" s="31" t="s">
        <v>100</v>
      </c>
      <c r="M707" s="32">
        <v>0</v>
      </c>
      <c r="N707" s="34">
        <v>0</v>
      </c>
      <c r="O707" s="31" t="s">
        <v>157</v>
      </c>
      <c r="P707" s="116">
        <v>1368</v>
      </c>
      <c r="Q707" s="116">
        <v>702</v>
      </c>
      <c r="R707" s="33">
        <v>0.51319999999999999</v>
      </c>
      <c r="S707" s="31" t="s">
        <v>100</v>
      </c>
      <c r="T707" s="32">
        <v>0</v>
      </c>
      <c r="U707" s="34">
        <v>0</v>
      </c>
    </row>
    <row r="708" spans="8:21">
      <c r="H708" s="31" t="s">
        <v>157</v>
      </c>
      <c r="I708" s="116">
        <v>1647</v>
      </c>
      <c r="J708" s="116">
        <v>827</v>
      </c>
      <c r="K708" s="33">
        <v>0.50209999999999999</v>
      </c>
      <c r="L708" s="31" t="s">
        <v>101</v>
      </c>
      <c r="M708" s="32">
        <v>0</v>
      </c>
      <c r="N708" s="34">
        <v>0</v>
      </c>
      <c r="O708" s="31" t="s">
        <v>157</v>
      </c>
      <c r="P708" s="116">
        <v>1368</v>
      </c>
      <c r="Q708" s="116">
        <v>702</v>
      </c>
      <c r="R708" s="33">
        <v>0.51319999999999999</v>
      </c>
      <c r="S708" s="31" t="s">
        <v>101</v>
      </c>
      <c r="T708" s="32">
        <v>0</v>
      </c>
      <c r="U708" s="34">
        <v>0</v>
      </c>
    </row>
    <row r="709" spans="8:21">
      <c r="H709" s="31" t="s">
        <v>157</v>
      </c>
      <c r="I709" s="116">
        <v>1647</v>
      </c>
      <c r="J709" s="116">
        <v>827</v>
      </c>
      <c r="K709" s="33">
        <v>0.50209999999999999</v>
      </c>
      <c r="L709" s="31" t="s">
        <v>102</v>
      </c>
      <c r="M709" s="32">
        <v>0</v>
      </c>
      <c r="N709" s="34">
        <v>0</v>
      </c>
      <c r="O709" s="31" t="s">
        <v>157</v>
      </c>
      <c r="P709" s="116">
        <v>1368</v>
      </c>
      <c r="Q709" s="116">
        <v>702</v>
      </c>
      <c r="R709" s="33">
        <v>0.51319999999999999</v>
      </c>
      <c r="S709" s="31" t="s">
        <v>102</v>
      </c>
      <c r="T709" s="32">
        <v>0</v>
      </c>
      <c r="U709" s="34">
        <v>0</v>
      </c>
    </row>
    <row r="710" spans="8:21">
      <c r="H710" s="31" t="s">
        <v>157</v>
      </c>
      <c r="I710" s="116">
        <v>1647</v>
      </c>
      <c r="J710" s="116">
        <v>827</v>
      </c>
      <c r="K710" s="33">
        <v>0.50209999999999999</v>
      </c>
      <c r="L710" s="31" t="s">
        <v>74</v>
      </c>
      <c r="M710" s="32">
        <v>0</v>
      </c>
      <c r="N710" s="34">
        <v>0</v>
      </c>
      <c r="O710" s="31" t="s">
        <v>157</v>
      </c>
      <c r="P710" s="116">
        <v>1368</v>
      </c>
      <c r="Q710" s="116">
        <v>702</v>
      </c>
      <c r="R710" s="33">
        <v>0.51319999999999999</v>
      </c>
      <c r="S710" s="31" t="s">
        <v>74</v>
      </c>
      <c r="T710" s="32">
        <v>0</v>
      </c>
      <c r="U710" s="34">
        <v>0</v>
      </c>
    </row>
    <row r="711" spans="8:21">
      <c r="H711" s="31" t="s">
        <v>157</v>
      </c>
      <c r="I711" s="116">
        <v>1647</v>
      </c>
      <c r="J711" s="116">
        <v>827</v>
      </c>
      <c r="K711" s="33">
        <v>0.50209999999999999</v>
      </c>
      <c r="L711" s="31" t="s">
        <v>103</v>
      </c>
      <c r="M711" s="32">
        <v>0</v>
      </c>
      <c r="N711" s="34">
        <v>0</v>
      </c>
      <c r="O711" s="31" t="s">
        <v>157</v>
      </c>
      <c r="P711" s="116">
        <v>1368</v>
      </c>
      <c r="Q711" s="116">
        <v>702</v>
      </c>
      <c r="R711" s="33">
        <v>0.51319999999999999</v>
      </c>
      <c r="S711" s="31" t="s">
        <v>103</v>
      </c>
      <c r="T711" s="32">
        <v>0</v>
      </c>
      <c r="U711" s="34">
        <v>0</v>
      </c>
    </row>
    <row r="712" spans="8:21">
      <c r="H712" s="31" t="s">
        <v>157</v>
      </c>
      <c r="I712" s="116">
        <v>1647</v>
      </c>
      <c r="J712" s="116">
        <v>827</v>
      </c>
      <c r="K712" s="33">
        <v>0.50209999999999999</v>
      </c>
      <c r="L712" s="31" t="s">
        <v>104</v>
      </c>
      <c r="M712" s="32">
        <v>0</v>
      </c>
      <c r="N712" s="34">
        <v>0</v>
      </c>
      <c r="O712" s="31" t="s">
        <v>157</v>
      </c>
      <c r="P712" s="116">
        <v>1368</v>
      </c>
      <c r="Q712" s="116">
        <v>702</v>
      </c>
      <c r="R712" s="33">
        <v>0.51319999999999999</v>
      </c>
      <c r="S712" s="31" t="s">
        <v>104</v>
      </c>
      <c r="T712" s="32">
        <v>0</v>
      </c>
      <c r="U712" s="34">
        <v>0</v>
      </c>
    </row>
    <row r="713" spans="8:21">
      <c r="H713" s="31" t="s">
        <v>157</v>
      </c>
      <c r="I713" s="116">
        <v>1647</v>
      </c>
      <c r="J713" s="116">
        <v>827</v>
      </c>
      <c r="K713" s="33">
        <v>0.50209999999999999</v>
      </c>
      <c r="L713" s="31" t="s">
        <v>105</v>
      </c>
      <c r="M713" s="32">
        <v>0</v>
      </c>
      <c r="N713" s="34">
        <v>0</v>
      </c>
      <c r="O713" s="31" t="s">
        <v>157</v>
      </c>
      <c r="P713" s="116">
        <v>1368</v>
      </c>
      <c r="Q713" s="116">
        <v>702</v>
      </c>
      <c r="R713" s="33">
        <v>0.51319999999999999</v>
      </c>
      <c r="S713" s="31" t="s">
        <v>105</v>
      </c>
      <c r="T713" s="32">
        <v>0</v>
      </c>
      <c r="U713" s="34">
        <v>0</v>
      </c>
    </row>
    <row r="714" spans="8:21">
      <c r="H714" s="31" t="s">
        <v>157</v>
      </c>
      <c r="I714" s="116">
        <v>1647</v>
      </c>
      <c r="J714" s="116">
        <v>827</v>
      </c>
      <c r="K714" s="33">
        <v>0.50209999999999999</v>
      </c>
      <c r="L714" s="31" t="s">
        <v>106</v>
      </c>
      <c r="M714" s="32">
        <v>0</v>
      </c>
      <c r="N714" s="34">
        <v>0</v>
      </c>
      <c r="O714" s="31" t="s">
        <v>157</v>
      </c>
      <c r="P714" s="116">
        <v>1368</v>
      </c>
      <c r="Q714" s="116">
        <v>702</v>
      </c>
      <c r="R714" s="33">
        <v>0.51319999999999999</v>
      </c>
      <c r="S714" s="31" t="s">
        <v>106</v>
      </c>
      <c r="T714" s="32">
        <v>0</v>
      </c>
      <c r="U714" s="34">
        <v>0</v>
      </c>
    </row>
    <row r="715" spans="8:21">
      <c r="H715" s="31" t="s">
        <v>157</v>
      </c>
      <c r="I715" s="116">
        <v>1647</v>
      </c>
      <c r="J715" s="116">
        <v>827</v>
      </c>
      <c r="K715" s="33">
        <v>0.50209999999999999</v>
      </c>
      <c r="L715" s="31" t="s">
        <v>107</v>
      </c>
      <c r="M715" s="32">
        <v>0</v>
      </c>
      <c r="N715" s="34">
        <v>0</v>
      </c>
      <c r="O715" s="31" t="s">
        <v>157</v>
      </c>
      <c r="P715" s="116">
        <v>1368</v>
      </c>
      <c r="Q715" s="116">
        <v>702</v>
      </c>
      <c r="R715" s="33">
        <v>0.51319999999999999</v>
      </c>
      <c r="S715" s="31" t="s">
        <v>107</v>
      </c>
      <c r="T715" s="32">
        <v>0</v>
      </c>
      <c r="U715" s="34">
        <v>0</v>
      </c>
    </row>
    <row r="716" spans="8:21">
      <c r="H716" s="31" t="s">
        <v>157</v>
      </c>
      <c r="I716" s="116">
        <v>1647</v>
      </c>
      <c r="J716" s="116">
        <v>827</v>
      </c>
      <c r="K716" s="33">
        <v>0.50209999999999999</v>
      </c>
      <c r="L716" s="31" t="s">
        <v>108</v>
      </c>
      <c r="M716" s="32">
        <v>0</v>
      </c>
      <c r="N716" s="34">
        <v>0</v>
      </c>
      <c r="O716" s="31" t="s">
        <v>157</v>
      </c>
      <c r="P716" s="116">
        <v>1368</v>
      </c>
      <c r="Q716" s="116">
        <v>702</v>
      </c>
      <c r="R716" s="33">
        <v>0.51319999999999999</v>
      </c>
      <c r="S716" s="31" t="s">
        <v>108</v>
      </c>
      <c r="T716" s="32">
        <v>0</v>
      </c>
      <c r="U716" s="34">
        <v>0</v>
      </c>
    </row>
    <row r="717" spans="8:21">
      <c r="H717" s="31" t="s">
        <v>157</v>
      </c>
      <c r="I717" s="116">
        <v>1647</v>
      </c>
      <c r="J717" s="116">
        <v>827</v>
      </c>
      <c r="K717" s="33">
        <v>0.50209999999999999</v>
      </c>
      <c r="L717" s="31" t="s">
        <v>109</v>
      </c>
      <c r="M717" s="32">
        <v>0</v>
      </c>
      <c r="N717" s="34">
        <v>0</v>
      </c>
      <c r="O717" s="31" t="s">
        <v>157</v>
      </c>
      <c r="P717" s="116">
        <v>1368</v>
      </c>
      <c r="Q717" s="116">
        <v>702</v>
      </c>
      <c r="R717" s="33">
        <v>0.51319999999999999</v>
      </c>
      <c r="S717" s="31" t="s">
        <v>109</v>
      </c>
      <c r="T717" s="32">
        <v>0</v>
      </c>
      <c r="U717" s="34">
        <v>0</v>
      </c>
    </row>
    <row r="718" spans="8:21">
      <c r="H718" s="31" t="s">
        <v>157</v>
      </c>
      <c r="I718" s="116">
        <v>1647</v>
      </c>
      <c r="J718" s="116">
        <v>827</v>
      </c>
      <c r="K718" s="33">
        <v>0.50209999999999999</v>
      </c>
      <c r="L718" s="31" t="s">
        <v>110</v>
      </c>
      <c r="M718" s="32">
        <v>0</v>
      </c>
      <c r="N718" s="34">
        <v>0</v>
      </c>
      <c r="O718" s="31" t="s">
        <v>157</v>
      </c>
      <c r="P718" s="116">
        <v>1368</v>
      </c>
      <c r="Q718" s="116">
        <v>702</v>
      </c>
      <c r="R718" s="33">
        <v>0.51319999999999999</v>
      </c>
      <c r="S718" s="31" t="s">
        <v>110</v>
      </c>
      <c r="T718" s="32">
        <v>0</v>
      </c>
      <c r="U718" s="34">
        <v>0</v>
      </c>
    </row>
    <row r="719" spans="8:21">
      <c r="H719" s="31" t="s">
        <v>157</v>
      </c>
      <c r="I719" s="116">
        <v>1647</v>
      </c>
      <c r="J719" s="116">
        <v>827</v>
      </c>
      <c r="K719" s="33">
        <v>0.50209999999999999</v>
      </c>
      <c r="L719" s="31" t="s">
        <v>111</v>
      </c>
      <c r="M719" s="32">
        <v>0</v>
      </c>
      <c r="N719" s="34">
        <v>0</v>
      </c>
      <c r="O719" s="31" t="s">
        <v>157</v>
      </c>
      <c r="P719" s="116">
        <v>1368</v>
      </c>
      <c r="Q719" s="116">
        <v>702</v>
      </c>
      <c r="R719" s="33">
        <v>0.51319999999999999</v>
      </c>
      <c r="S719" s="31" t="s">
        <v>111</v>
      </c>
      <c r="T719" s="32">
        <v>0</v>
      </c>
      <c r="U719" s="34">
        <v>0</v>
      </c>
    </row>
    <row r="720" spans="8:21">
      <c r="H720" s="31" t="s">
        <v>157</v>
      </c>
      <c r="I720" s="116">
        <v>1647</v>
      </c>
      <c r="J720" s="116">
        <v>827</v>
      </c>
      <c r="K720" s="33">
        <v>0.50209999999999999</v>
      </c>
      <c r="L720" s="31" t="s">
        <v>112</v>
      </c>
      <c r="M720" s="32">
        <v>0</v>
      </c>
      <c r="N720" s="34">
        <v>0</v>
      </c>
      <c r="O720" s="31" t="s">
        <v>157</v>
      </c>
      <c r="P720" s="116">
        <v>1368</v>
      </c>
      <c r="Q720" s="116">
        <v>702</v>
      </c>
      <c r="R720" s="33">
        <v>0.51319999999999999</v>
      </c>
      <c r="S720" s="31" t="s">
        <v>112</v>
      </c>
      <c r="T720" s="32">
        <v>0</v>
      </c>
      <c r="U720" s="34">
        <v>0</v>
      </c>
    </row>
    <row r="721" spans="8:21">
      <c r="H721" s="31" t="s">
        <v>157</v>
      </c>
      <c r="I721" s="116">
        <v>1647</v>
      </c>
      <c r="J721" s="116">
        <v>827</v>
      </c>
      <c r="K721" s="33">
        <v>0.50209999999999999</v>
      </c>
      <c r="L721" s="31" t="s">
        <v>113</v>
      </c>
      <c r="M721" s="32">
        <v>0</v>
      </c>
      <c r="N721" s="34">
        <v>0</v>
      </c>
      <c r="O721" s="31" t="s">
        <v>157</v>
      </c>
      <c r="P721" s="116">
        <v>1368</v>
      </c>
      <c r="Q721" s="116">
        <v>702</v>
      </c>
      <c r="R721" s="33">
        <v>0.51319999999999999</v>
      </c>
      <c r="S721" s="31" t="s">
        <v>113</v>
      </c>
      <c r="T721" s="32">
        <v>0</v>
      </c>
      <c r="U721" s="34">
        <v>0</v>
      </c>
    </row>
    <row r="722" spans="8:21">
      <c r="H722" s="31" t="s">
        <v>157</v>
      </c>
      <c r="I722" s="116">
        <v>1647</v>
      </c>
      <c r="J722" s="116">
        <v>827</v>
      </c>
      <c r="K722" s="33">
        <v>0.50209999999999999</v>
      </c>
      <c r="L722" s="31" t="s">
        <v>114</v>
      </c>
      <c r="M722" s="32">
        <v>0</v>
      </c>
      <c r="N722" s="34">
        <v>0</v>
      </c>
      <c r="O722" s="31" t="s">
        <v>157</v>
      </c>
      <c r="P722" s="116">
        <v>1368</v>
      </c>
      <c r="Q722" s="116">
        <v>702</v>
      </c>
      <c r="R722" s="33">
        <v>0.51319999999999999</v>
      </c>
      <c r="S722" s="31" t="s">
        <v>114</v>
      </c>
      <c r="T722" s="32">
        <v>0</v>
      </c>
      <c r="U722" s="34">
        <v>0</v>
      </c>
    </row>
    <row r="723" spans="8:21">
      <c r="H723" s="31" t="s">
        <v>157</v>
      </c>
      <c r="I723" s="116">
        <v>1647</v>
      </c>
      <c r="J723" s="116">
        <v>827</v>
      </c>
      <c r="K723" s="33">
        <v>0.50209999999999999</v>
      </c>
      <c r="L723" s="31" t="s">
        <v>115</v>
      </c>
      <c r="M723" s="32">
        <v>0</v>
      </c>
      <c r="N723" s="34">
        <v>0</v>
      </c>
      <c r="O723" s="31" t="s">
        <v>157</v>
      </c>
      <c r="P723" s="116">
        <v>1368</v>
      </c>
      <c r="Q723" s="116">
        <v>702</v>
      </c>
      <c r="R723" s="33">
        <v>0.51319999999999999</v>
      </c>
      <c r="S723" s="31" t="s">
        <v>115</v>
      </c>
      <c r="T723" s="32">
        <v>0</v>
      </c>
      <c r="U723" s="34">
        <v>0</v>
      </c>
    </row>
    <row r="724" spans="8:21">
      <c r="H724" s="31" t="s">
        <v>157</v>
      </c>
      <c r="I724" s="116">
        <v>1647</v>
      </c>
      <c r="J724" s="116">
        <v>827</v>
      </c>
      <c r="K724" s="33">
        <v>0.50209999999999999</v>
      </c>
      <c r="L724" s="31" t="s">
        <v>116</v>
      </c>
      <c r="M724" s="32">
        <v>0</v>
      </c>
      <c r="N724" s="34">
        <v>0</v>
      </c>
      <c r="O724" s="31" t="s">
        <v>157</v>
      </c>
      <c r="P724" s="116">
        <v>1368</v>
      </c>
      <c r="Q724" s="116">
        <v>702</v>
      </c>
      <c r="R724" s="33">
        <v>0.51319999999999999</v>
      </c>
      <c r="S724" s="31" t="s">
        <v>116</v>
      </c>
      <c r="T724" s="32">
        <v>0</v>
      </c>
      <c r="U724" s="34">
        <v>0</v>
      </c>
    </row>
    <row r="725" spans="8:21">
      <c r="H725" s="31" t="s">
        <v>157</v>
      </c>
      <c r="I725" s="116">
        <v>1647</v>
      </c>
      <c r="J725" s="116">
        <v>827</v>
      </c>
      <c r="K725" s="33">
        <v>0.50209999999999999</v>
      </c>
      <c r="L725" s="31" t="s">
        <v>117</v>
      </c>
      <c r="M725" s="32">
        <v>0</v>
      </c>
      <c r="N725" s="34">
        <v>0</v>
      </c>
      <c r="O725" s="31" t="s">
        <v>157</v>
      </c>
      <c r="P725" s="116">
        <v>1368</v>
      </c>
      <c r="Q725" s="116">
        <v>702</v>
      </c>
      <c r="R725" s="33">
        <v>0.51319999999999999</v>
      </c>
      <c r="S725" s="31" t="s">
        <v>117</v>
      </c>
      <c r="T725" s="32">
        <v>0</v>
      </c>
      <c r="U725" s="34">
        <v>0</v>
      </c>
    </row>
    <row r="726" spans="8:21">
      <c r="H726" s="31" t="s">
        <v>157</v>
      </c>
      <c r="I726" s="116">
        <v>1647</v>
      </c>
      <c r="J726" s="116">
        <v>827</v>
      </c>
      <c r="K726" s="33">
        <v>0.50209999999999999</v>
      </c>
      <c r="L726" s="31" t="s">
        <v>118</v>
      </c>
      <c r="M726" s="32">
        <v>0</v>
      </c>
      <c r="N726" s="34">
        <v>0</v>
      </c>
      <c r="O726" s="31" t="s">
        <v>157</v>
      </c>
      <c r="P726" s="116">
        <v>1368</v>
      </c>
      <c r="Q726" s="116">
        <v>702</v>
      </c>
      <c r="R726" s="33">
        <v>0.51319999999999999</v>
      </c>
      <c r="S726" s="31" t="s">
        <v>118</v>
      </c>
      <c r="T726" s="32">
        <v>0</v>
      </c>
      <c r="U726" s="34">
        <v>0</v>
      </c>
    </row>
    <row r="727" spans="8:21">
      <c r="H727" s="31" t="s">
        <v>157</v>
      </c>
      <c r="I727" s="116">
        <v>1647</v>
      </c>
      <c r="J727" s="116">
        <v>827</v>
      </c>
      <c r="K727" s="33">
        <v>0.50209999999999999</v>
      </c>
      <c r="L727" s="31" t="s">
        <v>119</v>
      </c>
      <c r="M727" s="32">
        <v>0</v>
      </c>
      <c r="N727" s="34">
        <v>0</v>
      </c>
      <c r="O727" s="31" t="s">
        <v>157</v>
      </c>
      <c r="P727" s="116">
        <v>1368</v>
      </c>
      <c r="Q727" s="116">
        <v>702</v>
      </c>
      <c r="R727" s="33">
        <v>0.51319999999999999</v>
      </c>
      <c r="S727" s="31" t="s">
        <v>119</v>
      </c>
      <c r="T727" s="32">
        <v>0</v>
      </c>
      <c r="U727" s="34">
        <v>0</v>
      </c>
    </row>
    <row r="728" spans="8:21">
      <c r="H728" s="31" t="s">
        <v>157</v>
      </c>
      <c r="I728" s="116">
        <v>1647</v>
      </c>
      <c r="J728" s="116">
        <v>827</v>
      </c>
      <c r="K728" s="33">
        <v>0.50209999999999999</v>
      </c>
      <c r="L728" s="31" t="s">
        <v>120</v>
      </c>
      <c r="M728" s="32">
        <v>0</v>
      </c>
      <c r="N728" s="34">
        <v>0</v>
      </c>
      <c r="O728" s="31" t="s">
        <v>157</v>
      </c>
      <c r="P728" s="116">
        <v>1368</v>
      </c>
      <c r="Q728" s="116">
        <v>702</v>
      </c>
      <c r="R728" s="33">
        <v>0.51319999999999999</v>
      </c>
      <c r="S728" s="31" t="s">
        <v>120</v>
      </c>
      <c r="T728" s="32">
        <v>0</v>
      </c>
      <c r="U728" s="34">
        <v>0</v>
      </c>
    </row>
    <row r="729" spans="8:21">
      <c r="H729" s="31" t="s">
        <v>158</v>
      </c>
      <c r="I729" s="116">
        <v>1115</v>
      </c>
      <c r="J729" s="116">
        <v>520</v>
      </c>
      <c r="K729" s="33">
        <v>0.46639999999999998</v>
      </c>
      <c r="L729" s="31" t="s">
        <v>55</v>
      </c>
      <c r="M729" s="32">
        <v>399</v>
      </c>
      <c r="N729" s="34">
        <v>0.76729999999999998</v>
      </c>
      <c r="O729" s="31" t="s">
        <v>158</v>
      </c>
      <c r="P729" s="116">
        <v>1009</v>
      </c>
      <c r="Q729" s="116">
        <v>492</v>
      </c>
      <c r="R729" s="33">
        <v>0.48759999999999998</v>
      </c>
      <c r="S729" s="31" t="s">
        <v>55</v>
      </c>
      <c r="T729" s="32">
        <v>379</v>
      </c>
      <c r="U729" s="34">
        <v>0.77029999999999998</v>
      </c>
    </row>
    <row r="730" spans="8:21">
      <c r="H730" s="31" t="s">
        <v>158</v>
      </c>
      <c r="I730" s="116">
        <v>1115</v>
      </c>
      <c r="J730" s="116">
        <v>520</v>
      </c>
      <c r="K730" s="33">
        <v>0.46639999999999998</v>
      </c>
      <c r="L730" s="31" t="s">
        <v>58</v>
      </c>
      <c r="M730" s="32">
        <v>0</v>
      </c>
      <c r="N730" s="34">
        <v>0</v>
      </c>
      <c r="O730" s="31" t="s">
        <v>158</v>
      </c>
      <c r="P730" s="116">
        <v>1009</v>
      </c>
      <c r="Q730" s="116">
        <v>492</v>
      </c>
      <c r="R730" s="33">
        <v>0.48759999999999998</v>
      </c>
      <c r="S730" s="31" t="s">
        <v>58</v>
      </c>
      <c r="T730" s="32">
        <v>0</v>
      </c>
      <c r="U730" s="34">
        <v>0</v>
      </c>
    </row>
    <row r="731" spans="8:21">
      <c r="H731" s="31" t="s">
        <v>158</v>
      </c>
      <c r="I731" s="116">
        <v>1115</v>
      </c>
      <c r="J731" s="116">
        <v>520</v>
      </c>
      <c r="K731" s="33">
        <v>0.46639999999999998</v>
      </c>
      <c r="L731" s="31" t="s">
        <v>61</v>
      </c>
      <c r="M731" s="32">
        <v>0</v>
      </c>
      <c r="N731" s="34">
        <v>0</v>
      </c>
      <c r="O731" s="31" t="s">
        <v>158</v>
      </c>
      <c r="P731" s="116">
        <v>1009</v>
      </c>
      <c r="Q731" s="116">
        <v>492</v>
      </c>
      <c r="R731" s="33">
        <v>0.48759999999999998</v>
      </c>
      <c r="S731" s="31" t="s">
        <v>61</v>
      </c>
      <c r="T731" s="32">
        <v>0</v>
      </c>
      <c r="U731" s="34">
        <v>0</v>
      </c>
    </row>
    <row r="732" spans="8:21">
      <c r="H732" s="31" t="s">
        <v>158</v>
      </c>
      <c r="I732" s="116">
        <v>1115</v>
      </c>
      <c r="J732" s="116">
        <v>520</v>
      </c>
      <c r="K732" s="33">
        <v>0.46639999999999998</v>
      </c>
      <c r="L732" s="31" t="s">
        <v>64</v>
      </c>
      <c r="M732" s="32">
        <v>0</v>
      </c>
      <c r="N732" s="34">
        <v>0</v>
      </c>
      <c r="O732" s="31" t="s">
        <v>158</v>
      </c>
      <c r="P732" s="116">
        <v>1009</v>
      </c>
      <c r="Q732" s="116">
        <v>492</v>
      </c>
      <c r="R732" s="33">
        <v>0.48759999999999998</v>
      </c>
      <c r="S732" s="31" t="s">
        <v>64</v>
      </c>
      <c r="T732" s="32">
        <v>0</v>
      </c>
      <c r="U732" s="34">
        <v>0</v>
      </c>
    </row>
    <row r="733" spans="8:21">
      <c r="H733" s="31" t="s">
        <v>158</v>
      </c>
      <c r="I733" s="116">
        <v>1115</v>
      </c>
      <c r="J733" s="116">
        <v>520</v>
      </c>
      <c r="K733" s="33">
        <v>0.46639999999999998</v>
      </c>
      <c r="L733" s="31" t="s">
        <v>67</v>
      </c>
      <c r="M733" s="32">
        <v>0</v>
      </c>
      <c r="N733" s="34">
        <v>0</v>
      </c>
      <c r="O733" s="31" t="s">
        <v>158</v>
      </c>
      <c r="P733" s="116">
        <v>1009</v>
      </c>
      <c r="Q733" s="116">
        <v>492</v>
      </c>
      <c r="R733" s="33">
        <v>0.48759999999999998</v>
      </c>
      <c r="S733" s="31" t="s">
        <v>67</v>
      </c>
      <c r="T733" s="32">
        <v>0</v>
      </c>
      <c r="U733" s="34">
        <v>0</v>
      </c>
    </row>
    <row r="734" spans="8:21">
      <c r="H734" s="31" t="s">
        <v>158</v>
      </c>
      <c r="I734" s="116">
        <v>1115</v>
      </c>
      <c r="J734" s="116">
        <v>520</v>
      </c>
      <c r="K734" s="33">
        <v>0.46639999999999998</v>
      </c>
      <c r="L734" s="31" t="s">
        <v>70</v>
      </c>
      <c r="M734" s="32">
        <v>0</v>
      </c>
      <c r="N734" s="34">
        <v>0</v>
      </c>
      <c r="O734" s="31" t="s">
        <v>158</v>
      </c>
      <c r="P734" s="116">
        <v>1009</v>
      </c>
      <c r="Q734" s="116">
        <v>492</v>
      </c>
      <c r="R734" s="33">
        <v>0.48759999999999998</v>
      </c>
      <c r="S734" s="31" t="s">
        <v>70</v>
      </c>
      <c r="T734" s="32">
        <v>0</v>
      </c>
      <c r="U734" s="34">
        <v>0</v>
      </c>
    </row>
    <row r="735" spans="8:21">
      <c r="H735" s="31" t="s">
        <v>158</v>
      </c>
      <c r="I735" s="116">
        <v>1115</v>
      </c>
      <c r="J735" s="116">
        <v>520</v>
      </c>
      <c r="K735" s="33">
        <v>0.46639999999999998</v>
      </c>
      <c r="L735" s="31" t="s">
        <v>73</v>
      </c>
      <c r="M735" s="32">
        <v>0</v>
      </c>
      <c r="N735" s="34">
        <v>0</v>
      </c>
      <c r="O735" s="31" t="s">
        <v>158</v>
      </c>
      <c r="P735" s="116">
        <v>1009</v>
      </c>
      <c r="Q735" s="116">
        <v>492</v>
      </c>
      <c r="R735" s="33">
        <v>0.48759999999999998</v>
      </c>
      <c r="S735" s="31" t="s">
        <v>73</v>
      </c>
      <c r="T735" s="32">
        <v>0</v>
      </c>
      <c r="U735" s="34">
        <v>0</v>
      </c>
    </row>
    <row r="736" spans="8:21">
      <c r="H736" s="31" t="s">
        <v>158</v>
      </c>
      <c r="I736" s="116">
        <v>1115</v>
      </c>
      <c r="J736" s="116">
        <v>520</v>
      </c>
      <c r="K736" s="33">
        <v>0.46639999999999998</v>
      </c>
      <c r="L736" s="31" t="s">
        <v>57</v>
      </c>
      <c r="M736" s="32">
        <v>46</v>
      </c>
      <c r="N736" s="34">
        <v>8.8499999999999995E-2</v>
      </c>
      <c r="O736" s="31" t="s">
        <v>158</v>
      </c>
      <c r="P736" s="116">
        <v>1009</v>
      </c>
      <c r="Q736" s="116">
        <v>492</v>
      </c>
      <c r="R736" s="33">
        <v>0.48759999999999998</v>
      </c>
      <c r="S736" s="31" t="s">
        <v>57</v>
      </c>
      <c r="T736" s="32">
        <v>44</v>
      </c>
      <c r="U736" s="34">
        <v>8.9399999999999993E-2</v>
      </c>
    </row>
    <row r="737" spans="8:21">
      <c r="H737" s="31" t="s">
        <v>158</v>
      </c>
      <c r="I737" s="116">
        <v>1115</v>
      </c>
      <c r="J737" s="116">
        <v>520</v>
      </c>
      <c r="K737" s="33">
        <v>0.46639999999999998</v>
      </c>
      <c r="L737" s="31" t="s">
        <v>76</v>
      </c>
      <c r="M737" s="32">
        <v>0</v>
      </c>
      <c r="N737" s="34">
        <v>0</v>
      </c>
      <c r="O737" s="31" t="s">
        <v>158</v>
      </c>
      <c r="P737" s="116">
        <v>1009</v>
      </c>
      <c r="Q737" s="116">
        <v>492</v>
      </c>
      <c r="R737" s="33">
        <v>0.48759999999999998</v>
      </c>
      <c r="S737" s="31" t="s">
        <v>76</v>
      </c>
      <c r="T737" s="32">
        <v>0</v>
      </c>
      <c r="U737" s="34">
        <v>0</v>
      </c>
    </row>
    <row r="738" spans="8:21">
      <c r="H738" s="31" t="s">
        <v>158</v>
      </c>
      <c r="I738" s="116">
        <v>1115</v>
      </c>
      <c r="J738" s="116">
        <v>520</v>
      </c>
      <c r="K738" s="33">
        <v>0.46639999999999998</v>
      </c>
      <c r="L738" s="31" t="s">
        <v>77</v>
      </c>
      <c r="M738" s="32">
        <v>0</v>
      </c>
      <c r="N738" s="34">
        <v>0</v>
      </c>
      <c r="O738" s="31" t="s">
        <v>158</v>
      </c>
      <c r="P738" s="116">
        <v>1009</v>
      </c>
      <c r="Q738" s="116">
        <v>492</v>
      </c>
      <c r="R738" s="33">
        <v>0.48759999999999998</v>
      </c>
      <c r="S738" s="31" t="s">
        <v>77</v>
      </c>
      <c r="T738" s="32">
        <v>0</v>
      </c>
      <c r="U738" s="34">
        <v>0</v>
      </c>
    </row>
    <row r="739" spans="8:21">
      <c r="H739" s="31" t="s">
        <v>158</v>
      </c>
      <c r="I739" s="116">
        <v>1115</v>
      </c>
      <c r="J739" s="116">
        <v>520</v>
      </c>
      <c r="K739" s="33">
        <v>0.46639999999999998</v>
      </c>
      <c r="L739" s="31" t="s">
        <v>60</v>
      </c>
      <c r="M739" s="32">
        <v>40</v>
      </c>
      <c r="N739" s="34">
        <v>7.6899999999999996E-2</v>
      </c>
      <c r="O739" s="31" t="s">
        <v>158</v>
      </c>
      <c r="P739" s="116">
        <v>1009</v>
      </c>
      <c r="Q739" s="116">
        <v>492</v>
      </c>
      <c r="R739" s="33">
        <v>0.48759999999999998</v>
      </c>
      <c r="S739" s="31" t="s">
        <v>60</v>
      </c>
      <c r="T739" s="32">
        <v>29</v>
      </c>
      <c r="U739" s="34">
        <v>5.8900000000000001E-2</v>
      </c>
    </row>
    <row r="740" spans="8:21">
      <c r="H740" s="31" t="s">
        <v>158</v>
      </c>
      <c r="I740" s="116">
        <v>1115</v>
      </c>
      <c r="J740" s="116">
        <v>520</v>
      </c>
      <c r="K740" s="33">
        <v>0.46639999999999998</v>
      </c>
      <c r="L740" s="31" t="s">
        <v>56</v>
      </c>
      <c r="M740" s="32">
        <v>0</v>
      </c>
      <c r="N740" s="34">
        <v>0</v>
      </c>
      <c r="O740" s="31" t="s">
        <v>158</v>
      </c>
      <c r="P740" s="116">
        <v>1009</v>
      </c>
      <c r="Q740" s="116">
        <v>492</v>
      </c>
      <c r="R740" s="33">
        <v>0.48759999999999998</v>
      </c>
      <c r="S740" s="31" t="s">
        <v>56</v>
      </c>
      <c r="T740" s="32">
        <v>0</v>
      </c>
      <c r="U740" s="34">
        <v>0</v>
      </c>
    </row>
    <row r="741" spans="8:21">
      <c r="H741" s="31" t="s">
        <v>158</v>
      </c>
      <c r="I741" s="116">
        <v>1115</v>
      </c>
      <c r="J741" s="116">
        <v>520</v>
      </c>
      <c r="K741" s="33">
        <v>0.46639999999999998</v>
      </c>
      <c r="L741" s="31" t="s">
        <v>59</v>
      </c>
      <c r="M741" s="32">
        <v>0</v>
      </c>
      <c r="N741" s="34">
        <v>0</v>
      </c>
      <c r="O741" s="31" t="s">
        <v>158</v>
      </c>
      <c r="P741" s="116">
        <v>1009</v>
      </c>
      <c r="Q741" s="116">
        <v>492</v>
      </c>
      <c r="R741" s="33">
        <v>0.48759999999999998</v>
      </c>
      <c r="S741" s="31" t="s">
        <v>59</v>
      </c>
      <c r="T741" s="32">
        <v>0</v>
      </c>
      <c r="U741" s="34">
        <v>0</v>
      </c>
    </row>
    <row r="742" spans="8:21">
      <c r="H742" s="31" t="s">
        <v>158</v>
      </c>
      <c r="I742" s="116">
        <v>1115</v>
      </c>
      <c r="J742" s="116">
        <v>520</v>
      </c>
      <c r="K742" s="33">
        <v>0.46639999999999998</v>
      </c>
      <c r="L742" s="31" t="s">
        <v>62</v>
      </c>
      <c r="M742" s="32">
        <v>0</v>
      </c>
      <c r="N742" s="34">
        <v>0</v>
      </c>
      <c r="O742" s="31" t="s">
        <v>158</v>
      </c>
      <c r="P742" s="116">
        <v>1009</v>
      </c>
      <c r="Q742" s="116">
        <v>492</v>
      </c>
      <c r="R742" s="33">
        <v>0.48759999999999998</v>
      </c>
      <c r="S742" s="31" t="s">
        <v>62</v>
      </c>
      <c r="T742" s="32">
        <v>0</v>
      </c>
      <c r="U742" s="34">
        <v>0</v>
      </c>
    </row>
    <row r="743" spans="8:21">
      <c r="H743" s="31" t="s">
        <v>158</v>
      </c>
      <c r="I743" s="116">
        <v>1115</v>
      </c>
      <c r="J743" s="116">
        <v>520</v>
      </c>
      <c r="K743" s="33">
        <v>0.46639999999999998</v>
      </c>
      <c r="L743" s="31" t="s">
        <v>65</v>
      </c>
      <c r="M743" s="32">
        <v>0</v>
      </c>
      <c r="N743" s="34">
        <v>0</v>
      </c>
      <c r="O743" s="31" t="s">
        <v>158</v>
      </c>
      <c r="P743" s="116">
        <v>1009</v>
      </c>
      <c r="Q743" s="116">
        <v>492</v>
      </c>
      <c r="R743" s="33">
        <v>0.48759999999999998</v>
      </c>
      <c r="S743" s="31" t="s">
        <v>65</v>
      </c>
      <c r="T743" s="32">
        <v>0</v>
      </c>
      <c r="U743" s="34">
        <v>0</v>
      </c>
    </row>
    <row r="744" spans="8:21">
      <c r="H744" s="31" t="s">
        <v>158</v>
      </c>
      <c r="I744" s="116">
        <v>1115</v>
      </c>
      <c r="J744" s="116">
        <v>520</v>
      </c>
      <c r="K744" s="33">
        <v>0.46639999999999998</v>
      </c>
      <c r="L744" s="31" t="s">
        <v>68</v>
      </c>
      <c r="M744" s="32">
        <v>0</v>
      </c>
      <c r="N744" s="34">
        <v>0</v>
      </c>
      <c r="O744" s="31" t="s">
        <v>158</v>
      </c>
      <c r="P744" s="116">
        <v>1009</v>
      </c>
      <c r="Q744" s="116">
        <v>492</v>
      </c>
      <c r="R744" s="33">
        <v>0.48759999999999998</v>
      </c>
      <c r="S744" s="31" t="s">
        <v>68</v>
      </c>
      <c r="T744" s="32">
        <v>0</v>
      </c>
      <c r="U744" s="34">
        <v>0</v>
      </c>
    </row>
    <row r="745" spans="8:21">
      <c r="H745" s="31" t="s">
        <v>158</v>
      </c>
      <c r="I745" s="116">
        <v>1115</v>
      </c>
      <c r="J745" s="116">
        <v>520</v>
      </c>
      <c r="K745" s="33">
        <v>0.46639999999999998</v>
      </c>
      <c r="L745" s="31" t="s">
        <v>71</v>
      </c>
      <c r="M745" s="32">
        <v>0</v>
      </c>
      <c r="N745" s="34">
        <v>0</v>
      </c>
      <c r="O745" s="31" t="s">
        <v>158</v>
      </c>
      <c r="P745" s="116">
        <v>1009</v>
      </c>
      <c r="Q745" s="116">
        <v>492</v>
      </c>
      <c r="R745" s="33">
        <v>0.48759999999999998</v>
      </c>
      <c r="S745" s="31" t="s">
        <v>71</v>
      </c>
      <c r="T745" s="32">
        <v>0</v>
      </c>
      <c r="U745" s="34">
        <v>0</v>
      </c>
    </row>
    <row r="746" spans="8:21">
      <c r="H746" s="31" t="s">
        <v>158</v>
      </c>
      <c r="I746" s="116">
        <v>1115</v>
      </c>
      <c r="J746" s="116">
        <v>520</v>
      </c>
      <c r="K746" s="33">
        <v>0.46639999999999998</v>
      </c>
      <c r="L746" s="31" t="s">
        <v>63</v>
      </c>
      <c r="M746" s="32">
        <v>9</v>
      </c>
      <c r="N746" s="34">
        <v>1.7299999999999999E-2</v>
      </c>
      <c r="O746" s="31" t="s">
        <v>158</v>
      </c>
      <c r="P746" s="116">
        <v>1009</v>
      </c>
      <c r="Q746" s="116">
        <v>492</v>
      </c>
      <c r="R746" s="33">
        <v>0.48759999999999998</v>
      </c>
      <c r="S746" s="31" t="s">
        <v>63</v>
      </c>
      <c r="T746" s="32">
        <v>11</v>
      </c>
      <c r="U746" s="34">
        <v>2.24E-2</v>
      </c>
    </row>
    <row r="747" spans="8:21">
      <c r="H747" s="31" t="s">
        <v>158</v>
      </c>
      <c r="I747" s="116">
        <v>1115</v>
      </c>
      <c r="J747" s="116">
        <v>520</v>
      </c>
      <c r="K747" s="33">
        <v>0.46639999999999998</v>
      </c>
      <c r="L747" s="31" t="s">
        <v>75</v>
      </c>
      <c r="M747" s="32">
        <v>0</v>
      </c>
      <c r="N747" s="34">
        <v>0</v>
      </c>
      <c r="O747" s="31" t="s">
        <v>158</v>
      </c>
      <c r="P747" s="116">
        <v>1009</v>
      </c>
      <c r="Q747" s="116">
        <v>492</v>
      </c>
      <c r="R747" s="33">
        <v>0.48759999999999998</v>
      </c>
      <c r="S747" s="31" t="s">
        <v>75</v>
      </c>
      <c r="T747" s="32">
        <v>0</v>
      </c>
      <c r="U747" s="34">
        <v>0</v>
      </c>
    </row>
    <row r="748" spans="8:21">
      <c r="H748" s="31" t="s">
        <v>158</v>
      </c>
      <c r="I748" s="116">
        <v>1115</v>
      </c>
      <c r="J748" s="116">
        <v>520</v>
      </c>
      <c r="K748" s="33">
        <v>0.46639999999999998</v>
      </c>
      <c r="L748" s="31" t="s">
        <v>66</v>
      </c>
      <c r="M748" s="32">
        <v>4</v>
      </c>
      <c r="N748" s="34">
        <v>7.7000000000000002E-3</v>
      </c>
      <c r="O748" s="31" t="s">
        <v>158</v>
      </c>
      <c r="P748" s="116">
        <v>1009</v>
      </c>
      <c r="Q748" s="116">
        <v>492</v>
      </c>
      <c r="R748" s="33">
        <v>0.48759999999999998</v>
      </c>
      <c r="S748" s="31" t="s">
        <v>66</v>
      </c>
      <c r="T748" s="32">
        <v>14</v>
      </c>
      <c r="U748" s="34">
        <v>2.8500000000000001E-2</v>
      </c>
    </row>
    <row r="749" spans="8:21">
      <c r="H749" s="31" t="s">
        <v>158</v>
      </c>
      <c r="I749" s="116">
        <v>1115</v>
      </c>
      <c r="J749" s="116">
        <v>520</v>
      </c>
      <c r="K749" s="33">
        <v>0.46639999999999998</v>
      </c>
      <c r="L749" s="31" t="s">
        <v>78</v>
      </c>
      <c r="M749" s="32">
        <v>0</v>
      </c>
      <c r="N749" s="34">
        <v>0</v>
      </c>
      <c r="O749" s="31" t="s">
        <v>158</v>
      </c>
      <c r="P749" s="116">
        <v>1009</v>
      </c>
      <c r="Q749" s="116">
        <v>492</v>
      </c>
      <c r="R749" s="33">
        <v>0.48759999999999998</v>
      </c>
      <c r="S749" s="31" t="s">
        <v>78</v>
      </c>
      <c r="T749" s="32">
        <v>0</v>
      </c>
      <c r="U749" s="34">
        <v>0</v>
      </c>
    </row>
    <row r="750" spans="8:21">
      <c r="H750" s="31" t="s">
        <v>158</v>
      </c>
      <c r="I750" s="116">
        <v>1115</v>
      </c>
      <c r="J750" s="116">
        <v>520</v>
      </c>
      <c r="K750" s="33">
        <v>0.46639999999999998</v>
      </c>
      <c r="L750" s="31" t="s">
        <v>79</v>
      </c>
      <c r="M750" s="32">
        <v>0</v>
      </c>
      <c r="N750" s="34">
        <v>0</v>
      </c>
      <c r="O750" s="31" t="s">
        <v>158</v>
      </c>
      <c r="P750" s="116">
        <v>1009</v>
      </c>
      <c r="Q750" s="116">
        <v>492</v>
      </c>
      <c r="R750" s="33">
        <v>0.48759999999999998</v>
      </c>
      <c r="S750" s="31" t="s">
        <v>79</v>
      </c>
      <c r="T750" s="32">
        <v>0</v>
      </c>
      <c r="U750" s="34">
        <v>0</v>
      </c>
    </row>
    <row r="751" spans="8:21">
      <c r="H751" s="31" t="s">
        <v>158</v>
      </c>
      <c r="I751" s="116">
        <v>1115</v>
      </c>
      <c r="J751" s="116">
        <v>520</v>
      </c>
      <c r="K751" s="33">
        <v>0.46639999999999998</v>
      </c>
      <c r="L751" s="31" t="s">
        <v>80</v>
      </c>
      <c r="M751" s="32">
        <v>0</v>
      </c>
      <c r="N751" s="34">
        <v>0</v>
      </c>
      <c r="O751" s="31" t="s">
        <v>158</v>
      </c>
      <c r="P751" s="116">
        <v>1009</v>
      </c>
      <c r="Q751" s="116">
        <v>492</v>
      </c>
      <c r="R751" s="33">
        <v>0.48759999999999998</v>
      </c>
      <c r="S751" s="31" t="s">
        <v>80</v>
      </c>
      <c r="T751" s="32">
        <v>0</v>
      </c>
      <c r="U751" s="34">
        <v>0</v>
      </c>
    </row>
    <row r="752" spans="8:21">
      <c r="H752" s="31" t="s">
        <v>158</v>
      </c>
      <c r="I752" s="116">
        <v>1115</v>
      </c>
      <c r="J752" s="116">
        <v>520</v>
      </c>
      <c r="K752" s="33">
        <v>0.46639999999999998</v>
      </c>
      <c r="L752" s="31" t="s">
        <v>81</v>
      </c>
      <c r="M752" s="32">
        <v>0</v>
      </c>
      <c r="N752" s="34">
        <v>0</v>
      </c>
      <c r="O752" s="31" t="s">
        <v>158</v>
      </c>
      <c r="P752" s="116">
        <v>1009</v>
      </c>
      <c r="Q752" s="116">
        <v>492</v>
      </c>
      <c r="R752" s="33">
        <v>0.48759999999999998</v>
      </c>
      <c r="S752" s="31" t="s">
        <v>81</v>
      </c>
      <c r="T752" s="32">
        <v>0</v>
      </c>
      <c r="U752" s="34">
        <v>0</v>
      </c>
    </row>
    <row r="753" spans="8:21">
      <c r="H753" s="31" t="s">
        <v>158</v>
      </c>
      <c r="I753" s="116">
        <v>1115</v>
      </c>
      <c r="J753" s="116">
        <v>520</v>
      </c>
      <c r="K753" s="33">
        <v>0.46639999999999998</v>
      </c>
      <c r="L753" s="31" t="s">
        <v>82</v>
      </c>
      <c r="M753" s="32">
        <v>0</v>
      </c>
      <c r="N753" s="34">
        <v>0</v>
      </c>
      <c r="O753" s="31" t="s">
        <v>158</v>
      </c>
      <c r="P753" s="116">
        <v>1009</v>
      </c>
      <c r="Q753" s="116">
        <v>492</v>
      </c>
      <c r="R753" s="33">
        <v>0.48759999999999998</v>
      </c>
      <c r="S753" s="31" t="s">
        <v>82</v>
      </c>
      <c r="T753" s="32">
        <v>0</v>
      </c>
      <c r="U753" s="34">
        <v>0</v>
      </c>
    </row>
    <row r="754" spans="8:21">
      <c r="H754" s="31" t="s">
        <v>158</v>
      </c>
      <c r="I754" s="116">
        <v>1115</v>
      </c>
      <c r="J754" s="116">
        <v>520</v>
      </c>
      <c r="K754" s="33">
        <v>0.46639999999999998</v>
      </c>
      <c r="L754" s="31" t="s">
        <v>83</v>
      </c>
      <c r="M754" s="32">
        <v>0</v>
      </c>
      <c r="N754" s="34">
        <v>0</v>
      </c>
      <c r="O754" s="31" t="s">
        <v>158</v>
      </c>
      <c r="P754" s="116">
        <v>1009</v>
      </c>
      <c r="Q754" s="116">
        <v>492</v>
      </c>
      <c r="R754" s="33">
        <v>0.48759999999999998</v>
      </c>
      <c r="S754" s="31" t="s">
        <v>83</v>
      </c>
      <c r="T754" s="32">
        <v>0</v>
      </c>
      <c r="U754" s="34">
        <v>0</v>
      </c>
    </row>
    <row r="755" spans="8:21">
      <c r="H755" s="31" t="s">
        <v>158</v>
      </c>
      <c r="I755" s="116">
        <v>1115</v>
      </c>
      <c r="J755" s="116">
        <v>520</v>
      </c>
      <c r="K755" s="33">
        <v>0.46639999999999998</v>
      </c>
      <c r="L755" s="31" t="s">
        <v>84</v>
      </c>
      <c r="M755" s="32">
        <v>0</v>
      </c>
      <c r="N755" s="34">
        <v>0</v>
      </c>
      <c r="O755" s="31" t="s">
        <v>158</v>
      </c>
      <c r="P755" s="116">
        <v>1009</v>
      </c>
      <c r="Q755" s="116">
        <v>492</v>
      </c>
      <c r="R755" s="33">
        <v>0.48759999999999998</v>
      </c>
      <c r="S755" s="31" t="s">
        <v>84</v>
      </c>
      <c r="T755" s="32">
        <v>0</v>
      </c>
      <c r="U755" s="34">
        <v>0</v>
      </c>
    </row>
    <row r="756" spans="8:21">
      <c r="H756" s="31" t="s">
        <v>158</v>
      </c>
      <c r="I756" s="116">
        <v>1115</v>
      </c>
      <c r="J756" s="116">
        <v>520</v>
      </c>
      <c r="K756" s="33">
        <v>0.46639999999999998</v>
      </c>
      <c r="L756" s="31" t="s">
        <v>85</v>
      </c>
      <c r="M756" s="32">
        <v>0</v>
      </c>
      <c r="N756" s="34">
        <v>0</v>
      </c>
      <c r="O756" s="31" t="s">
        <v>158</v>
      </c>
      <c r="P756" s="116">
        <v>1009</v>
      </c>
      <c r="Q756" s="116">
        <v>492</v>
      </c>
      <c r="R756" s="33">
        <v>0.48759999999999998</v>
      </c>
      <c r="S756" s="31" t="s">
        <v>85</v>
      </c>
      <c r="T756" s="32">
        <v>0</v>
      </c>
      <c r="U756" s="34">
        <v>0</v>
      </c>
    </row>
    <row r="757" spans="8:21">
      <c r="H757" s="31" t="s">
        <v>158</v>
      </c>
      <c r="I757" s="116">
        <v>1115</v>
      </c>
      <c r="J757" s="116">
        <v>520</v>
      </c>
      <c r="K757" s="33">
        <v>0.46639999999999998</v>
      </c>
      <c r="L757" s="31" t="s">
        <v>69</v>
      </c>
      <c r="M757" s="32">
        <v>15</v>
      </c>
      <c r="N757" s="34">
        <v>2.8799999999999999E-2</v>
      </c>
      <c r="O757" s="31" t="s">
        <v>158</v>
      </c>
      <c r="P757" s="116">
        <v>1009</v>
      </c>
      <c r="Q757" s="116">
        <v>492</v>
      </c>
      <c r="R757" s="33">
        <v>0.48759999999999998</v>
      </c>
      <c r="S757" s="31" t="s">
        <v>69</v>
      </c>
      <c r="T757" s="32">
        <v>11</v>
      </c>
      <c r="U757" s="34">
        <v>2.24E-2</v>
      </c>
    </row>
    <row r="758" spans="8:21">
      <c r="H758" s="31" t="s">
        <v>158</v>
      </c>
      <c r="I758" s="116">
        <v>1115</v>
      </c>
      <c r="J758" s="116">
        <v>520</v>
      </c>
      <c r="K758" s="33">
        <v>0.46639999999999998</v>
      </c>
      <c r="L758" s="31" t="s">
        <v>86</v>
      </c>
      <c r="M758" s="32">
        <v>0</v>
      </c>
      <c r="N758" s="34">
        <v>0</v>
      </c>
      <c r="O758" s="31" t="s">
        <v>158</v>
      </c>
      <c r="P758" s="116">
        <v>1009</v>
      </c>
      <c r="Q758" s="116">
        <v>492</v>
      </c>
      <c r="R758" s="33">
        <v>0.48759999999999998</v>
      </c>
      <c r="S758" s="31" t="s">
        <v>86</v>
      </c>
      <c r="T758" s="32">
        <v>0</v>
      </c>
      <c r="U758" s="34">
        <v>0</v>
      </c>
    </row>
    <row r="759" spans="8:21">
      <c r="H759" s="31" t="s">
        <v>158</v>
      </c>
      <c r="I759" s="116">
        <v>1115</v>
      </c>
      <c r="J759" s="116">
        <v>520</v>
      </c>
      <c r="K759" s="33">
        <v>0.46639999999999998</v>
      </c>
      <c r="L759" s="31" t="s">
        <v>72</v>
      </c>
      <c r="M759" s="32">
        <v>7</v>
      </c>
      <c r="N759" s="34">
        <v>1.35E-2</v>
      </c>
      <c r="O759" s="31" t="s">
        <v>158</v>
      </c>
      <c r="P759" s="116">
        <v>1009</v>
      </c>
      <c r="Q759" s="116">
        <v>492</v>
      </c>
      <c r="R759" s="33">
        <v>0.48759999999999998</v>
      </c>
      <c r="S759" s="31" t="s">
        <v>72</v>
      </c>
      <c r="T759" s="32">
        <v>4</v>
      </c>
      <c r="U759" s="34">
        <v>8.0999999999999996E-3</v>
      </c>
    </row>
    <row r="760" spans="8:21">
      <c r="H760" s="31" t="s">
        <v>158</v>
      </c>
      <c r="I760" s="116">
        <v>1115</v>
      </c>
      <c r="J760" s="116">
        <v>520</v>
      </c>
      <c r="K760" s="33">
        <v>0.46639999999999998</v>
      </c>
      <c r="L760" s="31" t="s">
        <v>87</v>
      </c>
      <c r="M760" s="32">
        <v>0</v>
      </c>
      <c r="N760" s="34">
        <v>0</v>
      </c>
      <c r="O760" s="31" t="s">
        <v>158</v>
      </c>
      <c r="P760" s="116">
        <v>1009</v>
      </c>
      <c r="Q760" s="116">
        <v>492</v>
      </c>
      <c r="R760" s="33">
        <v>0.48759999999999998</v>
      </c>
      <c r="S760" s="31" t="s">
        <v>87</v>
      </c>
      <c r="T760" s="32">
        <v>0</v>
      </c>
      <c r="U760" s="34">
        <v>0</v>
      </c>
    </row>
    <row r="761" spans="8:21">
      <c r="H761" s="31" t="s">
        <v>158</v>
      </c>
      <c r="I761" s="116">
        <v>1115</v>
      </c>
      <c r="J761" s="116">
        <v>520</v>
      </c>
      <c r="K761" s="33">
        <v>0.46639999999999998</v>
      </c>
      <c r="L761" s="31" t="s">
        <v>88</v>
      </c>
      <c r="M761" s="32">
        <v>0</v>
      </c>
      <c r="N761" s="34">
        <v>0</v>
      </c>
      <c r="O761" s="31" t="s">
        <v>158</v>
      </c>
      <c r="P761" s="116">
        <v>1009</v>
      </c>
      <c r="Q761" s="116">
        <v>492</v>
      </c>
      <c r="R761" s="33">
        <v>0.48759999999999998</v>
      </c>
      <c r="S761" s="31" t="s">
        <v>88</v>
      </c>
      <c r="T761" s="32">
        <v>0</v>
      </c>
      <c r="U761" s="34">
        <v>0</v>
      </c>
    </row>
    <row r="762" spans="8:21">
      <c r="H762" s="31" t="s">
        <v>158</v>
      </c>
      <c r="I762" s="116">
        <v>1115</v>
      </c>
      <c r="J762" s="116">
        <v>520</v>
      </c>
      <c r="K762" s="33">
        <v>0.46639999999999998</v>
      </c>
      <c r="L762" s="31" t="s">
        <v>89</v>
      </c>
      <c r="M762" s="32">
        <v>0</v>
      </c>
      <c r="N762" s="34">
        <v>0</v>
      </c>
      <c r="O762" s="31" t="s">
        <v>158</v>
      </c>
      <c r="P762" s="116">
        <v>1009</v>
      </c>
      <c r="Q762" s="116">
        <v>492</v>
      </c>
      <c r="R762" s="33">
        <v>0.48759999999999998</v>
      </c>
      <c r="S762" s="31" t="s">
        <v>89</v>
      </c>
      <c r="T762" s="32">
        <v>0</v>
      </c>
      <c r="U762" s="34">
        <v>0</v>
      </c>
    </row>
    <row r="763" spans="8:21">
      <c r="H763" s="31" t="s">
        <v>158</v>
      </c>
      <c r="I763" s="116">
        <v>1115</v>
      </c>
      <c r="J763" s="116">
        <v>520</v>
      </c>
      <c r="K763" s="33">
        <v>0.46639999999999998</v>
      </c>
      <c r="L763" s="31" t="s">
        <v>90</v>
      </c>
      <c r="M763" s="32">
        <v>0</v>
      </c>
      <c r="N763" s="34">
        <v>0</v>
      </c>
      <c r="O763" s="31" t="s">
        <v>158</v>
      </c>
      <c r="P763" s="116">
        <v>1009</v>
      </c>
      <c r="Q763" s="116">
        <v>492</v>
      </c>
      <c r="R763" s="33">
        <v>0.48759999999999998</v>
      </c>
      <c r="S763" s="31" t="s">
        <v>90</v>
      </c>
      <c r="T763" s="32">
        <v>0</v>
      </c>
      <c r="U763" s="34">
        <v>0</v>
      </c>
    </row>
    <row r="764" spans="8:21">
      <c r="H764" s="31" t="s">
        <v>158</v>
      </c>
      <c r="I764" s="116">
        <v>1115</v>
      </c>
      <c r="J764" s="116">
        <v>520</v>
      </c>
      <c r="K764" s="33">
        <v>0.46639999999999998</v>
      </c>
      <c r="L764" s="31" t="s">
        <v>91</v>
      </c>
      <c r="M764" s="32">
        <v>0</v>
      </c>
      <c r="N764" s="34">
        <v>0</v>
      </c>
      <c r="O764" s="31" t="s">
        <v>158</v>
      </c>
      <c r="P764" s="116">
        <v>1009</v>
      </c>
      <c r="Q764" s="116">
        <v>492</v>
      </c>
      <c r="R764" s="33">
        <v>0.48759999999999998</v>
      </c>
      <c r="S764" s="31" t="s">
        <v>91</v>
      </c>
      <c r="T764" s="32">
        <v>0</v>
      </c>
      <c r="U764" s="34">
        <v>0</v>
      </c>
    </row>
    <row r="765" spans="8:21">
      <c r="H765" s="31" t="s">
        <v>158</v>
      </c>
      <c r="I765" s="116">
        <v>1115</v>
      </c>
      <c r="J765" s="116">
        <v>520</v>
      </c>
      <c r="K765" s="33">
        <v>0.46639999999999998</v>
      </c>
      <c r="L765" s="31" t="s">
        <v>92</v>
      </c>
      <c r="M765" s="32">
        <v>0</v>
      </c>
      <c r="N765" s="34">
        <v>0</v>
      </c>
      <c r="O765" s="31" t="s">
        <v>158</v>
      </c>
      <c r="P765" s="116">
        <v>1009</v>
      </c>
      <c r="Q765" s="116">
        <v>492</v>
      </c>
      <c r="R765" s="33">
        <v>0.48759999999999998</v>
      </c>
      <c r="S765" s="31" t="s">
        <v>92</v>
      </c>
      <c r="T765" s="32">
        <v>0</v>
      </c>
      <c r="U765" s="34">
        <v>0</v>
      </c>
    </row>
    <row r="766" spans="8:21">
      <c r="H766" s="31" t="s">
        <v>158</v>
      </c>
      <c r="I766" s="116">
        <v>1115</v>
      </c>
      <c r="J766" s="116">
        <v>520</v>
      </c>
      <c r="K766" s="33">
        <v>0.46639999999999998</v>
      </c>
      <c r="L766" s="31" t="s">
        <v>93</v>
      </c>
      <c r="M766" s="32">
        <v>0</v>
      </c>
      <c r="N766" s="34">
        <v>0</v>
      </c>
      <c r="O766" s="31" t="s">
        <v>158</v>
      </c>
      <c r="P766" s="116">
        <v>1009</v>
      </c>
      <c r="Q766" s="116">
        <v>492</v>
      </c>
      <c r="R766" s="33">
        <v>0.48759999999999998</v>
      </c>
      <c r="S766" s="31" t="s">
        <v>93</v>
      </c>
      <c r="T766" s="32">
        <v>0</v>
      </c>
      <c r="U766" s="34">
        <v>0</v>
      </c>
    </row>
    <row r="767" spans="8:21">
      <c r="H767" s="31" t="s">
        <v>158</v>
      </c>
      <c r="I767" s="116">
        <v>1115</v>
      </c>
      <c r="J767" s="116">
        <v>520</v>
      </c>
      <c r="K767" s="33">
        <v>0.46639999999999998</v>
      </c>
      <c r="L767" s="31" t="s">
        <v>94</v>
      </c>
      <c r="M767" s="32">
        <v>0</v>
      </c>
      <c r="N767" s="34">
        <v>0</v>
      </c>
      <c r="O767" s="31" t="s">
        <v>158</v>
      </c>
      <c r="P767" s="116">
        <v>1009</v>
      </c>
      <c r="Q767" s="116">
        <v>492</v>
      </c>
      <c r="R767" s="33">
        <v>0.48759999999999998</v>
      </c>
      <c r="S767" s="31" t="s">
        <v>94</v>
      </c>
      <c r="T767" s="32">
        <v>0</v>
      </c>
      <c r="U767" s="34">
        <v>0</v>
      </c>
    </row>
    <row r="768" spans="8:21">
      <c r="H768" s="31" t="s">
        <v>158</v>
      </c>
      <c r="I768" s="116">
        <v>1115</v>
      </c>
      <c r="J768" s="116">
        <v>520</v>
      </c>
      <c r="K768" s="33">
        <v>0.46639999999999998</v>
      </c>
      <c r="L768" s="31" t="s">
        <v>95</v>
      </c>
      <c r="M768" s="32">
        <v>0</v>
      </c>
      <c r="N768" s="34">
        <v>0</v>
      </c>
      <c r="O768" s="31" t="s">
        <v>158</v>
      </c>
      <c r="P768" s="116">
        <v>1009</v>
      </c>
      <c r="Q768" s="116">
        <v>492</v>
      </c>
      <c r="R768" s="33">
        <v>0.48759999999999998</v>
      </c>
      <c r="S768" s="31" t="s">
        <v>95</v>
      </c>
      <c r="T768" s="32">
        <v>0</v>
      </c>
      <c r="U768" s="34">
        <v>0</v>
      </c>
    </row>
    <row r="769" spans="8:21">
      <c r="H769" s="31" t="s">
        <v>158</v>
      </c>
      <c r="I769" s="116">
        <v>1115</v>
      </c>
      <c r="J769" s="116">
        <v>520</v>
      </c>
      <c r="K769" s="33">
        <v>0.46639999999999998</v>
      </c>
      <c r="L769" s="31" t="s">
        <v>96</v>
      </c>
      <c r="M769" s="32">
        <v>0</v>
      </c>
      <c r="N769" s="34">
        <v>0</v>
      </c>
      <c r="O769" s="31" t="s">
        <v>158</v>
      </c>
      <c r="P769" s="116">
        <v>1009</v>
      </c>
      <c r="Q769" s="116">
        <v>492</v>
      </c>
      <c r="R769" s="33">
        <v>0.48759999999999998</v>
      </c>
      <c r="S769" s="31" t="s">
        <v>96</v>
      </c>
      <c r="T769" s="32">
        <v>0</v>
      </c>
      <c r="U769" s="34">
        <v>0</v>
      </c>
    </row>
    <row r="770" spans="8:21">
      <c r="H770" s="31" t="s">
        <v>158</v>
      </c>
      <c r="I770" s="116">
        <v>1115</v>
      </c>
      <c r="J770" s="116">
        <v>520</v>
      </c>
      <c r="K770" s="33">
        <v>0.46639999999999998</v>
      </c>
      <c r="L770" s="31" t="s">
        <v>97</v>
      </c>
      <c r="M770" s="32">
        <v>0</v>
      </c>
      <c r="N770" s="34">
        <v>0</v>
      </c>
      <c r="O770" s="31" t="s">
        <v>158</v>
      </c>
      <c r="P770" s="116">
        <v>1009</v>
      </c>
      <c r="Q770" s="116">
        <v>492</v>
      </c>
      <c r="R770" s="33">
        <v>0.48759999999999998</v>
      </c>
      <c r="S770" s="31" t="s">
        <v>97</v>
      </c>
      <c r="T770" s="32">
        <v>0</v>
      </c>
      <c r="U770" s="34">
        <v>0</v>
      </c>
    </row>
    <row r="771" spans="8:21">
      <c r="H771" s="31" t="s">
        <v>158</v>
      </c>
      <c r="I771" s="116">
        <v>1115</v>
      </c>
      <c r="J771" s="116">
        <v>520</v>
      </c>
      <c r="K771" s="33">
        <v>0.46639999999999998</v>
      </c>
      <c r="L771" s="31" t="s">
        <v>98</v>
      </c>
      <c r="M771" s="32">
        <v>0</v>
      </c>
      <c r="N771" s="34">
        <v>0</v>
      </c>
      <c r="O771" s="31" t="s">
        <v>158</v>
      </c>
      <c r="P771" s="116">
        <v>1009</v>
      </c>
      <c r="Q771" s="116">
        <v>492</v>
      </c>
      <c r="R771" s="33">
        <v>0.48759999999999998</v>
      </c>
      <c r="S771" s="31" t="s">
        <v>98</v>
      </c>
      <c r="T771" s="32">
        <v>0</v>
      </c>
      <c r="U771" s="34">
        <v>0</v>
      </c>
    </row>
    <row r="772" spans="8:21">
      <c r="H772" s="31" t="s">
        <v>158</v>
      </c>
      <c r="I772" s="116">
        <v>1115</v>
      </c>
      <c r="J772" s="116">
        <v>520</v>
      </c>
      <c r="K772" s="33">
        <v>0.46639999999999998</v>
      </c>
      <c r="L772" s="31" t="s">
        <v>99</v>
      </c>
      <c r="M772" s="32">
        <v>0</v>
      </c>
      <c r="N772" s="34">
        <v>0</v>
      </c>
      <c r="O772" s="31" t="s">
        <v>158</v>
      </c>
      <c r="P772" s="116">
        <v>1009</v>
      </c>
      <c r="Q772" s="116">
        <v>492</v>
      </c>
      <c r="R772" s="33">
        <v>0.48759999999999998</v>
      </c>
      <c r="S772" s="31" t="s">
        <v>99</v>
      </c>
      <c r="T772" s="32">
        <v>0</v>
      </c>
      <c r="U772" s="34">
        <v>0</v>
      </c>
    </row>
    <row r="773" spans="8:21">
      <c r="H773" s="31" t="s">
        <v>158</v>
      </c>
      <c r="I773" s="116">
        <v>1115</v>
      </c>
      <c r="J773" s="116">
        <v>520</v>
      </c>
      <c r="K773" s="33">
        <v>0.46639999999999998</v>
      </c>
      <c r="L773" s="31" t="s">
        <v>100</v>
      </c>
      <c r="M773" s="32">
        <v>0</v>
      </c>
      <c r="N773" s="34">
        <v>0</v>
      </c>
      <c r="O773" s="31" t="s">
        <v>158</v>
      </c>
      <c r="P773" s="116">
        <v>1009</v>
      </c>
      <c r="Q773" s="116">
        <v>492</v>
      </c>
      <c r="R773" s="33">
        <v>0.48759999999999998</v>
      </c>
      <c r="S773" s="31" t="s">
        <v>100</v>
      </c>
      <c r="T773" s="32">
        <v>0</v>
      </c>
      <c r="U773" s="34">
        <v>0</v>
      </c>
    </row>
    <row r="774" spans="8:21">
      <c r="H774" s="31" t="s">
        <v>158</v>
      </c>
      <c r="I774" s="116">
        <v>1115</v>
      </c>
      <c r="J774" s="116">
        <v>520</v>
      </c>
      <c r="K774" s="33">
        <v>0.46639999999999998</v>
      </c>
      <c r="L774" s="31" t="s">
        <v>101</v>
      </c>
      <c r="M774" s="32">
        <v>0</v>
      </c>
      <c r="N774" s="34">
        <v>0</v>
      </c>
      <c r="O774" s="31" t="s">
        <v>158</v>
      </c>
      <c r="P774" s="116">
        <v>1009</v>
      </c>
      <c r="Q774" s="116">
        <v>492</v>
      </c>
      <c r="R774" s="33">
        <v>0.48759999999999998</v>
      </c>
      <c r="S774" s="31" t="s">
        <v>101</v>
      </c>
      <c r="T774" s="32">
        <v>0</v>
      </c>
      <c r="U774" s="34">
        <v>0</v>
      </c>
    </row>
    <row r="775" spans="8:21">
      <c r="H775" s="31" t="s">
        <v>158</v>
      </c>
      <c r="I775" s="116">
        <v>1115</v>
      </c>
      <c r="J775" s="116">
        <v>520</v>
      </c>
      <c r="K775" s="33">
        <v>0.46639999999999998</v>
      </c>
      <c r="L775" s="31" t="s">
        <v>102</v>
      </c>
      <c r="M775" s="32">
        <v>0</v>
      </c>
      <c r="N775" s="34">
        <v>0</v>
      </c>
      <c r="O775" s="31" t="s">
        <v>158</v>
      </c>
      <c r="P775" s="116">
        <v>1009</v>
      </c>
      <c r="Q775" s="116">
        <v>492</v>
      </c>
      <c r="R775" s="33">
        <v>0.48759999999999998</v>
      </c>
      <c r="S775" s="31" t="s">
        <v>102</v>
      </c>
      <c r="T775" s="32">
        <v>0</v>
      </c>
      <c r="U775" s="34">
        <v>0</v>
      </c>
    </row>
    <row r="776" spans="8:21">
      <c r="H776" s="31" t="s">
        <v>158</v>
      </c>
      <c r="I776" s="116">
        <v>1115</v>
      </c>
      <c r="J776" s="116">
        <v>520</v>
      </c>
      <c r="K776" s="33">
        <v>0.46639999999999998</v>
      </c>
      <c r="L776" s="31" t="s">
        <v>74</v>
      </c>
      <c r="M776" s="32">
        <v>0</v>
      </c>
      <c r="N776" s="34">
        <v>0</v>
      </c>
      <c r="O776" s="31" t="s">
        <v>158</v>
      </c>
      <c r="P776" s="116">
        <v>1009</v>
      </c>
      <c r="Q776" s="116">
        <v>492</v>
      </c>
      <c r="R776" s="33">
        <v>0.48759999999999998</v>
      </c>
      <c r="S776" s="31" t="s">
        <v>74</v>
      </c>
      <c r="T776" s="32">
        <v>0</v>
      </c>
      <c r="U776" s="34">
        <v>0</v>
      </c>
    </row>
    <row r="777" spans="8:21">
      <c r="H777" s="31" t="s">
        <v>158</v>
      </c>
      <c r="I777" s="116">
        <v>1115</v>
      </c>
      <c r="J777" s="116">
        <v>520</v>
      </c>
      <c r="K777" s="33">
        <v>0.46639999999999998</v>
      </c>
      <c r="L777" s="31" t="s">
        <v>103</v>
      </c>
      <c r="M777" s="32">
        <v>0</v>
      </c>
      <c r="N777" s="34">
        <v>0</v>
      </c>
      <c r="O777" s="31" t="s">
        <v>158</v>
      </c>
      <c r="P777" s="116">
        <v>1009</v>
      </c>
      <c r="Q777" s="116">
        <v>492</v>
      </c>
      <c r="R777" s="33">
        <v>0.48759999999999998</v>
      </c>
      <c r="S777" s="31" t="s">
        <v>103</v>
      </c>
      <c r="T777" s="32">
        <v>0</v>
      </c>
      <c r="U777" s="34">
        <v>0</v>
      </c>
    </row>
    <row r="778" spans="8:21">
      <c r="H778" s="31" t="s">
        <v>158</v>
      </c>
      <c r="I778" s="116">
        <v>1115</v>
      </c>
      <c r="J778" s="116">
        <v>520</v>
      </c>
      <c r="K778" s="33">
        <v>0.46639999999999998</v>
      </c>
      <c r="L778" s="31" t="s">
        <v>104</v>
      </c>
      <c r="M778" s="32">
        <v>0</v>
      </c>
      <c r="N778" s="34">
        <v>0</v>
      </c>
      <c r="O778" s="31" t="s">
        <v>158</v>
      </c>
      <c r="P778" s="116">
        <v>1009</v>
      </c>
      <c r="Q778" s="116">
        <v>492</v>
      </c>
      <c r="R778" s="33">
        <v>0.48759999999999998</v>
      </c>
      <c r="S778" s="31" t="s">
        <v>104</v>
      </c>
      <c r="T778" s="32">
        <v>0</v>
      </c>
      <c r="U778" s="34">
        <v>0</v>
      </c>
    </row>
    <row r="779" spans="8:21">
      <c r="H779" s="31" t="s">
        <v>158</v>
      </c>
      <c r="I779" s="116">
        <v>1115</v>
      </c>
      <c r="J779" s="116">
        <v>520</v>
      </c>
      <c r="K779" s="33">
        <v>0.46639999999999998</v>
      </c>
      <c r="L779" s="31" t="s">
        <v>105</v>
      </c>
      <c r="M779" s="32">
        <v>0</v>
      </c>
      <c r="N779" s="34">
        <v>0</v>
      </c>
      <c r="O779" s="31" t="s">
        <v>158</v>
      </c>
      <c r="P779" s="116">
        <v>1009</v>
      </c>
      <c r="Q779" s="116">
        <v>492</v>
      </c>
      <c r="R779" s="33">
        <v>0.48759999999999998</v>
      </c>
      <c r="S779" s="31" t="s">
        <v>105</v>
      </c>
      <c r="T779" s="32">
        <v>0</v>
      </c>
      <c r="U779" s="34">
        <v>0</v>
      </c>
    </row>
    <row r="780" spans="8:21">
      <c r="H780" s="31" t="s">
        <v>158</v>
      </c>
      <c r="I780" s="116">
        <v>1115</v>
      </c>
      <c r="J780" s="116">
        <v>520</v>
      </c>
      <c r="K780" s="33">
        <v>0.46639999999999998</v>
      </c>
      <c r="L780" s="31" t="s">
        <v>106</v>
      </c>
      <c r="M780" s="32">
        <v>0</v>
      </c>
      <c r="N780" s="34">
        <v>0</v>
      </c>
      <c r="O780" s="31" t="s">
        <v>158</v>
      </c>
      <c r="P780" s="116">
        <v>1009</v>
      </c>
      <c r="Q780" s="116">
        <v>492</v>
      </c>
      <c r="R780" s="33">
        <v>0.48759999999999998</v>
      </c>
      <c r="S780" s="31" t="s">
        <v>106</v>
      </c>
      <c r="T780" s="32">
        <v>0</v>
      </c>
      <c r="U780" s="34">
        <v>0</v>
      </c>
    </row>
    <row r="781" spans="8:21">
      <c r="H781" s="31" t="s">
        <v>158</v>
      </c>
      <c r="I781" s="116">
        <v>1115</v>
      </c>
      <c r="J781" s="116">
        <v>520</v>
      </c>
      <c r="K781" s="33">
        <v>0.46639999999999998</v>
      </c>
      <c r="L781" s="31" t="s">
        <v>107</v>
      </c>
      <c r="M781" s="32">
        <v>0</v>
      </c>
      <c r="N781" s="34">
        <v>0</v>
      </c>
      <c r="O781" s="31" t="s">
        <v>158</v>
      </c>
      <c r="P781" s="116">
        <v>1009</v>
      </c>
      <c r="Q781" s="116">
        <v>492</v>
      </c>
      <c r="R781" s="33">
        <v>0.48759999999999998</v>
      </c>
      <c r="S781" s="31" t="s">
        <v>107</v>
      </c>
      <c r="T781" s="32">
        <v>0</v>
      </c>
      <c r="U781" s="34">
        <v>0</v>
      </c>
    </row>
    <row r="782" spans="8:21">
      <c r="H782" s="31" t="s">
        <v>158</v>
      </c>
      <c r="I782" s="116">
        <v>1115</v>
      </c>
      <c r="J782" s="116">
        <v>520</v>
      </c>
      <c r="K782" s="33">
        <v>0.46639999999999998</v>
      </c>
      <c r="L782" s="31" t="s">
        <v>108</v>
      </c>
      <c r="M782" s="32">
        <v>0</v>
      </c>
      <c r="N782" s="34">
        <v>0</v>
      </c>
      <c r="O782" s="31" t="s">
        <v>158</v>
      </c>
      <c r="P782" s="116">
        <v>1009</v>
      </c>
      <c r="Q782" s="116">
        <v>492</v>
      </c>
      <c r="R782" s="33">
        <v>0.48759999999999998</v>
      </c>
      <c r="S782" s="31" t="s">
        <v>108</v>
      </c>
      <c r="T782" s="32">
        <v>0</v>
      </c>
      <c r="U782" s="34">
        <v>0</v>
      </c>
    </row>
    <row r="783" spans="8:21">
      <c r="H783" s="31" t="s">
        <v>158</v>
      </c>
      <c r="I783" s="116">
        <v>1115</v>
      </c>
      <c r="J783" s="116">
        <v>520</v>
      </c>
      <c r="K783" s="33">
        <v>0.46639999999999998</v>
      </c>
      <c r="L783" s="31" t="s">
        <v>109</v>
      </c>
      <c r="M783" s="32">
        <v>0</v>
      </c>
      <c r="N783" s="34">
        <v>0</v>
      </c>
      <c r="O783" s="31" t="s">
        <v>158</v>
      </c>
      <c r="P783" s="116">
        <v>1009</v>
      </c>
      <c r="Q783" s="116">
        <v>492</v>
      </c>
      <c r="R783" s="33">
        <v>0.48759999999999998</v>
      </c>
      <c r="S783" s="31" t="s">
        <v>109</v>
      </c>
      <c r="T783" s="32">
        <v>0</v>
      </c>
      <c r="U783" s="34">
        <v>0</v>
      </c>
    </row>
    <row r="784" spans="8:21">
      <c r="H784" s="31" t="s">
        <v>158</v>
      </c>
      <c r="I784" s="116">
        <v>1115</v>
      </c>
      <c r="J784" s="116">
        <v>520</v>
      </c>
      <c r="K784" s="33">
        <v>0.46639999999999998</v>
      </c>
      <c r="L784" s="31" t="s">
        <v>110</v>
      </c>
      <c r="M784" s="32">
        <v>0</v>
      </c>
      <c r="N784" s="34">
        <v>0</v>
      </c>
      <c r="O784" s="31" t="s">
        <v>158</v>
      </c>
      <c r="P784" s="116">
        <v>1009</v>
      </c>
      <c r="Q784" s="116">
        <v>492</v>
      </c>
      <c r="R784" s="33">
        <v>0.48759999999999998</v>
      </c>
      <c r="S784" s="31" t="s">
        <v>110</v>
      </c>
      <c r="T784" s="32">
        <v>0</v>
      </c>
      <c r="U784" s="34">
        <v>0</v>
      </c>
    </row>
    <row r="785" spans="8:21">
      <c r="H785" s="31" t="s">
        <v>158</v>
      </c>
      <c r="I785" s="116">
        <v>1115</v>
      </c>
      <c r="J785" s="116">
        <v>520</v>
      </c>
      <c r="K785" s="33">
        <v>0.46639999999999998</v>
      </c>
      <c r="L785" s="31" t="s">
        <v>111</v>
      </c>
      <c r="M785" s="32">
        <v>0</v>
      </c>
      <c r="N785" s="34">
        <v>0</v>
      </c>
      <c r="O785" s="31" t="s">
        <v>158</v>
      </c>
      <c r="P785" s="116">
        <v>1009</v>
      </c>
      <c r="Q785" s="116">
        <v>492</v>
      </c>
      <c r="R785" s="33">
        <v>0.48759999999999998</v>
      </c>
      <c r="S785" s="31" t="s">
        <v>111</v>
      </c>
      <c r="T785" s="32">
        <v>0</v>
      </c>
      <c r="U785" s="34">
        <v>0</v>
      </c>
    </row>
    <row r="786" spans="8:21">
      <c r="H786" s="31" t="s">
        <v>158</v>
      </c>
      <c r="I786" s="116">
        <v>1115</v>
      </c>
      <c r="J786" s="116">
        <v>520</v>
      </c>
      <c r="K786" s="33">
        <v>0.46639999999999998</v>
      </c>
      <c r="L786" s="31" t="s">
        <v>112</v>
      </c>
      <c r="M786" s="32">
        <v>0</v>
      </c>
      <c r="N786" s="34">
        <v>0</v>
      </c>
      <c r="O786" s="31" t="s">
        <v>158</v>
      </c>
      <c r="P786" s="116">
        <v>1009</v>
      </c>
      <c r="Q786" s="116">
        <v>492</v>
      </c>
      <c r="R786" s="33">
        <v>0.48759999999999998</v>
      </c>
      <c r="S786" s="31" t="s">
        <v>112</v>
      </c>
      <c r="T786" s="32">
        <v>0</v>
      </c>
      <c r="U786" s="34">
        <v>0</v>
      </c>
    </row>
    <row r="787" spans="8:21">
      <c r="H787" s="31" t="s">
        <v>158</v>
      </c>
      <c r="I787" s="116">
        <v>1115</v>
      </c>
      <c r="J787" s="116">
        <v>520</v>
      </c>
      <c r="K787" s="33">
        <v>0.46639999999999998</v>
      </c>
      <c r="L787" s="31" t="s">
        <v>113</v>
      </c>
      <c r="M787" s="32">
        <v>0</v>
      </c>
      <c r="N787" s="34">
        <v>0</v>
      </c>
      <c r="O787" s="31" t="s">
        <v>158</v>
      </c>
      <c r="P787" s="116">
        <v>1009</v>
      </c>
      <c r="Q787" s="116">
        <v>492</v>
      </c>
      <c r="R787" s="33">
        <v>0.48759999999999998</v>
      </c>
      <c r="S787" s="31" t="s">
        <v>113</v>
      </c>
      <c r="T787" s="32">
        <v>0</v>
      </c>
      <c r="U787" s="34">
        <v>0</v>
      </c>
    </row>
    <row r="788" spans="8:21">
      <c r="H788" s="31" t="s">
        <v>158</v>
      </c>
      <c r="I788" s="116">
        <v>1115</v>
      </c>
      <c r="J788" s="116">
        <v>520</v>
      </c>
      <c r="K788" s="33">
        <v>0.46639999999999998</v>
      </c>
      <c r="L788" s="31" t="s">
        <v>114</v>
      </c>
      <c r="M788" s="32">
        <v>0</v>
      </c>
      <c r="N788" s="34">
        <v>0</v>
      </c>
      <c r="O788" s="31" t="s">
        <v>158</v>
      </c>
      <c r="P788" s="116">
        <v>1009</v>
      </c>
      <c r="Q788" s="116">
        <v>492</v>
      </c>
      <c r="R788" s="33">
        <v>0.48759999999999998</v>
      </c>
      <c r="S788" s="31" t="s">
        <v>114</v>
      </c>
      <c r="T788" s="32">
        <v>0</v>
      </c>
      <c r="U788" s="34">
        <v>0</v>
      </c>
    </row>
    <row r="789" spans="8:21">
      <c r="H789" s="31" t="s">
        <v>158</v>
      </c>
      <c r="I789" s="116">
        <v>1115</v>
      </c>
      <c r="J789" s="116">
        <v>520</v>
      </c>
      <c r="K789" s="33">
        <v>0.46639999999999998</v>
      </c>
      <c r="L789" s="31" t="s">
        <v>115</v>
      </c>
      <c r="M789" s="32">
        <v>0</v>
      </c>
      <c r="N789" s="34">
        <v>0</v>
      </c>
      <c r="O789" s="31" t="s">
        <v>158</v>
      </c>
      <c r="P789" s="116">
        <v>1009</v>
      </c>
      <c r="Q789" s="116">
        <v>492</v>
      </c>
      <c r="R789" s="33">
        <v>0.48759999999999998</v>
      </c>
      <c r="S789" s="31" t="s">
        <v>115</v>
      </c>
      <c r="T789" s="32">
        <v>0</v>
      </c>
      <c r="U789" s="34">
        <v>0</v>
      </c>
    </row>
    <row r="790" spans="8:21">
      <c r="H790" s="31" t="s">
        <v>158</v>
      </c>
      <c r="I790" s="116">
        <v>1115</v>
      </c>
      <c r="J790" s="116">
        <v>520</v>
      </c>
      <c r="K790" s="33">
        <v>0.46639999999999998</v>
      </c>
      <c r="L790" s="31" t="s">
        <v>116</v>
      </c>
      <c r="M790" s="32">
        <v>0</v>
      </c>
      <c r="N790" s="34">
        <v>0</v>
      </c>
      <c r="O790" s="31" t="s">
        <v>158</v>
      </c>
      <c r="P790" s="116">
        <v>1009</v>
      </c>
      <c r="Q790" s="116">
        <v>492</v>
      </c>
      <c r="R790" s="33">
        <v>0.48759999999999998</v>
      </c>
      <c r="S790" s="31" t="s">
        <v>116</v>
      </c>
      <c r="T790" s="32">
        <v>0</v>
      </c>
      <c r="U790" s="34">
        <v>0</v>
      </c>
    </row>
    <row r="791" spans="8:21">
      <c r="H791" s="31" t="s">
        <v>158</v>
      </c>
      <c r="I791" s="116">
        <v>1115</v>
      </c>
      <c r="J791" s="116">
        <v>520</v>
      </c>
      <c r="K791" s="33">
        <v>0.46639999999999998</v>
      </c>
      <c r="L791" s="31" t="s">
        <v>117</v>
      </c>
      <c r="M791" s="32">
        <v>0</v>
      </c>
      <c r="N791" s="34">
        <v>0</v>
      </c>
      <c r="O791" s="31" t="s">
        <v>158</v>
      </c>
      <c r="P791" s="116">
        <v>1009</v>
      </c>
      <c r="Q791" s="116">
        <v>492</v>
      </c>
      <c r="R791" s="33">
        <v>0.48759999999999998</v>
      </c>
      <c r="S791" s="31" t="s">
        <v>117</v>
      </c>
      <c r="T791" s="32">
        <v>0</v>
      </c>
      <c r="U791" s="34">
        <v>0</v>
      </c>
    </row>
    <row r="792" spans="8:21">
      <c r="H792" s="31" t="s">
        <v>158</v>
      </c>
      <c r="I792" s="116">
        <v>1115</v>
      </c>
      <c r="J792" s="116">
        <v>520</v>
      </c>
      <c r="K792" s="33">
        <v>0.46639999999999998</v>
      </c>
      <c r="L792" s="31" t="s">
        <v>118</v>
      </c>
      <c r="M792" s="32">
        <v>0</v>
      </c>
      <c r="N792" s="34">
        <v>0</v>
      </c>
      <c r="O792" s="31" t="s">
        <v>158</v>
      </c>
      <c r="P792" s="116">
        <v>1009</v>
      </c>
      <c r="Q792" s="116">
        <v>492</v>
      </c>
      <c r="R792" s="33">
        <v>0.48759999999999998</v>
      </c>
      <c r="S792" s="31" t="s">
        <v>118</v>
      </c>
      <c r="T792" s="32">
        <v>0</v>
      </c>
      <c r="U792" s="34">
        <v>0</v>
      </c>
    </row>
    <row r="793" spans="8:21">
      <c r="H793" s="31" t="s">
        <v>158</v>
      </c>
      <c r="I793" s="116">
        <v>1115</v>
      </c>
      <c r="J793" s="116">
        <v>520</v>
      </c>
      <c r="K793" s="33">
        <v>0.46639999999999998</v>
      </c>
      <c r="L793" s="31" t="s">
        <v>119</v>
      </c>
      <c r="M793" s="32">
        <v>0</v>
      </c>
      <c r="N793" s="34">
        <v>0</v>
      </c>
      <c r="O793" s="31" t="s">
        <v>158</v>
      </c>
      <c r="P793" s="116">
        <v>1009</v>
      </c>
      <c r="Q793" s="116">
        <v>492</v>
      </c>
      <c r="R793" s="33">
        <v>0.48759999999999998</v>
      </c>
      <c r="S793" s="31" t="s">
        <v>119</v>
      </c>
      <c r="T793" s="32">
        <v>0</v>
      </c>
      <c r="U793" s="34">
        <v>0</v>
      </c>
    </row>
    <row r="794" spans="8:21">
      <c r="H794" s="31" t="s">
        <v>158</v>
      </c>
      <c r="I794" s="116">
        <v>1115</v>
      </c>
      <c r="J794" s="116">
        <v>520</v>
      </c>
      <c r="K794" s="33">
        <v>0.46639999999999998</v>
      </c>
      <c r="L794" s="31" t="s">
        <v>120</v>
      </c>
      <c r="M794" s="32">
        <v>0</v>
      </c>
      <c r="N794" s="34">
        <v>0</v>
      </c>
      <c r="O794" s="31" t="s">
        <v>158</v>
      </c>
      <c r="P794" s="116">
        <v>1009</v>
      </c>
      <c r="Q794" s="116">
        <v>492</v>
      </c>
      <c r="R794" s="33">
        <v>0.48759999999999998</v>
      </c>
      <c r="S794" s="31" t="s">
        <v>120</v>
      </c>
      <c r="T794" s="32">
        <v>0</v>
      </c>
      <c r="U794" s="34">
        <v>0</v>
      </c>
    </row>
    <row r="795" spans="8:21">
      <c r="H795" s="31" t="s">
        <v>159</v>
      </c>
      <c r="I795" s="116">
        <v>1570</v>
      </c>
      <c r="J795" s="116">
        <v>751</v>
      </c>
      <c r="K795" s="33">
        <v>0.4783</v>
      </c>
      <c r="L795" s="31" t="s">
        <v>55</v>
      </c>
      <c r="M795" s="32">
        <v>558</v>
      </c>
      <c r="N795" s="34">
        <v>0.74299999999999999</v>
      </c>
      <c r="O795" s="31" t="s">
        <v>159</v>
      </c>
      <c r="P795" s="116">
        <v>1319</v>
      </c>
      <c r="Q795" s="116">
        <v>677</v>
      </c>
      <c r="R795" s="33">
        <v>0.51329999999999998</v>
      </c>
      <c r="S795" s="31" t="s">
        <v>55</v>
      </c>
      <c r="T795" s="32">
        <v>515</v>
      </c>
      <c r="U795" s="34">
        <v>0.76070000000000004</v>
      </c>
    </row>
    <row r="796" spans="8:21">
      <c r="H796" s="31" t="s">
        <v>159</v>
      </c>
      <c r="I796" s="116">
        <v>1570</v>
      </c>
      <c r="J796" s="116">
        <v>751</v>
      </c>
      <c r="K796" s="33">
        <v>0.4783</v>
      </c>
      <c r="L796" s="31" t="s">
        <v>58</v>
      </c>
      <c r="M796" s="32">
        <v>0</v>
      </c>
      <c r="N796" s="34">
        <v>0</v>
      </c>
      <c r="O796" s="31" t="s">
        <v>159</v>
      </c>
      <c r="P796" s="116">
        <v>1319</v>
      </c>
      <c r="Q796" s="116">
        <v>677</v>
      </c>
      <c r="R796" s="33">
        <v>0.51329999999999998</v>
      </c>
      <c r="S796" s="31" t="s">
        <v>58</v>
      </c>
      <c r="T796" s="32">
        <v>0</v>
      </c>
      <c r="U796" s="34">
        <v>0</v>
      </c>
    </row>
    <row r="797" spans="8:21">
      <c r="H797" s="31" t="s">
        <v>159</v>
      </c>
      <c r="I797" s="116">
        <v>1570</v>
      </c>
      <c r="J797" s="116">
        <v>751</v>
      </c>
      <c r="K797" s="33">
        <v>0.4783</v>
      </c>
      <c r="L797" s="31" t="s">
        <v>61</v>
      </c>
      <c r="M797" s="32">
        <v>0</v>
      </c>
      <c r="N797" s="34">
        <v>0</v>
      </c>
      <c r="O797" s="31" t="s">
        <v>159</v>
      </c>
      <c r="P797" s="116">
        <v>1319</v>
      </c>
      <c r="Q797" s="116">
        <v>677</v>
      </c>
      <c r="R797" s="33">
        <v>0.51329999999999998</v>
      </c>
      <c r="S797" s="31" t="s">
        <v>61</v>
      </c>
      <c r="T797" s="32">
        <v>0</v>
      </c>
      <c r="U797" s="34">
        <v>0</v>
      </c>
    </row>
    <row r="798" spans="8:21">
      <c r="H798" s="31" t="s">
        <v>159</v>
      </c>
      <c r="I798" s="116">
        <v>1570</v>
      </c>
      <c r="J798" s="116">
        <v>751</v>
      </c>
      <c r="K798" s="33">
        <v>0.4783</v>
      </c>
      <c r="L798" s="31" t="s">
        <v>64</v>
      </c>
      <c r="M798" s="32">
        <v>0</v>
      </c>
      <c r="N798" s="34">
        <v>0</v>
      </c>
      <c r="O798" s="31" t="s">
        <v>159</v>
      </c>
      <c r="P798" s="116">
        <v>1319</v>
      </c>
      <c r="Q798" s="116">
        <v>677</v>
      </c>
      <c r="R798" s="33">
        <v>0.51329999999999998</v>
      </c>
      <c r="S798" s="31" t="s">
        <v>64</v>
      </c>
      <c r="T798" s="32">
        <v>0</v>
      </c>
      <c r="U798" s="34">
        <v>0</v>
      </c>
    </row>
    <row r="799" spans="8:21">
      <c r="H799" s="31" t="s">
        <v>159</v>
      </c>
      <c r="I799" s="116">
        <v>1570</v>
      </c>
      <c r="J799" s="116">
        <v>751</v>
      </c>
      <c r="K799" s="33">
        <v>0.4783</v>
      </c>
      <c r="L799" s="31" t="s">
        <v>67</v>
      </c>
      <c r="M799" s="32">
        <v>0</v>
      </c>
      <c r="N799" s="34">
        <v>0</v>
      </c>
      <c r="O799" s="31" t="s">
        <v>159</v>
      </c>
      <c r="P799" s="116">
        <v>1319</v>
      </c>
      <c r="Q799" s="116">
        <v>677</v>
      </c>
      <c r="R799" s="33">
        <v>0.51329999999999998</v>
      </c>
      <c r="S799" s="31" t="s">
        <v>67</v>
      </c>
      <c r="T799" s="32">
        <v>0</v>
      </c>
      <c r="U799" s="34">
        <v>0</v>
      </c>
    </row>
    <row r="800" spans="8:21">
      <c r="H800" s="31" t="s">
        <v>159</v>
      </c>
      <c r="I800" s="116">
        <v>1570</v>
      </c>
      <c r="J800" s="116">
        <v>751</v>
      </c>
      <c r="K800" s="33">
        <v>0.4783</v>
      </c>
      <c r="L800" s="31" t="s">
        <v>70</v>
      </c>
      <c r="M800" s="32">
        <v>0</v>
      </c>
      <c r="N800" s="34">
        <v>0</v>
      </c>
      <c r="O800" s="31" t="s">
        <v>159</v>
      </c>
      <c r="P800" s="116">
        <v>1319</v>
      </c>
      <c r="Q800" s="116">
        <v>677</v>
      </c>
      <c r="R800" s="33">
        <v>0.51329999999999998</v>
      </c>
      <c r="S800" s="31" t="s">
        <v>70</v>
      </c>
      <c r="T800" s="32">
        <v>0</v>
      </c>
      <c r="U800" s="34">
        <v>0</v>
      </c>
    </row>
    <row r="801" spans="8:21">
      <c r="H801" s="31" t="s">
        <v>159</v>
      </c>
      <c r="I801" s="116">
        <v>1570</v>
      </c>
      <c r="J801" s="116">
        <v>751</v>
      </c>
      <c r="K801" s="33">
        <v>0.4783</v>
      </c>
      <c r="L801" s="31" t="s">
        <v>73</v>
      </c>
      <c r="M801" s="32">
        <v>0</v>
      </c>
      <c r="N801" s="34">
        <v>0</v>
      </c>
      <c r="O801" s="31" t="s">
        <v>159</v>
      </c>
      <c r="P801" s="116">
        <v>1319</v>
      </c>
      <c r="Q801" s="116">
        <v>677</v>
      </c>
      <c r="R801" s="33">
        <v>0.51329999999999998</v>
      </c>
      <c r="S801" s="31" t="s">
        <v>73</v>
      </c>
      <c r="T801" s="32">
        <v>0</v>
      </c>
      <c r="U801" s="34">
        <v>0</v>
      </c>
    </row>
    <row r="802" spans="8:21">
      <c r="H802" s="31" t="s">
        <v>159</v>
      </c>
      <c r="I802" s="116">
        <v>1570</v>
      </c>
      <c r="J802" s="116">
        <v>751</v>
      </c>
      <c r="K802" s="33">
        <v>0.4783</v>
      </c>
      <c r="L802" s="31" t="s">
        <v>57</v>
      </c>
      <c r="M802" s="32">
        <v>73</v>
      </c>
      <c r="N802" s="34">
        <v>9.7199999999999995E-2</v>
      </c>
      <c r="O802" s="31" t="s">
        <v>159</v>
      </c>
      <c r="P802" s="116">
        <v>1319</v>
      </c>
      <c r="Q802" s="116">
        <v>677</v>
      </c>
      <c r="R802" s="33">
        <v>0.51329999999999998</v>
      </c>
      <c r="S802" s="31" t="s">
        <v>57</v>
      </c>
      <c r="T802" s="32">
        <v>67</v>
      </c>
      <c r="U802" s="34">
        <v>9.9000000000000005E-2</v>
      </c>
    </row>
    <row r="803" spans="8:21">
      <c r="H803" s="31" t="s">
        <v>159</v>
      </c>
      <c r="I803" s="116">
        <v>1570</v>
      </c>
      <c r="J803" s="116">
        <v>751</v>
      </c>
      <c r="K803" s="33">
        <v>0.4783</v>
      </c>
      <c r="L803" s="31" t="s">
        <v>76</v>
      </c>
      <c r="M803" s="32">
        <v>0</v>
      </c>
      <c r="N803" s="34">
        <v>0</v>
      </c>
      <c r="O803" s="31" t="s">
        <v>159</v>
      </c>
      <c r="P803" s="116">
        <v>1319</v>
      </c>
      <c r="Q803" s="116">
        <v>677</v>
      </c>
      <c r="R803" s="33">
        <v>0.51329999999999998</v>
      </c>
      <c r="S803" s="31" t="s">
        <v>76</v>
      </c>
      <c r="T803" s="32">
        <v>0</v>
      </c>
      <c r="U803" s="34">
        <v>0</v>
      </c>
    </row>
    <row r="804" spans="8:21">
      <c r="H804" s="31" t="s">
        <v>159</v>
      </c>
      <c r="I804" s="116">
        <v>1570</v>
      </c>
      <c r="J804" s="116">
        <v>751</v>
      </c>
      <c r="K804" s="33">
        <v>0.4783</v>
      </c>
      <c r="L804" s="31" t="s">
        <v>77</v>
      </c>
      <c r="M804" s="32">
        <v>0</v>
      </c>
      <c r="N804" s="34">
        <v>0</v>
      </c>
      <c r="O804" s="31" t="s">
        <v>159</v>
      </c>
      <c r="P804" s="116">
        <v>1319</v>
      </c>
      <c r="Q804" s="116">
        <v>677</v>
      </c>
      <c r="R804" s="33">
        <v>0.51329999999999998</v>
      </c>
      <c r="S804" s="31" t="s">
        <v>77</v>
      </c>
      <c r="T804" s="32">
        <v>0</v>
      </c>
      <c r="U804" s="34">
        <v>0</v>
      </c>
    </row>
    <row r="805" spans="8:21">
      <c r="H805" s="31" t="s">
        <v>159</v>
      </c>
      <c r="I805" s="116">
        <v>1570</v>
      </c>
      <c r="J805" s="116">
        <v>751</v>
      </c>
      <c r="K805" s="33">
        <v>0.4783</v>
      </c>
      <c r="L805" s="31" t="s">
        <v>60</v>
      </c>
      <c r="M805" s="32">
        <v>47</v>
      </c>
      <c r="N805" s="34">
        <v>6.2600000000000003E-2</v>
      </c>
      <c r="O805" s="31" t="s">
        <v>159</v>
      </c>
      <c r="P805" s="116">
        <v>1319</v>
      </c>
      <c r="Q805" s="116">
        <v>677</v>
      </c>
      <c r="R805" s="33">
        <v>0.51329999999999998</v>
      </c>
      <c r="S805" s="31" t="s">
        <v>60</v>
      </c>
      <c r="T805" s="32">
        <v>43</v>
      </c>
      <c r="U805" s="34">
        <v>6.3500000000000001E-2</v>
      </c>
    </row>
    <row r="806" spans="8:21">
      <c r="H806" s="31" t="s">
        <v>159</v>
      </c>
      <c r="I806" s="116">
        <v>1570</v>
      </c>
      <c r="J806" s="116">
        <v>751</v>
      </c>
      <c r="K806" s="33">
        <v>0.4783</v>
      </c>
      <c r="L806" s="31" t="s">
        <v>56</v>
      </c>
      <c r="M806" s="32">
        <v>0</v>
      </c>
      <c r="N806" s="34">
        <v>0</v>
      </c>
      <c r="O806" s="31" t="s">
        <v>159</v>
      </c>
      <c r="P806" s="116">
        <v>1319</v>
      </c>
      <c r="Q806" s="116">
        <v>677</v>
      </c>
      <c r="R806" s="33">
        <v>0.51329999999999998</v>
      </c>
      <c r="S806" s="31" t="s">
        <v>56</v>
      </c>
      <c r="T806" s="32">
        <v>0</v>
      </c>
      <c r="U806" s="34">
        <v>0</v>
      </c>
    </row>
    <row r="807" spans="8:21">
      <c r="H807" s="31" t="s">
        <v>159</v>
      </c>
      <c r="I807" s="116">
        <v>1570</v>
      </c>
      <c r="J807" s="116">
        <v>751</v>
      </c>
      <c r="K807" s="33">
        <v>0.4783</v>
      </c>
      <c r="L807" s="31" t="s">
        <v>59</v>
      </c>
      <c r="M807" s="32">
        <v>0</v>
      </c>
      <c r="N807" s="34">
        <v>0</v>
      </c>
      <c r="O807" s="31" t="s">
        <v>159</v>
      </c>
      <c r="P807" s="116">
        <v>1319</v>
      </c>
      <c r="Q807" s="116">
        <v>677</v>
      </c>
      <c r="R807" s="33">
        <v>0.51329999999999998</v>
      </c>
      <c r="S807" s="31" t="s">
        <v>59</v>
      </c>
      <c r="T807" s="32">
        <v>0</v>
      </c>
      <c r="U807" s="34">
        <v>0</v>
      </c>
    </row>
    <row r="808" spans="8:21">
      <c r="H808" s="31" t="s">
        <v>159</v>
      </c>
      <c r="I808" s="116">
        <v>1570</v>
      </c>
      <c r="J808" s="116">
        <v>751</v>
      </c>
      <c r="K808" s="33">
        <v>0.4783</v>
      </c>
      <c r="L808" s="31" t="s">
        <v>62</v>
      </c>
      <c r="M808" s="32">
        <v>0</v>
      </c>
      <c r="N808" s="34">
        <v>0</v>
      </c>
      <c r="O808" s="31" t="s">
        <v>159</v>
      </c>
      <c r="P808" s="116">
        <v>1319</v>
      </c>
      <c r="Q808" s="116">
        <v>677</v>
      </c>
      <c r="R808" s="33">
        <v>0.51329999999999998</v>
      </c>
      <c r="S808" s="31" t="s">
        <v>62</v>
      </c>
      <c r="T808" s="32">
        <v>0</v>
      </c>
      <c r="U808" s="34">
        <v>0</v>
      </c>
    </row>
    <row r="809" spans="8:21">
      <c r="H809" s="31" t="s">
        <v>159</v>
      </c>
      <c r="I809" s="116">
        <v>1570</v>
      </c>
      <c r="J809" s="116">
        <v>751</v>
      </c>
      <c r="K809" s="33">
        <v>0.4783</v>
      </c>
      <c r="L809" s="31" t="s">
        <v>65</v>
      </c>
      <c r="M809" s="32">
        <v>0</v>
      </c>
      <c r="N809" s="34">
        <v>0</v>
      </c>
      <c r="O809" s="31" t="s">
        <v>159</v>
      </c>
      <c r="P809" s="116">
        <v>1319</v>
      </c>
      <c r="Q809" s="116">
        <v>677</v>
      </c>
      <c r="R809" s="33">
        <v>0.51329999999999998</v>
      </c>
      <c r="S809" s="31" t="s">
        <v>65</v>
      </c>
      <c r="T809" s="32">
        <v>0</v>
      </c>
      <c r="U809" s="34">
        <v>0</v>
      </c>
    </row>
    <row r="810" spans="8:21">
      <c r="H810" s="31" t="s">
        <v>159</v>
      </c>
      <c r="I810" s="116">
        <v>1570</v>
      </c>
      <c r="J810" s="116">
        <v>751</v>
      </c>
      <c r="K810" s="33">
        <v>0.4783</v>
      </c>
      <c r="L810" s="31" t="s">
        <v>68</v>
      </c>
      <c r="M810" s="32">
        <v>0</v>
      </c>
      <c r="N810" s="34">
        <v>0</v>
      </c>
      <c r="O810" s="31" t="s">
        <v>159</v>
      </c>
      <c r="P810" s="116">
        <v>1319</v>
      </c>
      <c r="Q810" s="116">
        <v>677</v>
      </c>
      <c r="R810" s="33">
        <v>0.51329999999999998</v>
      </c>
      <c r="S810" s="31" t="s">
        <v>68</v>
      </c>
      <c r="T810" s="32">
        <v>0</v>
      </c>
      <c r="U810" s="34">
        <v>0</v>
      </c>
    </row>
    <row r="811" spans="8:21">
      <c r="H811" s="31" t="s">
        <v>159</v>
      </c>
      <c r="I811" s="116">
        <v>1570</v>
      </c>
      <c r="J811" s="116">
        <v>751</v>
      </c>
      <c r="K811" s="33">
        <v>0.4783</v>
      </c>
      <c r="L811" s="31" t="s">
        <v>71</v>
      </c>
      <c r="M811" s="32">
        <v>0</v>
      </c>
      <c r="N811" s="34">
        <v>0</v>
      </c>
      <c r="O811" s="31" t="s">
        <v>159</v>
      </c>
      <c r="P811" s="116">
        <v>1319</v>
      </c>
      <c r="Q811" s="116">
        <v>677</v>
      </c>
      <c r="R811" s="33">
        <v>0.51329999999999998</v>
      </c>
      <c r="S811" s="31" t="s">
        <v>71</v>
      </c>
      <c r="T811" s="32">
        <v>0</v>
      </c>
      <c r="U811" s="34">
        <v>0</v>
      </c>
    </row>
    <row r="812" spans="8:21">
      <c r="H812" s="31" t="s">
        <v>159</v>
      </c>
      <c r="I812" s="116">
        <v>1570</v>
      </c>
      <c r="J812" s="116">
        <v>751</v>
      </c>
      <c r="K812" s="33">
        <v>0.4783</v>
      </c>
      <c r="L812" s="31" t="s">
        <v>63</v>
      </c>
      <c r="M812" s="32">
        <v>23</v>
      </c>
      <c r="N812" s="34">
        <v>3.0599999999999999E-2</v>
      </c>
      <c r="O812" s="31" t="s">
        <v>159</v>
      </c>
      <c r="P812" s="116">
        <v>1319</v>
      </c>
      <c r="Q812" s="116">
        <v>677</v>
      </c>
      <c r="R812" s="33">
        <v>0.51329999999999998</v>
      </c>
      <c r="S812" s="31" t="s">
        <v>63</v>
      </c>
      <c r="T812" s="32">
        <v>16</v>
      </c>
      <c r="U812" s="34">
        <v>2.3599999999999999E-2</v>
      </c>
    </row>
    <row r="813" spans="8:21">
      <c r="H813" s="31" t="s">
        <v>159</v>
      </c>
      <c r="I813" s="116">
        <v>1570</v>
      </c>
      <c r="J813" s="116">
        <v>751</v>
      </c>
      <c r="K813" s="33">
        <v>0.4783</v>
      </c>
      <c r="L813" s="31" t="s">
        <v>75</v>
      </c>
      <c r="M813" s="32">
        <v>0</v>
      </c>
      <c r="N813" s="34">
        <v>0</v>
      </c>
      <c r="O813" s="31" t="s">
        <v>159</v>
      </c>
      <c r="P813" s="116">
        <v>1319</v>
      </c>
      <c r="Q813" s="116">
        <v>677</v>
      </c>
      <c r="R813" s="33">
        <v>0.51329999999999998</v>
      </c>
      <c r="S813" s="31" t="s">
        <v>75</v>
      </c>
      <c r="T813" s="32">
        <v>0</v>
      </c>
      <c r="U813" s="34">
        <v>0</v>
      </c>
    </row>
    <row r="814" spans="8:21">
      <c r="H814" s="31" t="s">
        <v>159</v>
      </c>
      <c r="I814" s="116">
        <v>1570</v>
      </c>
      <c r="J814" s="116">
        <v>751</v>
      </c>
      <c r="K814" s="33">
        <v>0.4783</v>
      </c>
      <c r="L814" s="31" t="s">
        <v>66</v>
      </c>
      <c r="M814" s="32">
        <v>9</v>
      </c>
      <c r="N814" s="34">
        <v>1.2E-2</v>
      </c>
      <c r="O814" s="31" t="s">
        <v>159</v>
      </c>
      <c r="P814" s="116">
        <v>1319</v>
      </c>
      <c r="Q814" s="116">
        <v>677</v>
      </c>
      <c r="R814" s="33">
        <v>0.51329999999999998</v>
      </c>
      <c r="S814" s="31" t="s">
        <v>66</v>
      </c>
      <c r="T814" s="32">
        <v>6</v>
      </c>
      <c r="U814" s="34">
        <v>8.8999999999999999E-3</v>
      </c>
    </row>
    <row r="815" spans="8:21">
      <c r="H815" s="31" t="s">
        <v>159</v>
      </c>
      <c r="I815" s="116">
        <v>1570</v>
      </c>
      <c r="J815" s="116">
        <v>751</v>
      </c>
      <c r="K815" s="33">
        <v>0.4783</v>
      </c>
      <c r="L815" s="31" t="s">
        <v>78</v>
      </c>
      <c r="M815" s="32">
        <v>0</v>
      </c>
      <c r="N815" s="34">
        <v>0</v>
      </c>
      <c r="O815" s="31" t="s">
        <v>159</v>
      </c>
      <c r="P815" s="116">
        <v>1319</v>
      </c>
      <c r="Q815" s="116">
        <v>677</v>
      </c>
      <c r="R815" s="33">
        <v>0.51329999999999998</v>
      </c>
      <c r="S815" s="31" t="s">
        <v>78</v>
      </c>
      <c r="T815" s="32">
        <v>0</v>
      </c>
      <c r="U815" s="34">
        <v>0</v>
      </c>
    </row>
    <row r="816" spans="8:21">
      <c r="H816" s="31" t="s">
        <v>159</v>
      </c>
      <c r="I816" s="116">
        <v>1570</v>
      </c>
      <c r="J816" s="116">
        <v>751</v>
      </c>
      <c r="K816" s="33">
        <v>0.4783</v>
      </c>
      <c r="L816" s="31" t="s">
        <v>79</v>
      </c>
      <c r="M816" s="32">
        <v>0</v>
      </c>
      <c r="N816" s="34">
        <v>0</v>
      </c>
      <c r="O816" s="31" t="s">
        <v>159</v>
      </c>
      <c r="P816" s="116">
        <v>1319</v>
      </c>
      <c r="Q816" s="116">
        <v>677</v>
      </c>
      <c r="R816" s="33">
        <v>0.51329999999999998</v>
      </c>
      <c r="S816" s="31" t="s">
        <v>79</v>
      </c>
      <c r="T816" s="32">
        <v>0</v>
      </c>
      <c r="U816" s="34">
        <v>0</v>
      </c>
    </row>
    <row r="817" spans="8:21">
      <c r="H817" s="31" t="s">
        <v>159</v>
      </c>
      <c r="I817" s="116">
        <v>1570</v>
      </c>
      <c r="J817" s="116">
        <v>751</v>
      </c>
      <c r="K817" s="33">
        <v>0.4783</v>
      </c>
      <c r="L817" s="31" t="s">
        <v>80</v>
      </c>
      <c r="M817" s="32">
        <v>0</v>
      </c>
      <c r="N817" s="34">
        <v>0</v>
      </c>
      <c r="O817" s="31" t="s">
        <v>159</v>
      </c>
      <c r="P817" s="116">
        <v>1319</v>
      </c>
      <c r="Q817" s="116">
        <v>677</v>
      </c>
      <c r="R817" s="33">
        <v>0.51329999999999998</v>
      </c>
      <c r="S817" s="31" t="s">
        <v>80</v>
      </c>
      <c r="T817" s="32">
        <v>0</v>
      </c>
      <c r="U817" s="34">
        <v>0</v>
      </c>
    </row>
    <row r="818" spans="8:21">
      <c r="H818" s="31" t="s">
        <v>159</v>
      </c>
      <c r="I818" s="116">
        <v>1570</v>
      </c>
      <c r="J818" s="116">
        <v>751</v>
      </c>
      <c r="K818" s="33">
        <v>0.4783</v>
      </c>
      <c r="L818" s="31" t="s">
        <v>81</v>
      </c>
      <c r="M818" s="32">
        <v>0</v>
      </c>
      <c r="N818" s="34">
        <v>0</v>
      </c>
      <c r="O818" s="31" t="s">
        <v>159</v>
      </c>
      <c r="P818" s="116">
        <v>1319</v>
      </c>
      <c r="Q818" s="116">
        <v>677</v>
      </c>
      <c r="R818" s="33">
        <v>0.51329999999999998</v>
      </c>
      <c r="S818" s="31" t="s">
        <v>81</v>
      </c>
      <c r="T818" s="32">
        <v>0</v>
      </c>
      <c r="U818" s="34">
        <v>0</v>
      </c>
    </row>
    <row r="819" spans="8:21">
      <c r="H819" s="31" t="s">
        <v>159</v>
      </c>
      <c r="I819" s="116">
        <v>1570</v>
      </c>
      <c r="J819" s="116">
        <v>751</v>
      </c>
      <c r="K819" s="33">
        <v>0.4783</v>
      </c>
      <c r="L819" s="31" t="s">
        <v>82</v>
      </c>
      <c r="M819" s="32">
        <v>0</v>
      </c>
      <c r="N819" s="34">
        <v>0</v>
      </c>
      <c r="O819" s="31" t="s">
        <v>159</v>
      </c>
      <c r="P819" s="116">
        <v>1319</v>
      </c>
      <c r="Q819" s="116">
        <v>677</v>
      </c>
      <c r="R819" s="33">
        <v>0.51329999999999998</v>
      </c>
      <c r="S819" s="31" t="s">
        <v>82</v>
      </c>
      <c r="T819" s="32">
        <v>0</v>
      </c>
      <c r="U819" s="34">
        <v>0</v>
      </c>
    </row>
    <row r="820" spans="8:21">
      <c r="H820" s="31" t="s">
        <v>159</v>
      </c>
      <c r="I820" s="116">
        <v>1570</v>
      </c>
      <c r="J820" s="116">
        <v>751</v>
      </c>
      <c r="K820" s="33">
        <v>0.4783</v>
      </c>
      <c r="L820" s="31" t="s">
        <v>83</v>
      </c>
      <c r="M820" s="32">
        <v>0</v>
      </c>
      <c r="N820" s="34">
        <v>0</v>
      </c>
      <c r="O820" s="31" t="s">
        <v>159</v>
      </c>
      <c r="P820" s="116">
        <v>1319</v>
      </c>
      <c r="Q820" s="116">
        <v>677</v>
      </c>
      <c r="R820" s="33">
        <v>0.51329999999999998</v>
      </c>
      <c r="S820" s="31" t="s">
        <v>83</v>
      </c>
      <c r="T820" s="32">
        <v>0</v>
      </c>
      <c r="U820" s="34">
        <v>0</v>
      </c>
    </row>
    <row r="821" spans="8:21">
      <c r="H821" s="31" t="s">
        <v>159</v>
      </c>
      <c r="I821" s="116">
        <v>1570</v>
      </c>
      <c r="J821" s="116">
        <v>751</v>
      </c>
      <c r="K821" s="33">
        <v>0.4783</v>
      </c>
      <c r="L821" s="31" t="s">
        <v>84</v>
      </c>
      <c r="M821" s="32">
        <v>0</v>
      </c>
      <c r="N821" s="34">
        <v>0</v>
      </c>
      <c r="O821" s="31" t="s">
        <v>159</v>
      </c>
      <c r="P821" s="116">
        <v>1319</v>
      </c>
      <c r="Q821" s="116">
        <v>677</v>
      </c>
      <c r="R821" s="33">
        <v>0.51329999999999998</v>
      </c>
      <c r="S821" s="31" t="s">
        <v>84</v>
      </c>
      <c r="T821" s="32">
        <v>0</v>
      </c>
      <c r="U821" s="34">
        <v>0</v>
      </c>
    </row>
    <row r="822" spans="8:21">
      <c r="H822" s="31" t="s">
        <v>159</v>
      </c>
      <c r="I822" s="116">
        <v>1570</v>
      </c>
      <c r="J822" s="116">
        <v>751</v>
      </c>
      <c r="K822" s="33">
        <v>0.4783</v>
      </c>
      <c r="L822" s="31" t="s">
        <v>85</v>
      </c>
      <c r="M822" s="32">
        <v>0</v>
      </c>
      <c r="N822" s="34">
        <v>0</v>
      </c>
      <c r="O822" s="31" t="s">
        <v>159</v>
      </c>
      <c r="P822" s="116">
        <v>1319</v>
      </c>
      <c r="Q822" s="116">
        <v>677</v>
      </c>
      <c r="R822" s="33">
        <v>0.51329999999999998</v>
      </c>
      <c r="S822" s="31" t="s">
        <v>85</v>
      </c>
      <c r="T822" s="32">
        <v>0</v>
      </c>
      <c r="U822" s="34">
        <v>0</v>
      </c>
    </row>
    <row r="823" spans="8:21">
      <c r="H823" s="31" t="s">
        <v>159</v>
      </c>
      <c r="I823" s="116">
        <v>1570</v>
      </c>
      <c r="J823" s="116">
        <v>751</v>
      </c>
      <c r="K823" s="33">
        <v>0.4783</v>
      </c>
      <c r="L823" s="31" t="s">
        <v>69</v>
      </c>
      <c r="M823" s="32">
        <v>24</v>
      </c>
      <c r="N823" s="34">
        <v>3.2000000000000001E-2</v>
      </c>
      <c r="O823" s="31" t="s">
        <v>159</v>
      </c>
      <c r="P823" s="116">
        <v>1319</v>
      </c>
      <c r="Q823" s="116">
        <v>677</v>
      </c>
      <c r="R823" s="33">
        <v>0.51329999999999998</v>
      </c>
      <c r="S823" s="31" t="s">
        <v>69</v>
      </c>
      <c r="T823" s="32">
        <v>18</v>
      </c>
      <c r="U823" s="34">
        <v>2.6599999999999999E-2</v>
      </c>
    </row>
    <row r="824" spans="8:21">
      <c r="H824" s="31" t="s">
        <v>159</v>
      </c>
      <c r="I824" s="116">
        <v>1570</v>
      </c>
      <c r="J824" s="116">
        <v>751</v>
      </c>
      <c r="K824" s="33">
        <v>0.4783</v>
      </c>
      <c r="L824" s="31" t="s">
        <v>86</v>
      </c>
      <c r="M824" s="32">
        <v>0</v>
      </c>
      <c r="N824" s="34">
        <v>0</v>
      </c>
      <c r="O824" s="31" t="s">
        <v>159</v>
      </c>
      <c r="P824" s="116">
        <v>1319</v>
      </c>
      <c r="Q824" s="116">
        <v>677</v>
      </c>
      <c r="R824" s="33">
        <v>0.51329999999999998</v>
      </c>
      <c r="S824" s="31" t="s">
        <v>86</v>
      </c>
      <c r="T824" s="32">
        <v>0</v>
      </c>
      <c r="U824" s="34">
        <v>0</v>
      </c>
    </row>
    <row r="825" spans="8:21">
      <c r="H825" s="31" t="s">
        <v>159</v>
      </c>
      <c r="I825" s="116">
        <v>1570</v>
      </c>
      <c r="J825" s="116">
        <v>751</v>
      </c>
      <c r="K825" s="33">
        <v>0.4783</v>
      </c>
      <c r="L825" s="31" t="s">
        <v>72</v>
      </c>
      <c r="M825" s="32">
        <v>17</v>
      </c>
      <c r="N825" s="34">
        <v>2.2599999999999999E-2</v>
      </c>
      <c r="O825" s="31" t="s">
        <v>159</v>
      </c>
      <c r="P825" s="116">
        <v>1319</v>
      </c>
      <c r="Q825" s="116">
        <v>677</v>
      </c>
      <c r="R825" s="33">
        <v>0.51329999999999998</v>
      </c>
      <c r="S825" s="31" t="s">
        <v>72</v>
      </c>
      <c r="T825" s="32">
        <v>12</v>
      </c>
      <c r="U825" s="34">
        <v>1.77E-2</v>
      </c>
    </row>
    <row r="826" spans="8:21">
      <c r="H826" s="31" t="s">
        <v>159</v>
      </c>
      <c r="I826" s="116">
        <v>1570</v>
      </c>
      <c r="J826" s="116">
        <v>751</v>
      </c>
      <c r="K826" s="33">
        <v>0.4783</v>
      </c>
      <c r="L826" s="31" t="s">
        <v>87</v>
      </c>
      <c r="M826" s="32">
        <v>0</v>
      </c>
      <c r="N826" s="34">
        <v>0</v>
      </c>
      <c r="O826" s="31" t="s">
        <v>159</v>
      </c>
      <c r="P826" s="116">
        <v>1319</v>
      </c>
      <c r="Q826" s="116">
        <v>677</v>
      </c>
      <c r="R826" s="33">
        <v>0.51329999999999998</v>
      </c>
      <c r="S826" s="31" t="s">
        <v>87</v>
      </c>
      <c r="T826" s="32">
        <v>0</v>
      </c>
      <c r="U826" s="34">
        <v>0</v>
      </c>
    </row>
    <row r="827" spans="8:21">
      <c r="H827" s="31" t="s">
        <v>159</v>
      </c>
      <c r="I827" s="116">
        <v>1570</v>
      </c>
      <c r="J827" s="116">
        <v>751</v>
      </c>
      <c r="K827" s="33">
        <v>0.4783</v>
      </c>
      <c r="L827" s="31" t="s">
        <v>88</v>
      </c>
      <c r="M827" s="32">
        <v>0</v>
      </c>
      <c r="N827" s="34">
        <v>0</v>
      </c>
      <c r="O827" s="31" t="s">
        <v>159</v>
      </c>
      <c r="P827" s="116">
        <v>1319</v>
      </c>
      <c r="Q827" s="116">
        <v>677</v>
      </c>
      <c r="R827" s="33">
        <v>0.51329999999999998</v>
      </c>
      <c r="S827" s="31" t="s">
        <v>88</v>
      </c>
      <c r="T827" s="32">
        <v>0</v>
      </c>
      <c r="U827" s="34">
        <v>0</v>
      </c>
    </row>
    <row r="828" spans="8:21">
      <c r="H828" s="31" t="s">
        <v>159</v>
      </c>
      <c r="I828" s="116">
        <v>1570</v>
      </c>
      <c r="J828" s="116">
        <v>751</v>
      </c>
      <c r="K828" s="33">
        <v>0.4783</v>
      </c>
      <c r="L828" s="31" t="s">
        <v>89</v>
      </c>
      <c r="M828" s="32">
        <v>0</v>
      </c>
      <c r="N828" s="34">
        <v>0</v>
      </c>
      <c r="O828" s="31" t="s">
        <v>159</v>
      </c>
      <c r="P828" s="116">
        <v>1319</v>
      </c>
      <c r="Q828" s="116">
        <v>677</v>
      </c>
      <c r="R828" s="33">
        <v>0.51329999999999998</v>
      </c>
      <c r="S828" s="31" t="s">
        <v>89</v>
      </c>
      <c r="T828" s="32">
        <v>0</v>
      </c>
      <c r="U828" s="34">
        <v>0</v>
      </c>
    </row>
    <row r="829" spans="8:21">
      <c r="H829" s="31" t="s">
        <v>159</v>
      </c>
      <c r="I829" s="116">
        <v>1570</v>
      </c>
      <c r="J829" s="116">
        <v>751</v>
      </c>
      <c r="K829" s="33">
        <v>0.4783</v>
      </c>
      <c r="L829" s="31" t="s">
        <v>90</v>
      </c>
      <c r="M829" s="32">
        <v>0</v>
      </c>
      <c r="N829" s="34">
        <v>0</v>
      </c>
      <c r="O829" s="31" t="s">
        <v>159</v>
      </c>
      <c r="P829" s="116">
        <v>1319</v>
      </c>
      <c r="Q829" s="116">
        <v>677</v>
      </c>
      <c r="R829" s="33">
        <v>0.51329999999999998</v>
      </c>
      <c r="S829" s="31" t="s">
        <v>90</v>
      </c>
      <c r="T829" s="32">
        <v>0</v>
      </c>
      <c r="U829" s="34">
        <v>0</v>
      </c>
    </row>
    <row r="830" spans="8:21">
      <c r="H830" s="31" t="s">
        <v>159</v>
      </c>
      <c r="I830" s="116">
        <v>1570</v>
      </c>
      <c r="J830" s="116">
        <v>751</v>
      </c>
      <c r="K830" s="33">
        <v>0.4783</v>
      </c>
      <c r="L830" s="31" t="s">
        <v>91</v>
      </c>
      <c r="M830" s="32">
        <v>0</v>
      </c>
      <c r="N830" s="34">
        <v>0</v>
      </c>
      <c r="O830" s="31" t="s">
        <v>159</v>
      </c>
      <c r="P830" s="116">
        <v>1319</v>
      </c>
      <c r="Q830" s="116">
        <v>677</v>
      </c>
      <c r="R830" s="33">
        <v>0.51329999999999998</v>
      </c>
      <c r="S830" s="31" t="s">
        <v>91</v>
      </c>
      <c r="T830" s="32">
        <v>0</v>
      </c>
      <c r="U830" s="34">
        <v>0</v>
      </c>
    </row>
    <row r="831" spans="8:21">
      <c r="H831" s="31" t="s">
        <v>159</v>
      </c>
      <c r="I831" s="116">
        <v>1570</v>
      </c>
      <c r="J831" s="116">
        <v>751</v>
      </c>
      <c r="K831" s="33">
        <v>0.4783</v>
      </c>
      <c r="L831" s="31" t="s">
        <v>92</v>
      </c>
      <c r="M831" s="32">
        <v>0</v>
      </c>
      <c r="N831" s="34">
        <v>0</v>
      </c>
      <c r="O831" s="31" t="s">
        <v>159</v>
      </c>
      <c r="P831" s="116">
        <v>1319</v>
      </c>
      <c r="Q831" s="116">
        <v>677</v>
      </c>
      <c r="R831" s="33">
        <v>0.51329999999999998</v>
      </c>
      <c r="S831" s="31" t="s">
        <v>92</v>
      </c>
      <c r="T831" s="32">
        <v>0</v>
      </c>
      <c r="U831" s="34">
        <v>0</v>
      </c>
    </row>
    <row r="832" spans="8:21">
      <c r="H832" s="31" t="s">
        <v>159</v>
      </c>
      <c r="I832" s="116">
        <v>1570</v>
      </c>
      <c r="J832" s="116">
        <v>751</v>
      </c>
      <c r="K832" s="33">
        <v>0.4783</v>
      </c>
      <c r="L832" s="31" t="s">
        <v>93</v>
      </c>
      <c r="M832" s="32">
        <v>0</v>
      </c>
      <c r="N832" s="34">
        <v>0</v>
      </c>
      <c r="O832" s="31" t="s">
        <v>159</v>
      </c>
      <c r="P832" s="116">
        <v>1319</v>
      </c>
      <c r="Q832" s="116">
        <v>677</v>
      </c>
      <c r="R832" s="33">
        <v>0.51329999999999998</v>
      </c>
      <c r="S832" s="31" t="s">
        <v>93</v>
      </c>
      <c r="T832" s="32">
        <v>0</v>
      </c>
      <c r="U832" s="34">
        <v>0</v>
      </c>
    </row>
    <row r="833" spans="8:21">
      <c r="H833" s="31" t="s">
        <v>159</v>
      </c>
      <c r="I833" s="116">
        <v>1570</v>
      </c>
      <c r="J833" s="116">
        <v>751</v>
      </c>
      <c r="K833" s="33">
        <v>0.4783</v>
      </c>
      <c r="L833" s="31" t="s">
        <v>94</v>
      </c>
      <c r="M833" s="32">
        <v>0</v>
      </c>
      <c r="N833" s="34">
        <v>0</v>
      </c>
      <c r="O833" s="31" t="s">
        <v>159</v>
      </c>
      <c r="P833" s="116">
        <v>1319</v>
      </c>
      <c r="Q833" s="116">
        <v>677</v>
      </c>
      <c r="R833" s="33">
        <v>0.51329999999999998</v>
      </c>
      <c r="S833" s="31" t="s">
        <v>94</v>
      </c>
      <c r="T833" s="32">
        <v>0</v>
      </c>
      <c r="U833" s="34">
        <v>0</v>
      </c>
    </row>
    <row r="834" spans="8:21">
      <c r="H834" s="31" t="s">
        <v>159</v>
      </c>
      <c r="I834" s="116">
        <v>1570</v>
      </c>
      <c r="J834" s="116">
        <v>751</v>
      </c>
      <c r="K834" s="33">
        <v>0.4783</v>
      </c>
      <c r="L834" s="31" t="s">
        <v>95</v>
      </c>
      <c r="M834" s="32">
        <v>0</v>
      </c>
      <c r="N834" s="34">
        <v>0</v>
      </c>
      <c r="O834" s="31" t="s">
        <v>159</v>
      </c>
      <c r="P834" s="116">
        <v>1319</v>
      </c>
      <c r="Q834" s="116">
        <v>677</v>
      </c>
      <c r="R834" s="33">
        <v>0.51329999999999998</v>
      </c>
      <c r="S834" s="31" t="s">
        <v>95</v>
      </c>
      <c r="T834" s="32">
        <v>0</v>
      </c>
      <c r="U834" s="34">
        <v>0</v>
      </c>
    </row>
    <row r="835" spans="8:21">
      <c r="H835" s="31" t="s">
        <v>159</v>
      </c>
      <c r="I835" s="116">
        <v>1570</v>
      </c>
      <c r="J835" s="116">
        <v>751</v>
      </c>
      <c r="K835" s="33">
        <v>0.4783</v>
      </c>
      <c r="L835" s="31" t="s">
        <v>96</v>
      </c>
      <c r="M835" s="32">
        <v>0</v>
      </c>
      <c r="N835" s="34">
        <v>0</v>
      </c>
      <c r="O835" s="31" t="s">
        <v>159</v>
      </c>
      <c r="P835" s="116">
        <v>1319</v>
      </c>
      <c r="Q835" s="116">
        <v>677</v>
      </c>
      <c r="R835" s="33">
        <v>0.51329999999999998</v>
      </c>
      <c r="S835" s="31" t="s">
        <v>96</v>
      </c>
      <c r="T835" s="32">
        <v>0</v>
      </c>
      <c r="U835" s="34">
        <v>0</v>
      </c>
    </row>
    <row r="836" spans="8:21">
      <c r="H836" s="31" t="s">
        <v>159</v>
      </c>
      <c r="I836" s="116">
        <v>1570</v>
      </c>
      <c r="J836" s="116">
        <v>751</v>
      </c>
      <c r="K836" s="33">
        <v>0.4783</v>
      </c>
      <c r="L836" s="31" t="s">
        <v>97</v>
      </c>
      <c r="M836" s="32">
        <v>0</v>
      </c>
      <c r="N836" s="34">
        <v>0</v>
      </c>
      <c r="O836" s="31" t="s">
        <v>159</v>
      </c>
      <c r="P836" s="116">
        <v>1319</v>
      </c>
      <c r="Q836" s="116">
        <v>677</v>
      </c>
      <c r="R836" s="33">
        <v>0.51329999999999998</v>
      </c>
      <c r="S836" s="31" t="s">
        <v>97</v>
      </c>
      <c r="T836" s="32">
        <v>0</v>
      </c>
      <c r="U836" s="34">
        <v>0</v>
      </c>
    </row>
    <row r="837" spans="8:21">
      <c r="H837" s="31" t="s">
        <v>159</v>
      </c>
      <c r="I837" s="116">
        <v>1570</v>
      </c>
      <c r="J837" s="116">
        <v>751</v>
      </c>
      <c r="K837" s="33">
        <v>0.4783</v>
      </c>
      <c r="L837" s="31" t="s">
        <v>98</v>
      </c>
      <c r="M837" s="32">
        <v>0</v>
      </c>
      <c r="N837" s="34">
        <v>0</v>
      </c>
      <c r="O837" s="31" t="s">
        <v>159</v>
      </c>
      <c r="P837" s="116">
        <v>1319</v>
      </c>
      <c r="Q837" s="116">
        <v>677</v>
      </c>
      <c r="R837" s="33">
        <v>0.51329999999999998</v>
      </c>
      <c r="S837" s="31" t="s">
        <v>98</v>
      </c>
      <c r="T837" s="32">
        <v>0</v>
      </c>
      <c r="U837" s="34">
        <v>0</v>
      </c>
    </row>
    <row r="838" spans="8:21">
      <c r="H838" s="31" t="s">
        <v>159</v>
      </c>
      <c r="I838" s="116">
        <v>1570</v>
      </c>
      <c r="J838" s="116">
        <v>751</v>
      </c>
      <c r="K838" s="33">
        <v>0.4783</v>
      </c>
      <c r="L838" s="31" t="s">
        <v>99</v>
      </c>
      <c r="M838" s="32">
        <v>0</v>
      </c>
      <c r="N838" s="34">
        <v>0</v>
      </c>
      <c r="O838" s="31" t="s">
        <v>159</v>
      </c>
      <c r="P838" s="116">
        <v>1319</v>
      </c>
      <c r="Q838" s="116">
        <v>677</v>
      </c>
      <c r="R838" s="33">
        <v>0.51329999999999998</v>
      </c>
      <c r="S838" s="31" t="s">
        <v>99</v>
      </c>
      <c r="T838" s="32">
        <v>0</v>
      </c>
      <c r="U838" s="34">
        <v>0</v>
      </c>
    </row>
    <row r="839" spans="8:21">
      <c r="H839" s="31" t="s">
        <v>159</v>
      </c>
      <c r="I839" s="116">
        <v>1570</v>
      </c>
      <c r="J839" s="116">
        <v>751</v>
      </c>
      <c r="K839" s="33">
        <v>0.4783</v>
      </c>
      <c r="L839" s="31" t="s">
        <v>100</v>
      </c>
      <c r="M839" s="32">
        <v>0</v>
      </c>
      <c r="N839" s="34">
        <v>0</v>
      </c>
      <c r="O839" s="31" t="s">
        <v>159</v>
      </c>
      <c r="P839" s="116">
        <v>1319</v>
      </c>
      <c r="Q839" s="116">
        <v>677</v>
      </c>
      <c r="R839" s="33">
        <v>0.51329999999999998</v>
      </c>
      <c r="S839" s="31" t="s">
        <v>100</v>
      </c>
      <c r="T839" s="32">
        <v>0</v>
      </c>
      <c r="U839" s="34">
        <v>0</v>
      </c>
    </row>
    <row r="840" spans="8:21">
      <c r="H840" s="31" t="s">
        <v>159</v>
      </c>
      <c r="I840" s="116">
        <v>1570</v>
      </c>
      <c r="J840" s="116">
        <v>751</v>
      </c>
      <c r="K840" s="33">
        <v>0.4783</v>
      </c>
      <c r="L840" s="31" t="s">
        <v>101</v>
      </c>
      <c r="M840" s="32">
        <v>0</v>
      </c>
      <c r="N840" s="34">
        <v>0</v>
      </c>
      <c r="O840" s="31" t="s">
        <v>159</v>
      </c>
      <c r="P840" s="116">
        <v>1319</v>
      </c>
      <c r="Q840" s="116">
        <v>677</v>
      </c>
      <c r="R840" s="33">
        <v>0.51329999999999998</v>
      </c>
      <c r="S840" s="31" t="s">
        <v>101</v>
      </c>
      <c r="T840" s="32">
        <v>0</v>
      </c>
      <c r="U840" s="34">
        <v>0</v>
      </c>
    </row>
    <row r="841" spans="8:21">
      <c r="H841" s="31" t="s">
        <v>159</v>
      </c>
      <c r="I841" s="116">
        <v>1570</v>
      </c>
      <c r="J841" s="116">
        <v>751</v>
      </c>
      <c r="K841" s="33">
        <v>0.4783</v>
      </c>
      <c r="L841" s="31" t="s">
        <v>102</v>
      </c>
      <c r="M841" s="32">
        <v>0</v>
      </c>
      <c r="N841" s="34">
        <v>0</v>
      </c>
      <c r="O841" s="31" t="s">
        <v>159</v>
      </c>
      <c r="P841" s="116">
        <v>1319</v>
      </c>
      <c r="Q841" s="116">
        <v>677</v>
      </c>
      <c r="R841" s="33">
        <v>0.51329999999999998</v>
      </c>
      <c r="S841" s="31" t="s">
        <v>102</v>
      </c>
      <c r="T841" s="32">
        <v>0</v>
      </c>
      <c r="U841" s="34">
        <v>0</v>
      </c>
    </row>
    <row r="842" spans="8:21">
      <c r="H842" s="31" t="s">
        <v>159</v>
      </c>
      <c r="I842" s="116">
        <v>1570</v>
      </c>
      <c r="J842" s="116">
        <v>751</v>
      </c>
      <c r="K842" s="33">
        <v>0.4783</v>
      </c>
      <c r="L842" s="31" t="s">
        <v>74</v>
      </c>
      <c r="M842" s="32">
        <v>0</v>
      </c>
      <c r="N842" s="34">
        <v>0</v>
      </c>
      <c r="O842" s="31" t="s">
        <v>159</v>
      </c>
      <c r="P842" s="116">
        <v>1319</v>
      </c>
      <c r="Q842" s="116">
        <v>677</v>
      </c>
      <c r="R842" s="33">
        <v>0.51329999999999998</v>
      </c>
      <c r="S842" s="31" t="s">
        <v>74</v>
      </c>
      <c r="T842" s="32">
        <v>0</v>
      </c>
      <c r="U842" s="34">
        <v>0</v>
      </c>
    </row>
    <row r="843" spans="8:21">
      <c r="H843" s="31" t="s">
        <v>159</v>
      </c>
      <c r="I843" s="116">
        <v>1570</v>
      </c>
      <c r="J843" s="116">
        <v>751</v>
      </c>
      <c r="K843" s="33">
        <v>0.4783</v>
      </c>
      <c r="L843" s="31" t="s">
        <v>103</v>
      </c>
      <c r="M843" s="32">
        <v>0</v>
      </c>
      <c r="N843" s="34">
        <v>0</v>
      </c>
      <c r="O843" s="31" t="s">
        <v>159</v>
      </c>
      <c r="P843" s="116">
        <v>1319</v>
      </c>
      <c r="Q843" s="116">
        <v>677</v>
      </c>
      <c r="R843" s="33">
        <v>0.51329999999999998</v>
      </c>
      <c r="S843" s="31" t="s">
        <v>103</v>
      </c>
      <c r="T843" s="32">
        <v>0</v>
      </c>
      <c r="U843" s="34">
        <v>0</v>
      </c>
    </row>
    <row r="844" spans="8:21">
      <c r="H844" s="31" t="s">
        <v>159</v>
      </c>
      <c r="I844" s="116">
        <v>1570</v>
      </c>
      <c r="J844" s="116">
        <v>751</v>
      </c>
      <c r="K844" s="33">
        <v>0.4783</v>
      </c>
      <c r="L844" s="31" t="s">
        <v>104</v>
      </c>
      <c r="M844" s="32">
        <v>0</v>
      </c>
      <c r="N844" s="34">
        <v>0</v>
      </c>
      <c r="O844" s="31" t="s">
        <v>159</v>
      </c>
      <c r="P844" s="116">
        <v>1319</v>
      </c>
      <c r="Q844" s="116">
        <v>677</v>
      </c>
      <c r="R844" s="33">
        <v>0.51329999999999998</v>
      </c>
      <c r="S844" s="31" t="s">
        <v>104</v>
      </c>
      <c r="T844" s="32">
        <v>0</v>
      </c>
      <c r="U844" s="34">
        <v>0</v>
      </c>
    </row>
    <row r="845" spans="8:21">
      <c r="H845" s="31" t="s">
        <v>159</v>
      </c>
      <c r="I845" s="116">
        <v>1570</v>
      </c>
      <c r="J845" s="116">
        <v>751</v>
      </c>
      <c r="K845" s="33">
        <v>0.4783</v>
      </c>
      <c r="L845" s="31" t="s">
        <v>105</v>
      </c>
      <c r="M845" s="32">
        <v>0</v>
      </c>
      <c r="N845" s="34">
        <v>0</v>
      </c>
      <c r="O845" s="31" t="s">
        <v>159</v>
      </c>
      <c r="P845" s="116">
        <v>1319</v>
      </c>
      <c r="Q845" s="116">
        <v>677</v>
      </c>
      <c r="R845" s="33">
        <v>0.51329999999999998</v>
      </c>
      <c r="S845" s="31" t="s">
        <v>105</v>
      </c>
      <c r="T845" s="32">
        <v>0</v>
      </c>
      <c r="U845" s="34">
        <v>0</v>
      </c>
    </row>
    <row r="846" spans="8:21">
      <c r="H846" s="31" t="s">
        <v>159</v>
      </c>
      <c r="I846" s="116">
        <v>1570</v>
      </c>
      <c r="J846" s="116">
        <v>751</v>
      </c>
      <c r="K846" s="33">
        <v>0.4783</v>
      </c>
      <c r="L846" s="31" t="s">
        <v>106</v>
      </c>
      <c r="M846" s="32">
        <v>0</v>
      </c>
      <c r="N846" s="34">
        <v>0</v>
      </c>
      <c r="O846" s="31" t="s">
        <v>159</v>
      </c>
      <c r="P846" s="116">
        <v>1319</v>
      </c>
      <c r="Q846" s="116">
        <v>677</v>
      </c>
      <c r="R846" s="33">
        <v>0.51329999999999998</v>
      </c>
      <c r="S846" s="31" t="s">
        <v>106</v>
      </c>
      <c r="T846" s="32">
        <v>0</v>
      </c>
      <c r="U846" s="34">
        <v>0</v>
      </c>
    </row>
    <row r="847" spans="8:21">
      <c r="H847" s="31" t="s">
        <v>159</v>
      </c>
      <c r="I847" s="116">
        <v>1570</v>
      </c>
      <c r="J847" s="116">
        <v>751</v>
      </c>
      <c r="K847" s="33">
        <v>0.4783</v>
      </c>
      <c r="L847" s="31" t="s">
        <v>107</v>
      </c>
      <c r="M847" s="32">
        <v>0</v>
      </c>
      <c r="N847" s="34">
        <v>0</v>
      </c>
      <c r="O847" s="31" t="s">
        <v>159</v>
      </c>
      <c r="P847" s="116">
        <v>1319</v>
      </c>
      <c r="Q847" s="116">
        <v>677</v>
      </c>
      <c r="R847" s="33">
        <v>0.51329999999999998</v>
      </c>
      <c r="S847" s="31" t="s">
        <v>107</v>
      </c>
      <c r="T847" s="32">
        <v>0</v>
      </c>
      <c r="U847" s="34">
        <v>0</v>
      </c>
    </row>
    <row r="848" spans="8:21">
      <c r="H848" s="31" t="s">
        <v>159</v>
      </c>
      <c r="I848" s="116">
        <v>1570</v>
      </c>
      <c r="J848" s="116">
        <v>751</v>
      </c>
      <c r="K848" s="33">
        <v>0.4783</v>
      </c>
      <c r="L848" s="31" t="s">
        <v>108</v>
      </c>
      <c r="M848" s="32">
        <v>0</v>
      </c>
      <c r="N848" s="34">
        <v>0</v>
      </c>
      <c r="O848" s="31" t="s">
        <v>159</v>
      </c>
      <c r="P848" s="116">
        <v>1319</v>
      </c>
      <c r="Q848" s="116">
        <v>677</v>
      </c>
      <c r="R848" s="33">
        <v>0.51329999999999998</v>
      </c>
      <c r="S848" s="31" t="s">
        <v>108</v>
      </c>
      <c r="T848" s="32">
        <v>0</v>
      </c>
      <c r="U848" s="34">
        <v>0</v>
      </c>
    </row>
    <row r="849" spans="8:21">
      <c r="H849" s="31" t="s">
        <v>159</v>
      </c>
      <c r="I849" s="116">
        <v>1570</v>
      </c>
      <c r="J849" s="116">
        <v>751</v>
      </c>
      <c r="K849" s="33">
        <v>0.4783</v>
      </c>
      <c r="L849" s="31" t="s">
        <v>109</v>
      </c>
      <c r="M849" s="32">
        <v>0</v>
      </c>
      <c r="N849" s="34">
        <v>0</v>
      </c>
      <c r="O849" s="31" t="s">
        <v>159</v>
      </c>
      <c r="P849" s="116">
        <v>1319</v>
      </c>
      <c r="Q849" s="116">
        <v>677</v>
      </c>
      <c r="R849" s="33">
        <v>0.51329999999999998</v>
      </c>
      <c r="S849" s="31" t="s">
        <v>109</v>
      </c>
      <c r="T849" s="32">
        <v>0</v>
      </c>
      <c r="U849" s="34">
        <v>0</v>
      </c>
    </row>
    <row r="850" spans="8:21">
      <c r="H850" s="31" t="s">
        <v>159</v>
      </c>
      <c r="I850" s="116">
        <v>1570</v>
      </c>
      <c r="J850" s="116">
        <v>751</v>
      </c>
      <c r="K850" s="33">
        <v>0.4783</v>
      </c>
      <c r="L850" s="31" t="s">
        <v>110</v>
      </c>
      <c r="M850" s="32">
        <v>0</v>
      </c>
      <c r="N850" s="34">
        <v>0</v>
      </c>
      <c r="O850" s="31" t="s">
        <v>159</v>
      </c>
      <c r="P850" s="116">
        <v>1319</v>
      </c>
      <c r="Q850" s="116">
        <v>677</v>
      </c>
      <c r="R850" s="33">
        <v>0.51329999999999998</v>
      </c>
      <c r="S850" s="31" t="s">
        <v>110</v>
      </c>
      <c r="T850" s="32">
        <v>0</v>
      </c>
      <c r="U850" s="34">
        <v>0</v>
      </c>
    </row>
    <row r="851" spans="8:21">
      <c r="H851" s="31" t="s">
        <v>159</v>
      </c>
      <c r="I851" s="116">
        <v>1570</v>
      </c>
      <c r="J851" s="116">
        <v>751</v>
      </c>
      <c r="K851" s="33">
        <v>0.4783</v>
      </c>
      <c r="L851" s="31" t="s">
        <v>111</v>
      </c>
      <c r="M851" s="32">
        <v>0</v>
      </c>
      <c r="N851" s="34">
        <v>0</v>
      </c>
      <c r="O851" s="31" t="s">
        <v>159</v>
      </c>
      <c r="P851" s="116">
        <v>1319</v>
      </c>
      <c r="Q851" s="116">
        <v>677</v>
      </c>
      <c r="R851" s="33">
        <v>0.51329999999999998</v>
      </c>
      <c r="S851" s="31" t="s">
        <v>111</v>
      </c>
      <c r="T851" s="32">
        <v>0</v>
      </c>
      <c r="U851" s="34">
        <v>0</v>
      </c>
    </row>
    <row r="852" spans="8:21">
      <c r="H852" s="31" t="s">
        <v>159</v>
      </c>
      <c r="I852" s="116">
        <v>1570</v>
      </c>
      <c r="J852" s="116">
        <v>751</v>
      </c>
      <c r="K852" s="33">
        <v>0.4783</v>
      </c>
      <c r="L852" s="31" t="s">
        <v>112</v>
      </c>
      <c r="M852" s="32">
        <v>0</v>
      </c>
      <c r="N852" s="34">
        <v>0</v>
      </c>
      <c r="O852" s="31" t="s">
        <v>159</v>
      </c>
      <c r="P852" s="116">
        <v>1319</v>
      </c>
      <c r="Q852" s="116">
        <v>677</v>
      </c>
      <c r="R852" s="33">
        <v>0.51329999999999998</v>
      </c>
      <c r="S852" s="31" t="s">
        <v>112</v>
      </c>
      <c r="T852" s="32">
        <v>0</v>
      </c>
      <c r="U852" s="34">
        <v>0</v>
      </c>
    </row>
    <row r="853" spans="8:21">
      <c r="H853" s="31" t="s">
        <v>159</v>
      </c>
      <c r="I853" s="116">
        <v>1570</v>
      </c>
      <c r="J853" s="116">
        <v>751</v>
      </c>
      <c r="K853" s="33">
        <v>0.4783</v>
      </c>
      <c r="L853" s="31" t="s">
        <v>113</v>
      </c>
      <c r="M853" s="32">
        <v>0</v>
      </c>
      <c r="N853" s="34">
        <v>0</v>
      </c>
      <c r="O853" s="31" t="s">
        <v>159</v>
      </c>
      <c r="P853" s="116">
        <v>1319</v>
      </c>
      <c r="Q853" s="116">
        <v>677</v>
      </c>
      <c r="R853" s="33">
        <v>0.51329999999999998</v>
      </c>
      <c r="S853" s="31" t="s">
        <v>113</v>
      </c>
      <c r="T853" s="32">
        <v>0</v>
      </c>
      <c r="U853" s="34">
        <v>0</v>
      </c>
    </row>
    <row r="854" spans="8:21">
      <c r="H854" s="31" t="s">
        <v>159</v>
      </c>
      <c r="I854" s="116">
        <v>1570</v>
      </c>
      <c r="J854" s="116">
        <v>751</v>
      </c>
      <c r="K854" s="33">
        <v>0.4783</v>
      </c>
      <c r="L854" s="31" t="s">
        <v>114</v>
      </c>
      <c r="M854" s="32">
        <v>0</v>
      </c>
      <c r="N854" s="34">
        <v>0</v>
      </c>
      <c r="O854" s="31" t="s">
        <v>159</v>
      </c>
      <c r="P854" s="116">
        <v>1319</v>
      </c>
      <c r="Q854" s="116">
        <v>677</v>
      </c>
      <c r="R854" s="33">
        <v>0.51329999999999998</v>
      </c>
      <c r="S854" s="31" t="s">
        <v>114</v>
      </c>
      <c r="T854" s="32">
        <v>0</v>
      </c>
      <c r="U854" s="34">
        <v>0</v>
      </c>
    </row>
    <row r="855" spans="8:21">
      <c r="H855" s="31" t="s">
        <v>159</v>
      </c>
      <c r="I855" s="116">
        <v>1570</v>
      </c>
      <c r="J855" s="116">
        <v>751</v>
      </c>
      <c r="K855" s="33">
        <v>0.4783</v>
      </c>
      <c r="L855" s="31" t="s">
        <v>115</v>
      </c>
      <c r="M855" s="32">
        <v>0</v>
      </c>
      <c r="N855" s="34">
        <v>0</v>
      </c>
      <c r="O855" s="31" t="s">
        <v>159</v>
      </c>
      <c r="P855" s="116">
        <v>1319</v>
      </c>
      <c r="Q855" s="116">
        <v>677</v>
      </c>
      <c r="R855" s="33">
        <v>0.51329999999999998</v>
      </c>
      <c r="S855" s="31" t="s">
        <v>115</v>
      </c>
      <c r="T855" s="32">
        <v>0</v>
      </c>
      <c r="U855" s="34">
        <v>0</v>
      </c>
    </row>
    <row r="856" spans="8:21">
      <c r="H856" s="31" t="s">
        <v>159</v>
      </c>
      <c r="I856" s="116">
        <v>1570</v>
      </c>
      <c r="J856" s="116">
        <v>751</v>
      </c>
      <c r="K856" s="33">
        <v>0.4783</v>
      </c>
      <c r="L856" s="31" t="s">
        <v>116</v>
      </c>
      <c r="M856" s="32">
        <v>0</v>
      </c>
      <c r="N856" s="34">
        <v>0</v>
      </c>
      <c r="O856" s="31" t="s">
        <v>159</v>
      </c>
      <c r="P856" s="116">
        <v>1319</v>
      </c>
      <c r="Q856" s="116">
        <v>677</v>
      </c>
      <c r="R856" s="33">
        <v>0.51329999999999998</v>
      </c>
      <c r="S856" s="31" t="s">
        <v>116</v>
      </c>
      <c r="T856" s="32">
        <v>0</v>
      </c>
      <c r="U856" s="34">
        <v>0</v>
      </c>
    </row>
    <row r="857" spans="8:21">
      <c r="H857" s="31" t="s">
        <v>159</v>
      </c>
      <c r="I857" s="116">
        <v>1570</v>
      </c>
      <c r="J857" s="116">
        <v>751</v>
      </c>
      <c r="K857" s="33">
        <v>0.4783</v>
      </c>
      <c r="L857" s="31" t="s">
        <v>117</v>
      </c>
      <c r="M857" s="32">
        <v>0</v>
      </c>
      <c r="N857" s="34">
        <v>0</v>
      </c>
      <c r="O857" s="31" t="s">
        <v>159</v>
      </c>
      <c r="P857" s="116">
        <v>1319</v>
      </c>
      <c r="Q857" s="116">
        <v>677</v>
      </c>
      <c r="R857" s="33">
        <v>0.51329999999999998</v>
      </c>
      <c r="S857" s="31" t="s">
        <v>117</v>
      </c>
      <c r="T857" s="32">
        <v>0</v>
      </c>
      <c r="U857" s="34">
        <v>0</v>
      </c>
    </row>
    <row r="858" spans="8:21">
      <c r="H858" s="31" t="s">
        <v>159</v>
      </c>
      <c r="I858" s="116">
        <v>1570</v>
      </c>
      <c r="J858" s="116">
        <v>751</v>
      </c>
      <c r="K858" s="33">
        <v>0.4783</v>
      </c>
      <c r="L858" s="31" t="s">
        <v>118</v>
      </c>
      <c r="M858" s="32">
        <v>0</v>
      </c>
      <c r="N858" s="34">
        <v>0</v>
      </c>
      <c r="O858" s="31" t="s">
        <v>159</v>
      </c>
      <c r="P858" s="116">
        <v>1319</v>
      </c>
      <c r="Q858" s="116">
        <v>677</v>
      </c>
      <c r="R858" s="33">
        <v>0.51329999999999998</v>
      </c>
      <c r="S858" s="31" t="s">
        <v>118</v>
      </c>
      <c r="T858" s="32">
        <v>0</v>
      </c>
      <c r="U858" s="34">
        <v>0</v>
      </c>
    </row>
    <row r="859" spans="8:21">
      <c r="H859" s="31" t="s">
        <v>159</v>
      </c>
      <c r="I859" s="116">
        <v>1570</v>
      </c>
      <c r="J859" s="116">
        <v>751</v>
      </c>
      <c r="K859" s="33">
        <v>0.4783</v>
      </c>
      <c r="L859" s="31" t="s">
        <v>119</v>
      </c>
      <c r="M859" s="32">
        <v>0</v>
      </c>
      <c r="N859" s="34">
        <v>0</v>
      </c>
      <c r="O859" s="31" t="s">
        <v>159</v>
      </c>
      <c r="P859" s="116">
        <v>1319</v>
      </c>
      <c r="Q859" s="116">
        <v>677</v>
      </c>
      <c r="R859" s="33">
        <v>0.51329999999999998</v>
      </c>
      <c r="S859" s="31" t="s">
        <v>119</v>
      </c>
      <c r="T859" s="32">
        <v>0</v>
      </c>
      <c r="U859" s="34">
        <v>0</v>
      </c>
    </row>
    <row r="860" spans="8:21">
      <c r="H860" s="31" t="s">
        <v>159</v>
      </c>
      <c r="I860" s="116">
        <v>1570</v>
      </c>
      <c r="J860" s="116">
        <v>751</v>
      </c>
      <c r="K860" s="33">
        <v>0.4783</v>
      </c>
      <c r="L860" s="31" t="s">
        <v>120</v>
      </c>
      <c r="M860" s="32">
        <v>0</v>
      </c>
      <c r="N860" s="34">
        <v>0</v>
      </c>
      <c r="O860" s="31" t="s">
        <v>159</v>
      </c>
      <c r="P860" s="116">
        <v>1319</v>
      </c>
      <c r="Q860" s="116">
        <v>677</v>
      </c>
      <c r="R860" s="33">
        <v>0.51329999999999998</v>
      </c>
      <c r="S860" s="31" t="s">
        <v>120</v>
      </c>
      <c r="T860" s="32">
        <v>0</v>
      </c>
      <c r="U860" s="34">
        <v>0</v>
      </c>
    </row>
    <row r="861" spans="8:21">
      <c r="H861" s="31" t="s">
        <v>160</v>
      </c>
      <c r="I861" s="116">
        <v>1743</v>
      </c>
      <c r="J861" s="116">
        <v>853</v>
      </c>
      <c r="K861" s="33">
        <v>0.4894</v>
      </c>
      <c r="L861" s="31" t="s">
        <v>55</v>
      </c>
      <c r="M861" s="32">
        <v>635</v>
      </c>
      <c r="N861" s="34">
        <v>0.74439999999999995</v>
      </c>
      <c r="O861" s="31" t="s">
        <v>160</v>
      </c>
      <c r="P861" s="116">
        <v>1556</v>
      </c>
      <c r="Q861" s="116">
        <v>764</v>
      </c>
      <c r="R861" s="33">
        <v>0.49099999999999999</v>
      </c>
      <c r="S861" s="31" t="s">
        <v>55</v>
      </c>
      <c r="T861" s="32">
        <v>563</v>
      </c>
      <c r="U861" s="34">
        <v>0.7369</v>
      </c>
    </row>
    <row r="862" spans="8:21">
      <c r="H862" s="31" t="s">
        <v>160</v>
      </c>
      <c r="I862" s="116">
        <v>1743</v>
      </c>
      <c r="J862" s="116">
        <v>853</v>
      </c>
      <c r="K862" s="33">
        <v>0.4894</v>
      </c>
      <c r="L862" s="31" t="s">
        <v>58</v>
      </c>
      <c r="M862" s="32">
        <v>0</v>
      </c>
      <c r="N862" s="34">
        <v>0</v>
      </c>
      <c r="O862" s="31" t="s">
        <v>160</v>
      </c>
      <c r="P862" s="116">
        <v>1556</v>
      </c>
      <c r="Q862" s="116">
        <v>764</v>
      </c>
      <c r="R862" s="33">
        <v>0.49099999999999999</v>
      </c>
      <c r="S862" s="31" t="s">
        <v>58</v>
      </c>
      <c r="T862" s="32">
        <v>0</v>
      </c>
      <c r="U862" s="34">
        <v>0</v>
      </c>
    </row>
    <row r="863" spans="8:21">
      <c r="H863" s="31" t="s">
        <v>160</v>
      </c>
      <c r="I863" s="116">
        <v>1743</v>
      </c>
      <c r="J863" s="116">
        <v>853</v>
      </c>
      <c r="K863" s="33">
        <v>0.4894</v>
      </c>
      <c r="L863" s="31" t="s">
        <v>61</v>
      </c>
      <c r="M863" s="32">
        <v>0</v>
      </c>
      <c r="N863" s="34">
        <v>0</v>
      </c>
      <c r="O863" s="31" t="s">
        <v>160</v>
      </c>
      <c r="P863" s="116">
        <v>1556</v>
      </c>
      <c r="Q863" s="116">
        <v>764</v>
      </c>
      <c r="R863" s="33">
        <v>0.49099999999999999</v>
      </c>
      <c r="S863" s="31" t="s">
        <v>61</v>
      </c>
      <c r="T863" s="32">
        <v>0</v>
      </c>
      <c r="U863" s="34">
        <v>0</v>
      </c>
    </row>
    <row r="864" spans="8:21">
      <c r="H864" s="31" t="s">
        <v>160</v>
      </c>
      <c r="I864" s="116">
        <v>1743</v>
      </c>
      <c r="J864" s="116">
        <v>853</v>
      </c>
      <c r="K864" s="33">
        <v>0.4894</v>
      </c>
      <c r="L864" s="31" t="s">
        <v>64</v>
      </c>
      <c r="M864" s="32">
        <v>0</v>
      </c>
      <c r="N864" s="34">
        <v>0</v>
      </c>
      <c r="O864" s="31" t="s">
        <v>160</v>
      </c>
      <c r="P864" s="116">
        <v>1556</v>
      </c>
      <c r="Q864" s="116">
        <v>764</v>
      </c>
      <c r="R864" s="33">
        <v>0.49099999999999999</v>
      </c>
      <c r="S864" s="31" t="s">
        <v>64</v>
      </c>
      <c r="T864" s="32">
        <v>0</v>
      </c>
      <c r="U864" s="34">
        <v>0</v>
      </c>
    </row>
    <row r="865" spans="8:21">
      <c r="H865" s="31" t="s">
        <v>160</v>
      </c>
      <c r="I865" s="116">
        <v>1743</v>
      </c>
      <c r="J865" s="116">
        <v>853</v>
      </c>
      <c r="K865" s="33">
        <v>0.4894</v>
      </c>
      <c r="L865" s="31" t="s">
        <v>67</v>
      </c>
      <c r="M865" s="32">
        <v>0</v>
      </c>
      <c r="N865" s="34">
        <v>0</v>
      </c>
      <c r="O865" s="31" t="s">
        <v>160</v>
      </c>
      <c r="P865" s="116">
        <v>1556</v>
      </c>
      <c r="Q865" s="116">
        <v>764</v>
      </c>
      <c r="R865" s="33">
        <v>0.49099999999999999</v>
      </c>
      <c r="S865" s="31" t="s">
        <v>67</v>
      </c>
      <c r="T865" s="32">
        <v>0</v>
      </c>
      <c r="U865" s="34">
        <v>0</v>
      </c>
    </row>
    <row r="866" spans="8:21">
      <c r="H866" s="31" t="s">
        <v>160</v>
      </c>
      <c r="I866" s="116">
        <v>1743</v>
      </c>
      <c r="J866" s="116">
        <v>853</v>
      </c>
      <c r="K866" s="33">
        <v>0.4894</v>
      </c>
      <c r="L866" s="31" t="s">
        <v>70</v>
      </c>
      <c r="M866" s="32">
        <v>0</v>
      </c>
      <c r="N866" s="34">
        <v>0</v>
      </c>
      <c r="O866" s="31" t="s">
        <v>160</v>
      </c>
      <c r="P866" s="116">
        <v>1556</v>
      </c>
      <c r="Q866" s="116">
        <v>764</v>
      </c>
      <c r="R866" s="33">
        <v>0.49099999999999999</v>
      </c>
      <c r="S866" s="31" t="s">
        <v>70</v>
      </c>
      <c r="T866" s="32">
        <v>0</v>
      </c>
      <c r="U866" s="34">
        <v>0</v>
      </c>
    </row>
    <row r="867" spans="8:21">
      <c r="H867" s="31" t="s">
        <v>160</v>
      </c>
      <c r="I867" s="116">
        <v>1743</v>
      </c>
      <c r="J867" s="116">
        <v>853</v>
      </c>
      <c r="K867" s="33">
        <v>0.4894</v>
      </c>
      <c r="L867" s="31" t="s">
        <v>73</v>
      </c>
      <c r="M867" s="32">
        <v>0</v>
      </c>
      <c r="N867" s="34">
        <v>0</v>
      </c>
      <c r="O867" s="31" t="s">
        <v>160</v>
      </c>
      <c r="P867" s="116">
        <v>1556</v>
      </c>
      <c r="Q867" s="116">
        <v>764</v>
      </c>
      <c r="R867" s="33">
        <v>0.49099999999999999</v>
      </c>
      <c r="S867" s="31" t="s">
        <v>73</v>
      </c>
      <c r="T867" s="32">
        <v>0</v>
      </c>
      <c r="U867" s="34">
        <v>0</v>
      </c>
    </row>
    <row r="868" spans="8:21">
      <c r="H868" s="31" t="s">
        <v>160</v>
      </c>
      <c r="I868" s="116">
        <v>1743</v>
      </c>
      <c r="J868" s="116">
        <v>853</v>
      </c>
      <c r="K868" s="33">
        <v>0.4894</v>
      </c>
      <c r="L868" s="31" t="s">
        <v>57</v>
      </c>
      <c r="M868" s="32">
        <v>83</v>
      </c>
      <c r="N868" s="34">
        <v>9.7299999999999998E-2</v>
      </c>
      <c r="O868" s="31" t="s">
        <v>160</v>
      </c>
      <c r="P868" s="116">
        <v>1556</v>
      </c>
      <c r="Q868" s="116">
        <v>764</v>
      </c>
      <c r="R868" s="33">
        <v>0.49099999999999999</v>
      </c>
      <c r="S868" s="31" t="s">
        <v>57</v>
      </c>
      <c r="T868" s="32">
        <v>75</v>
      </c>
      <c r="U868" s="34">
        <v>9.8199999999999996E-2</v>
      </c>
    </row>
    <row r="869" spans="8:21">
      <c r="H869" s="31" t="s">
        <v>160</v>
      </c>
      <c r="I869" s="116">
        <v>1743</v>
      </c>
      <c r="J869" s="116">
        <v>853</v>
      </c>
      <c r="K869" s="33">
        <v>0.4894</v>
      </c>
      <c r="L869" s="31" t="s">
        <v>76</v>
      </c>
      <c r="M869" s="32">
        <v>0</v>
      </c>
      <c r="N869" s="34">
        <v>0</v>
      </c>
      <c r="O869" s="31" t="s">
        <v>160</v>
      </c>
      <c r="P869" s="116">
        <v>1556</v>
      </c>
      <c r="Q869" s="116">
        <v>764</v>
      </c>
      <c r="R869" s="33">
        <v>0.49099999999999999</v>
      </c>
      <c r="S869" s="31" t="s">
        <v>76</v>
      </c>
      <c r="T869" s="32">
        <v>0</v>
      </c>
      <c r="U869" s="34">
        <v>0</v>
      </c>
    </row>
    <row r="870" spans="8:21">
      <c r="H870" s="31" t="s">
        <v>160</v>
      </c>
      <c r="I870" s="116">
        <v>1743</v>
      </c>
      <c r="J870" s="116">
        <v>853</v>
      </c>
      <c r="K870" s="33">
        <v>0.4894</v>
      </c>
      <c r="L870" s="31" t="s">
        <v>77</v>
      </c>
      <c r="M870" s="32">
        <v>0</v>
      </c>
      <c r="N870" s="34">
        <v>0</v>
      </c>
      <c r="O870" s="31" t="s">
        <v>160</v>
      </c>
      <c r="P870" s="116">
        <v>1556</v>
      </c>
      <c r="Q870" s="116">
        <v>764</v>
      </c>
      <c r="R870" s="33">
        <v>0.49099999999999999</v>
      </c>
      <c r="S870" s="31" t="s">
        <v>77</v>
      </c>
      <c r="T870" s="32">
        <v>0</v>
      </c>
      <c r="U870" s="34">
        <v>0</v>
      </c>
    </row>
    <row r="871" spans="8:21">
      <c r="H871" s="31" t="s">
        <v>160</v>
      </c>
      <c r="I871" s="116">
        <v>1743</v>
      </c>
      <c r="J871" s="116">
        <v>853</v>
      </c>
      <c r="K871" s="33">
        <v>0.4894</v>
      </c>
      <c r="L871" s="31" t="s">
        <v>60</v>
      </c>
      <c r="M871" s="32">
        <v>47</v>
      </c>
      <c r="N871" s="34">
        <v>5.5100000000000003E-2</v>
      </c>
      <c r="O871" s="31" t="s">
        <v>160</v>
      </c>
      <c r="P871" s="116">
        <v>1556</v>
      </c>
      <c r="Q871" s="116">
        <v>764</v>
      </c>
      <c r="R871" s="33">
        <v>0.49099999999999999</v>
      </c>
      <c r="S871" s="31" t="s">
        <v>60</v>
      </c>
      <c r="T871" s="32">
        <v>55</v>
      </c>
      <c r="U871" s="34">
        <v>7.1999999999999995E-2</v>
      </c>
    </row>
    <row r="872" spans="8:21">
      <c r="H872" s="31" t="s">
        <v>160</v>
      </c>
      <c r="I872" s="116">
        <v>1743</v>
      </c>
      <c r="J872" s="116">
        <v>853</v>
      </c>
      <c r="K872" s="33">
        <v>0.4894</v>
      </c>
      <c r="L872" s="31" t="s">
        <v>56</v>
      </c>
      <c r="M872" s="32">
        <v>0</v>
      </c>
      <c r="N872" s="34">
        <v>0</v>
      </c>
      <c r="O872" s="31" t="s">
        <v>160</v>
      </c>
      <c r="P872" s="116">
        <v>1556</v>
      </c>
      <c r="Q872" s="116">
        <v>764</v>
      </c>
      <c r="R872" s="33">
        <v>0.49099999999999999</v>
      </c>
      <c r="S872" s="31" t="s">
        <v>56</v>
      </c>
      <c r="T872" s="32">
        <v>0</v>
      </c>
      <c r="U872" s="34">
        <v>0</v>
      </c>
    </row>
    <row r="873" spans="8:21">
      <c r="H873" s="31" t="s">
        <v>160</v>
      </c>
      <c r="I873" s="116">
        <v>1743</v>
      </c>
      <c r="J873" s="116">
        <v>853</v>
      </c>
      <c r="K873" s="33">
        <v>0.4894</v>
      </c>
      <c r="L873" s="31" t="s">
        <v>59</v>
      </c>
      <c r="M873" s="32">
        <v>0</v>
      </c>
      <c r="N873" s="34">
        <v>0</v>
      </c>
      <c r="O873" s="31" t="s">
        <v>160</v>
      </c>
      <c r="P873" s="116">
        <v>1556</v>
      </c>
      <c r="Q873" s="116">
        <v>764</v>
      </c>
      <c r="R873" s="33">
        <v>0.49099999999999999</v>
      </c>
      <c r="S873" s="31" t="s">
        <v>59</v>
      </c>
      <c r="T873" s="32">
        <v>0</v>
      </c>
      <c r="U873" s="34">
        <v>0</v>
      </c>
    </row>
    <row r="874" spans="8:21">
      <c r="H874" s="31" t="s">
        <v>160</v>
      </c>
      <c r="I874" s="116">
        <v>1743</v>
      </c>
      <c r="J874" s="116">
        <v>853</v>
      </c>
      <c r="K874" s="33">
        <v>0.4894</v>
      </c>
      <c r="L874" s="31" t="s">
        <v>62</v>
      </c>
      <c r="M874" s="32">
        <v>0</v>
      </c>
      <c r="N874" s="34">
        <v>0</v>
      </c>
      <c r="O874" s="31" t="s">
        <v>160</v>
      </c>
      <c r="P874" s="116">
        <v>1556</v>
      </c>
      <c r="Q874" s="116">
        <v>764</v>
      </c>
      <c r="R874" s="33">
        <v>0.49099999999999999</v>
      </c>
      <c r="S874" s="31" t="s">
        <v>62</v>
      </c>
      <c r="T874" s="32">
        <v>0</v>
      </c>
      <c r="U874" s="34">
        <v>0</v>
      </c>
    </row>
    <row r="875" spans="8:21">
      <c r="H875" s="31" t="s">
        <v>160</v>
      </c>
      <c r="I875" s="116">
        <v>1743</v>
      </c>
      <c r="J875" s="116">
        <v>853</v>
      </c>
      <c r="K875" s="33">
        <v>0.4894</v>
      </c>
      <c r="L875" s="31" t="s">
        <v>65</v>
      </c>
      <c r="M875" s="32">
        <v>0</v>
      </c>
      <c r="N875" s="34">
        <v>0</v>
      </c>
      <c r="O875" s="31" t="s">
        <v>160</v>
      </c>
      <c r="P875" s="116">
        <v>1556</v>
      </c>
      <c r="Q875" s="116">
        <v>764</v>
      </c>
      <c r="R875" s="33">
        <v>0.49099999999999999</v>
      </c>
      <c r="S875" s="31" t="s">
        <v>65</v>
      </c>
      <c r="T875" s="32">
        <v>0</v>
      </c>
      <c r="U875" s="34">
        <v>0</v>
      </c>
    </row>
    <row r="876" spans="8:21">
      <c r="H876" s="31" t="s">
        <v>160</v>
      </c>
      <c r="I876" s="116">
        <v>1743</v>
      </c>
      <c r="J876" s="116">
        <v>853</v>
      </c>
      <c r="K876" s="33">
        <v>0.4894</v>
      </c>
      <c r="L876" s="31" t="s">
        <v>68</v>
      </c>
      <c r="M876" s="32">
        <v>0</v>
      </c>
      <c r="N876" s="34">
        <v>0</v>
      </c>
      <c r="O876" s="31" t="s">
        <v>160</v>
      </c>
      <c r="P876" s="116">
        <v>1556</v>
      </c>
      <c r="Q876" s="116">
        <v>764</v>
      </c>
      <c r="R876" s="33">
        <v>0.49099999999999999</v>
      </c>
      <c r="S876" s="31" t="s">
        <v>68</v>
      </c>
      <c r="T876" s="32">
        <v>0</v>
      </c>
      <c r="U876" s="34">
        <v>0</v>
      </c>
    </row>
    <row r="877" spans="8:21">
      <c r="H877" s="31" t="s">
        <v>160</v>
      </c>
      <c r="I877" s="116">
        <v>1743</v>
      </c>
      <c r="J877" s="116">
        <v>853</v>
      </c>
      <c r="K877" s="33">
        <v>0.4894</v>
      </c>
      <c r="L877" s="31" t="s">
        <v>71</v>
      </c>
      <c r="M877" s="32">
        <v>0</v>
      </c>
      <c r="N877" s="34">
        <v>0</v>
      </c>
      <c r="O877" s="31" t="s">
        <v>160</v>
      </c>
      <c r="P877" s="116">
        <v>1556</v>
      </c>
      <c r="Q877" s="116">
        <v>764</v>
      </c>
      <c r="R877" s="33">
        <v>0.49099999999999999</v>
      </c>
      <c r="S877" s="31" t="s">
        <v>71</v>
      </c>
      <c r="T877" s="32">
        <v>0</v>
      </c>
      <c r="U877" s="34">
        <v>0</v>
      </c>
    </row>
    <row r="878" spans="8:21">
      <c r="H878" s="31" t="s">
        <v>160</v>
      </c>
      <c r="I878" s="116">
        <v>1743</v>
      </c>
      <c r="J878" s="116">
        <v>853</v>
      </c>
      <c r="K878" s="33">
        <v>0.4894</v>
      </c>
      <c r="L878" s="31" t="s">
        <v>63</v>
      </c>
      <c r="M878" s="32">
        <v>21</v>
      </c>
      <c r="N878" s="34">
        <v>2.46E-2</v>
      </c>
      <c r="O878" s="31" t="s">
        <v>160</v>
      </c>
      <c r="P878" s="116">
        <v>1556</v>
      </c>
      <c r="Q878" s="116">
        <v>764</v>
      </c>
      <c r="R878" s="33">
        <v>0.49099999999999999</v>
      </c>
      <c r="S878" s="31" t="s">
        <v>63</v>
      </c>
      <c r="T878" s="32">
        <v>11</v>
      </c>
      <c r="U878" s="34">
        <v>1.44E-2</v>
      </c>
    </row>
    <row r="879" spans="8:21">
      <c r="H879" s="31" t="s">
        <v>160</v>
      </c>
      <c r="I879" s="116">
        <v>1743</v>
      </c>
      <c r="J879" s="116">
        <v>853</v>
      </c>
      <c r="K879" s="33">
        <v>0.4894</v>
      </c>
      <c r="L879" s="31" t="s">
        <v>75</v>
      </c>
      <c r="M879" s="32">
        <v>0</v>
      </c>
      <c r="N879" s="34">
        <v>0</v>
      </c>
      <c r="O879" s="31" t="s">
        <v>160</v>
      </c>
      <c r="P879" s="116">
        <v>1556</v>
      </c>
      <c r="Q879" s="116">
        <v>764</v>
      </c>
      <c r="R879" s="33">
        <v>0.49099999999999999</v>
      </c>
      <c r="S879" s="31" t="s">
        <v>75</v>
      </c>
      <c r="T879" s="32">
        <v>0</v>
      </c>
      <c r="U879" s="34">
        <v>0</v>
      </c>
    </row>
    <row r="880" spans="8:21">
      <c r="H880" s="31" t="s">
        <v>160</v>
      </c>
      <c r="I880" s="116">
        <v>1743</v>
      </c>
      <c r="J880" s="116">
        <v>853</v>
      </c>
      <c r="K880" s="33">
        <v>0.4894</v>
      </c>
      <c r="L880" s="31" t="s">
        <v>66</v>
      </c>
      <c r="M880" s="32">
        <v>12</v>
      </c>
      <c r="N880" s="34">
        <v>1.41E-2</v>
      </c>
      <c r="O880" s="31" t="s">
        <v>160</v>
      </c>
      <c r="P880" s="116">
        <v>1556</v>
      </c>
      <c r="Q880" s="116">
        <v>764</v>
      </c>
      <c r="R880" s="33">
        <v>0.49099999999999999</v>
      </c>
      <c r="S880" s="31" t="s">
        <v>66</v>
      </c>
      <c r="T880" s="32">
        <v>7</v>
      </c>
      <c r="U880" s="34">
        <v>9.1999999999999998E-3</v>
      </c>
    </row>
    <row r="881" spans="8:21">
      <c r="H881" s="31" t="s">
        <v>160</v>
      </c>
      <c r="I881" s="116">
        <v>1743</v>
      </c>
      <c r="J881" s="116">
        <v>853</v>
      </c>
      <c r="K881" s="33">
        <v>0.4894</v>
      </c>
      <c r="L881" s="31" t="s">
        <v>78</v>
      </c>
      <c r="M881" s="32">
        <v>0</v>
      </c>
      <c r="N881" s="34">
        <v>0</v>
      </c>
      <c r="O881" s="31" t="s">
        <v>160</v>
      </c>
      <c r="P881" s="116">
        <v>1556</v>
      </c>
      <c r="Q881" s="116">
        <v>764</v>
      </c>
      <c r="R881" s="33">
        <v>0.49099999999999999</v>
      </c>
      <c r="S881" s="31" t="s">
        <v>78</v>
      </c>
      <c r="T881" s="32">
        <v>0</v>
      </c>
      <c r="U881" s="34">
        <v>0</v>
      </c>
    </row>
    <row r="882" spans="8:21">
      <c r="H882" s="31" t="s">
        <v>160</v>
      </c>
      <c r="I882" s="116">
        <v>1743</v>
      </c>
      <c r="J882" s="116">
        <v>853</v>
      </c>
      <c r="K882" s="33">
        <v>0.4894</v>
      </c>
      <c r="L882" s="31" t="s">
        <v>79</v>
      </c>
      <c r="M882" s="32">
        <v>0</v>
      </c>
      <c r="N882" s="34">
        <v>0</v>
      </c>
      <c r="O882" s="31" t="s">
        <v>160</v>
      </c>
      <c r="P882" s="116">
        <v>1556</v>
      </c>
      <c r="Q882" s="116">
        <v>764</v>
      </c>
      <c r="R882" s="33">
        <v>0.49099999999999999</v>
      </c>
      <c r="S882" s="31" t="s">
        <v>79</v>
      </c>
      <c r="T882" s="32">
        <v>0</v>
      </c>
      <c r="U882" s="34">
        <v>0</v>
      </c>
    </row>
    <row r="883" spans="8:21">
      <c r="H883" s="31" t="s">
        <v>160</v>
      </c>
      <c r="I883" s="116">
        <v>1743</v>
      </c>
      <c r="J883" s="116">
        <v>853</v>
      </c>
      <c r="K883" s="33">
        <v>0.4894</v>
      </c>
      <c r="L883" s="31" t="s">
        <v>80</v>
      </c>
      <c r="M883" s="32">
        <v>0</v>
      </c>
      <c r="N883" s="34">
        <v>0</v>
      </c>
      <c r="O883" s="31" t="s">
        <v>160</v>
      </c>
      <c r="P883" s="116">
        <v>1556</v>
      </c>
      <c r="Q883" s="116">
        <v>764</v>
      </c>
      <c r="R883" s="33">
        <v>0.49099999999999999</v>
      </c>
      <c r="S883" s="31" t="s">
        <v>80</v>
      </c>
      <c r="T883" s="32">
        <v>0</v>
      </c>
      <c r="U883" s="34">
        <v>0</v>
      </c>
    </row>
    <row r="884" spans="8:21">
      <c r="H884" s="31" t="s">
        <v>160</v>
      </c>
      <c r="I884" s="116">
        <v>1743</v>
      </c>
      <c r="J884" s="116">
        <v>853</v>
      </c>
      <c r="K884" s="33">
        <v>0.4894</v>
      </c>
      <c r="L884" s="31" t="s">
        <v>81</v>
      </c>
      <c r="M884" s="32">
        <v>0</v>
      </c>
      <c r="N884" s="34">
        <v>0</v>
      </c>
      <c r="O884" s="31" t="s">
        <v>160</v>
      </c>
      <c r="P884" s="116">
        <v>1556</v>
      </c>
      <c r="Q884" s="116">
        <v>764</v>
      </c>
      <c r="R884" s="33">
        <v>0.49099999999999999</v>
      </c>
      <c r="S884" s="31" t="s">
        <v>81</v>
      </c>
      <c r="T884" s="32">
        <v>0</v>
      </c>
      <c r="U884" s="34">
        <v>0</v>
      </c>
    </row>
    <row r="885" spans="8:21">
      <c r="H885" s="31" t="s">
        <v>160</v>
      </c>
      <c r="I885" s="116">
        <v>1743</v>
      </c>
      <c r="J885" s="116">
        <v>853</v>
      </c>
      <c r="K885" s="33">
        <v>0.4894</v>
      </c>
      <c r="L885" s="31" t="s">
        <v>82</v>
      </c>
      <c r="M885" s="32">
        <v>0</v>
      </c>
      <c r="N885" s="34">
        <v>0</v>
      </c>
      <c r="O885" s="31" t="s">
        <v>160</v>
      </c>
      <c r="P885" s="116">
        <v>1556</v>
      </c>
      <c r="Q885" s="116">
        <v>764</v>
      </c>
      <c r="R885" s="33">
        <v>0.49099999999999999</v>
      </c>
      <c r="S885" s="31" t="s">
        <v>82</v>
      </c>
      <c r="T885" s="32">
        <v>0</v>
      </c>
      <c r="U885" s="34">
        <v>0</v>
      </c>
    </row>
    <row r="886" spans="8:21">
      <c r="H886" s="31" t="s">
        <v>160</v>
      </c>
      <c r="I886" s="116">
        <v>1743</v>
      </c>
      <c r="J886" s="116">
        <v>853</v>
      </c>
      <c r="K886" s="33">
        <v>0.4894</v>
      </c>
      <c r="L886" s="31" t="s">
        <v>83</v>
      </c>
      <c r="M886" s="32">
        <v>0</v>
      </c>
      <c r="N886" s="34">
        <v>0</v>
      </c>
      <c r="O886" s="31" t="s">
        <v>160</v>
      </c>
      <c r="P886" s="116">
        <v>1556</v>
      </c>
      <c r="Q886" s="116">
        <v>764</v>
      </c>
      <c r="R886" s="33">
        <v>0.49099999999999999</v>
      </c>
      <c r="S886" s="31" t="s">
        <v>83</v>
      </c>
      <c r="T886" s="32">
        <v>0</v>
      </c>
      <c r="U886" s="34">
        <v>0</v>
      </c>
    </row>
    <row r="887" spans="8:21">
      <c r="H887" s="31" t="s">
        <v>160</v>
      </c>
      <c r="I887" s="116">
        <v>1743</v>
      </c>
      <c r="J887" s="116">
        <v>853</v>
      </c>
      <c r="K887" s="33">
        <v>0.4894</v>
      </c>
      <c r="L887" s="31" t="s">
        <v>84</v>
      </c>
      <c r="M887" s="32">
        <v>0</v>
      </c>
      <c r="N887" s="34">
        <v>0</v>
      </c>
      <c r="O887" s="31" t="s">
        <v>160</v>
      </c>
      <c r="P887" s="116">
        <v>1556</v>
      </c>
      <c r="Q887" s="116">
        <v>764</v>
      </c>
      <c r="R887" s="33">
        <v>0.49099999999999999</v>
      </c>
      <c r="S887" s="31" t="s">
        <v>84</v>
      </c>
      <c r="T887" s="32">
        <v>0</v>
      </c>
      <c r="U887" s="34">
        <v>0</v>
      </c>
    </row>
    <row r="888" spans="8:21">
      <c r="H888" s="31" t="s">
        <v>160</v>
      </c>
      <c r="I888" s="116">
        <v>1743</v>
      </c>
      <c r="J888" s="116">
        <v>853</v>
      </c>
      <c r="K888" s="33">
        <v>0.4894</v>
      </c>
      <c r="L888" s="31" t="s">
        <v>85</v>
      </c>
      <c r="M888" s="32">
        <v>0</v>
      </c>
      <c r="N888" s="34">
        <v>0</v>
      </c>
      <c r="O888" s="31" t="s">
        <v>160</v>
      </c>
      <c r="P888" s="116">
        <v>1556</v>
      </c>
      <c r="Q888" s="116">
        <v>764</v>
      </c>
      <c r="R888" s="33">
        <v>0.49099999999999999</v>
      </c>
      <c r="S888" s="31" t="s">
        <v>85</v>
      </c>
      <c r="T888" s="32">
        <v>0</v>
      </c>
      <c r="U888" s="34">
        <v>0</v>
      </c>
    </row>
    <row r="889" spans="8:21">
      <c r="H889" s="31" t="s">
        <v>160</v>
      </c>
      <c r="I889" s="116">
        <v>1743</v>
      </c>
      <c r="J889" s="116">
        <v>853</v>
      </c>
      <c r="K889" s="33">
        <v>0.4894</v>
      </c>
      <c r="L889" s="31" t="s">
        <v>69</v>
      </c>
      <c r="M889" s="32">
        <v>41</v>
      </c>
      <c r="N889" s="34">
        <v>4.8099999999999997E-2</v>
      </c>
      <c r="O889" s="31" t="s">
        <v>160</v>
      </c>
      <c r="P889" s="116">
        <v>1556</v>
      </c>
      <c r="Q889" s="116">
        <v>764</v>
      </c>
      <c r="R889" s="33">
        <v>0.49099999999999999</v>
      </c>
      <c r="S889" s="31" t="s">
        <v>69</v>
      </c>
      <c r="T889" s="32">
        <v>33</v>
      </c>
      <c r="U889" s="34">
        <v>4.3200000000000002E-2</v>
      </c>
    </row>
    <row r="890" spans="8:21">
      <c r="H890" s="31" t="s">
        <v>160</v>
      </c>
      <c r="I890" s="116">
        <v>1743</v>
      </c>
      <c r="J890" s="116">
        <v>853</v>
      </c>
      <c r="K890" s="33">
        <v>0.4894</v>
      </c>
      <c r="L890" s="31" t="s">
        <v>86</v>
      </c>
      <c r="M890" s="32">
        <v>0</v>
      </c>
      <c r="N890" s="34">
        <v>0</v>
      </c>
      <c r="O890" s="31" t="s">
        <v>160</v>
      </c>
      <c r="P890" s="116">
        <v>1556</v>
      </c>
      <c r="Q890" s="116">
        <v>764</v>
      </c>
      <c r="R890" s="33">
        <v>0.49099999999999999</v>
      </c>
      <c r="S890" s="31" t="s">
        <v>86</v>
      </c>
      <c r="T890" s="32">
        <v>0</v>
      </c>
      <c r="U890" s="34">
        <v>0</v>
      </c>
    </row>
    <row r="891" spans="8:21">
      <c r="H891" s="31" t="s">
        <v>160</v>
      </c>
      <c r="I891" s="116">
        <v>1743</v>
      </c>
      <c r="J891" s="116">
        <v>853</v>
      </c>
      <c r="K891" s="33">
        <v>0.4894</v>
      </c>
      <c r="L891" s="31" t="s">
        <v>72</v>
      </c>
      <c r="M891" s="32">
        <v>14</v>
      </c>
      <c r="N891" s="34">
        <v>1.6400000000000001E-2</v>
      </c>
      <c r="O891" s="31" t="s">
        <v>160</v>
      </c>
      <c r="P891" s="116">
        <v>1556</v>
      </c>
      <c r="Q891" s="116">
        <v>764</v>
      </c>
      <c r="R891" s="33">
        <v>0.49099999999999999</v>
      </c>
      <c r="S891" s="31" t="s">
        <v>72</v>
      </c>
      <c r="T891" s="32">
        <v>20</v>
      </c>
      <c r="U891" s="34">
        <v>2.6200000000000001E-2</v>
      </c>
    </row>
    <row r="892" spans="8:21">
      <c r="H892" s="31" t="s">
        <v>160</v>
      </c>
      <c r="I892" s="116">
        <v>1743</v>
      </c>
      <c r="J892" s="116">
        <v>853</v>
      </c>
      <c r="K892" s="33">
        <v>0.4894</v>
      </c>
      <c r="L892" s="31" t="s">
        <v>87</v>
      </c>
      <c r="M892" s="32">
        <v>0</v>
      </c>
      <c r="N892" s="34">
        <v>0</v>
      </c>
      <c r="O892" s="31" t="s">
        <v>160</v>
      </c>
      <c r="P892" s="116">
        <v>1556</v>
      </c>
      <c r="Q892" s="116">
        <v>764</v>
      </c>
      <c r="R892" s="33">
        <v>0.49099999999999999</v>
      </c>
      <c r="S892" s="31" t="s">
        <v>87</v>
      </c>
      <c r="T892" s="32">
        <v>0</v>
      </c>
      <c r="U892" s="34">
        <v>0</v>
      </c>
    </row>
    <row r="893" spans="8:21">
      <c r="H893" s="31" t="s">
        <v>160</v>
      </c>
      <c r="I893" s="116">
        <v>1743</v>
      </c>
      <c r="J893" s="116">
        <v>853</v>
      </c>
      <c r="K893" s="33">
        <v>0.4894</v>
      </c>
      <c r="L893" s="31" t="s">
        <v>88</v>
      </c>
      <c r="M893" s="32">
        <v>0</v>
      </c>
      <c r="N893" s="34">
        <v>0</v>
      </c>
      <c r="O893" s="31" t="s">
        <v>160</v>
      </c>
      <c r="P893" s="116">
        <v>1556</v>
      </c>
      <c r="Q893" s="116">
        <v>764</v>
      </c>
      <c r="R893" s="33">
        <v>0.49099999999999999</v>
      </c>
      <c r="S893" s="31" t="s">
        <v>88</v>
      </c>
      <c r="T893" s="32">
        <v>0</v>
      </c>
      <c r="U893" s="34">
        <v>0</v>
      </c>
    </row>
    <row r="894" spans="8:21">
      <c r="H894" s="31" t="s">
        <v>160</v>
      </c>
      <c r="I894" s="116">
        <v>1743</v>
      </c>
      <c r="J894" s="116">
        <v>853</v>
      </c>
      <c r="K894" s="33">
        <v>0.4894</v>
      </c>
      <c r="L894" s="31" t="s">
        <v>89</v>
      </c>
      <c r="M894" s="32">
        <v>0</v>
      </c>
      <c r="N894" s="34">
        <v>0</v>
      </c>
      <c r="O894" s="31" t="s">
        <v>160</v>
      </c>
      <c r="P894" s="116">
        <v>1556</v>
      </c>
      <c r="Q894" s="116">
        <v>764</v>
      </c>
      <c r="R894" s="33">
        <v>0.49099999999999999</v>
      </c>
      <c r="S894" s="31" t="s">
        <v>89</v>
      </c>
      <c r="T894" s="32">
        <v>0</v>
      </c>
      <c r="U894" s="34">
        <v>0</v>
      </c>
    </row>
    <row r="895" spans="8:21">
      <c r="H895" s="31" t="s">
        <v>160</v>
      </c>
      <c r="I895" s="116">
        <v>1743</v>
      </c>
      <c r="J895" s="116">
        <v>853</v>
      </c>
      <c r="K895" s="33">
        <v>0.4894</v>
      </c>
      <c r="L895" s="31" t="s">
        <v>90</v>
      </c>
      <c r="M895" s="32">
        <v>0</v>
      </c>
      <c r="N895" s="34">
        <v>0</v>
      </c>
      <c r="O895" s="31" t="s">
        <v>160</v>
      </c>
      <c r="P895" s="116">
        <v>1556</v>
      </c>
      <c r="Q895" s="116">
        <v>764</v>
      </c>
      <c r="R895" s="33">
        <v>0.49099999999999999</v>
      </c>
      <c r="S895" s="31" t="s">
        <v>90</v>
      </c>
      <c r="T895" s="32">
        <v>0</v>
      </c>
      <c r="U895" s="34">
        <v>0</v>
      </c>
    </row>
    <row r="896" spans="8:21">
      <c r="H896" s="31" t="s">
        <v>160</v>
      </c>
      <c r="I896" s="116">
        <v>1743</v>
      </c>
      <c r="J896" s="116">
        <v>853</v>
      </c>
      <c r="K896" s="33">
        <v>0.4894</v>
      </c>
      <c r="L896" s="31" t="s">
        <v>91</v>
      </c>
      <c r="M896" s="32">
        <v>0</v>
      </c>
      <c r="N896" s="34">
        <v>0</v>
      </c>
      <c r="O896" s="31" t="s">
        <v>160</v>
      </c>
      <c r="P896" s="116">
        <v>1556</v>
      </c>
      <c r="Q896" s="116">
        <v>764</v>
      </c>
      <c r="R896" s="33">
        <v>0.49099999999999999</v>
      </c>
      <c r="S896" s="31" t="s">
        <v>91</v>
      </c>
      <c r="T896" s="32">
        <v>0</v>
      </c>
      <c r="U896" s="34">
        <v>0</v>
      </c>
    </row>
    <row r="897" spans="8:21">
      <c r="H897" s="31" t="s">
        <v>160</v>
      </c>
      <c r="I897" s="116">
        <v>1743</v>
      </c>
      <c r="J897" s="116">
        <v>853</v>
      </c>
      <c r="K897" s="33">
        <v>0.4894</v>
      </c>
      <c r="L897" s="31" t="s">
        <v>92</v>
      </c>
      <c r="M897" s="32">
        <v>0</v>
      </c>
      <c r="N897" s="34">
        <v>0</v>
      </c>
      <c r="O897" s="31" t="s">
        <v>160</v>
      </c>
      <c r="P897" s="116">
        <v>1556</v>
      </c>
      <c r="Q897" s="116">
        <v>764</v>
      </c>
      <c r="R897" s="33">
        <v>0.49099999999999999</v>
      </c>
      <c r="S897" s="31" t="s">
        <v>92</v>
      </c>
      <c r="T897" s="32">
        <v>0</v>
      </c>
      <c r="U897" s="34">
        <v>0</v>
      </c>
    </row>
    <row r="898" spans="8:21">
      <c r="H898" s="31" t="s">
        <v>160</v>
      </c>
      <c r="I898" s="116">
        <v>1743</v>
      </c>
      <c r="J898" s="116">
        <v>853</v>
      </c>
      <c r="K898" s="33">
        <v>0.4894</v>
      </c>
      <c r="L898" s="31" t="s">
        <v>93</v>
      </c>
      <c r="M898" s="32">
        <v>0</v>
      </c>
      <c r="N898" s="34">
        <v>0</v>
      </c>
      <c r="O898" s="31" t="s">
        <v>160</v>
      </c>
      <c r="P898" s="116">
        <v>1556</v>
      </c>
      <c r="Q898" s="116">
        <v>764</v>
      </c>
      <c r="R898" s="33">
        <v>0.49099999999999999</v>
      </c>
      <c r="S898" s="31" t="s">
        <v>93</v>
      </c>
      <c r="T898" s="32">
        <v>0</v>
      </c>
      <c r="U898" s="34">
        <v>0</v>
      </c>
    </row>
    <row r="899" spans="8:21">
      <c r="H899" s="31" t="s">
        <v>160</v>
      </c>
      <c r="I899" s="116">
        <v>1743</v>
      </c>
      <c r="J899" s="116">
        <v>853</v>
      </c>
      <c r="K899" s="33">
        <v>0.4894</v>
      </c>
      <c r="L899" s="31" t="s">
        <v>94</v>
      </c>
      <c r="M899" s="32">
        <v>0</v>
      </c>
      <c r="N899" s="34">
        <v>0</v>
      </c>
      <c r="O899" s="31" t="s">
        <v>160</v>
      </c>
      <c r="P899" s="116">
        <v>1556</v>
      </c>
      <c r="Q899" s="116">
        <v>764</v>
      </c>
      <c r="R899" s="33">
        <v>0.49099999999999999</v>
      </c>
      <c r="S899" s="31" t="s">
        <v>94</v>
      </c>
      <c r="T899" s="32">
        <v>0</v>
      </c>
      <c r="U899" s="34">
        <v>0</v>
      </c>
    </row>
    <row r="900" spans="8:21">
      <c r="H900" s="31" t="s">
        <v>160</v>
      </c>
      <c r="I900" s="116">
        <v>1743</v>
      </c>
      <c r="J900" s="116">
        <v>853</v>
      </c>
      <c r="K900" s="33">
        <v>0.4894</v>
      </c>
      <c r="L900" s="31" t="s">
        <v>95</v>
      </c>
      <c r="M900" s="32">
        <v>0</v>
      </c>
      <c r="N900" s="34">
        <v>0</v>
      </c>
      <c r="O900" s="31" t="s">
        <v>160</v>
      </c>
      <c r="P900" s="116">
        <v>1556</v>
      </c>
      <c r="Q900" s="116">
        <v>764</v>
      </c>
      <c r="R900" s="33">
        <v>0.49099999999999999</v>
      </c>
      <c r="S900" s="31" t="s">
        <v>95</v>
      </c>
      <c r="T900" s="32">
        <v>0</v>
      </c>
      <c r="U900" s="34">
        <v>0</v>
      </c>
    </row>
    <row r="901" spans="8:21">
      <c r="H901" s="31" t="s">
        <v>160</v>
      </c>
      <c r="I901" s="116">
        <v>1743</v>
      </c>
      <c r="J901" s="116">
        <v>853</v>
      </c>
      <c r="K901" s="33">
        <v>0.4894</v>
      </c>
      <c r="L901" s="31" t="s">
        <v>96</v>
      </c>
      <c r="M901" s="32">
        <v>0</v>
      </c>
      <c r="N901" s="34">
        <v>0</v>
      </c>
      <c r="O901" s="31" t="s">
        <v>160</v>
      </c>
      <c r="P901" s="116">
        <v>1556</v>
      </c>
      <c r="Q901" s="116">
        <v>764</v>
      </c>
      <c r="R901" s="33">
        <v>0.49099999999999999</v>
      </c>
      <c r="S901" s="31" t="s">
        <v>96</v>
      </c>
      <c r="T901" s="32">
        <v>0</v>
      </c>
      <c r="U901" s="34">
        <v>0</v>
      </c>
    </row>
    <row r="902" spans="8:21">
      <c r="H902" s="31" t="s">
        <v>160</v>
      </c>
      <c r="I902" s="116">
        <v>1743</v>
      </c>
      <c r="J902" s="116">
        <v>853</v>
      </c>
      <c r="K902" s="33">
        <v>0.4894</v>
      </c>
      <c r="L902" s="31" t="s">
        <v>97</v>
      </c>
      <c r="M902" s="32">
        <v>0</v>
      </c>
      <c r="N902" s="34">
        <v>0</v>
      </c>
      <c r="O902" s="31" t="s">
        <v>160</v>
      </c>
      <c r="P902" s="116">
        <v>1556</v>
      </c>
      <c r="Q902" s="116">
        <v>764</v>
      </c>
      <c r="R902" s="33">
        <v>0.49099999999999999</v>
      </c>
      <c r="S902" s="31" t="s">
        <v>97</v>
      </c>
      <c r="T902" s="32">
        <v>0</v>
      </c>
      <c r="U902" s="34">
        <v>0</v>
      </c>
    </row>
    <row r="903" spans="8:21">
      <c r="H903" s="31" t="s">
        <v>160</v>
      </c>
      <c r="I903" s="116">
        <v>1743</v>
      </c>
      <c r="J903" s="116">
        <v>853</v>
      </c>
      <c r="K903" s="33">
        <v>0.4894</v>
      </c>
      <c r="L903" s="31" t="s">
        <v>98</v>
      </c>
      <c r="M903" s="32">
        <v>0</v>
      </c>
      <c r="N903" s="34">
        <v>0</v>
      </c>
      <c r="O903" s="31" t="s">
        <v>160</v>
      </c>
      <c r="P903" s="116">
        <v>1556</v>
      </c>
      <c r="Q903" s="116">
        <v>764</v>
      </c>
      <c r="R903" s="33">
        <v>0.49099999999999999</v>
      </c>
      <c r="S903" s="31" t="s">
        <v>98</v>
      </c>
      <c r="T903" s="32">
        <v>0</v>
      </c>
      <c r="U903" s="34">
        <v>0</v>
      </c>
    </row>
    <row r="904" spans="8:21">
      <c r="H904" s="31" t="s">
        <v>160</v>
      </c>
      <c r="I904" s="116">
        <v>1743</v>
      </c>
      <c r="J904" s="116">
        <v>853</v>
      </c>
      <c r="K904" s="33">
        <v>0.4894</v>
      </c>
      <c r="L904" s="31" t="s">
        <v>99</v>
      </c>
      <c r="M904" s="32">
        <v>0</v>
      </c>
      <c r="N904" s="34">
        <v>0</v>
      </c>
      <c r="O904" s="31" t="s">
        <v>160</v>
      </c>
      <c r="P904" s="116">
        <v>1556</v>
      </c>
      <c r="Q904" s="116">
        <v>764</v>
      </c>
      <c r="R904" s="33">
        <v>0.49099999999999999</v>
      </c>
      <c r="S904" s="31" t="s">
        <v>99</v>
      </c>
      <c r="T904" s="32">
        <v>0</v>
      </c>
      <c r="U904" s="34">
        <v>0</v>
      </c>
    </row>
    <row r="905" spans="8:21">
      <c r="H905" s="31" t="s">
        <v>160</v>
      </c>
      <c r="I905" s="116">
        <v>1743</v>
      </c>
      <c r="J905" s="116">
        <v>853</v>
      </c>
      <c r="K905" s="33">
        <v>0.4894</v>
      </c>
      <c r="L905" s="31" t="s">
        <v>100</v>
      </c>
      <c r="M905" s="32">
        <v>0</v>
      </c>
      <c r="N905" s="34">
        <v>0</v>
      </c>
      <c r="O905" s="31" t="s">
        <v>160</v>
      </c>
      <c r="P905" s="116">
        <v>1556</v>
      </c>
      <c r="Q905" s="116">
        <v>764</v>
      </c>
      <c r="R905" s="33">
        <v>0.49099999999999999</v>
      </c>
      <c r="S905" s="31" t="s">
        <v>100</v>
      </c>
      <c r="T905" s="32">
        <v>0</v>
      </c>
      <c r="U905" s="34">
        <v>0</v>
      </c>
    </row>
    <row r="906" spans="8:21">
      <c r="H906" s="31" t="s">
        <v>160</v>
      </c>
      <c r="I906" s="116">
        <v>1743</v>
      </c>
      <c r="J906" s="116">
        <v>853</v>
      </c>
      <c r="K906" s="33">
        <v>0.4894</v>
      </c>
      <c r="L906" s="31" t="s">
        <v>101</v>
      </c>
      <c r="M906" s="32">
        <v>0</v>
      </c>
      <c r="N906" s="34">
        <v>0</v>
      </c>
      <c r="O906" s="31" t="s">
        <v>160</v>
      </c>
      <c r="P906" s="116">
        <v>1556</v>
      </c>
      <c r="Q906" s="116">
        <v>764</v>
      </c>
      <c r="R906" s="33">
        <v>0.49099999999999999</v>
      </c>
      <c r="S906" s="31" t="s">
        <v>101</v>
      </c>
      <c r="T906" s="32">
        <v>0</v>
      </c>
      <c r="U906" s="34">
        <v>0</v>
      </c>
    </row>
    <row r="907" spans="8:21">
      <c r="H907" s="31" t="s">
        <v>160</v>
      </c>
      <c r="I907" s="116">
        <v>1743</v>
      </c>
      <c r="J907" s="116">
        <v>853</v>
      </c>
      <c r="K907" s="33">
        <v>0.4894</v>
      </c>
      <c r="L907" s="31" t="s">
        <v>102</v>
      </c>
      <c r="M907" s="32">
        <v>0</v>
      </c>
      <c r="N907" s="34">
        <v>0</v>
      </c>
      <c r="O907" s="31" t="s">
        <v>160</v>
      </c>
      <c r="P907" s="116">
        <v>1556</v>
      </c>
      <c r="Q907" s="116">
        <v>764</v>
      </c>
      <c r="R907" s="33">
        <v>0.49099999999999999</v>
      </c>
      <c r="S907" s="31" t="s">
        <v>102</v>
      </c>
      <c r="T907" s="32">
        <v>0</v>
      </c>
      <c r="U907" s="34">
        <v>0</v>
      </c>
    </row>
    <row r="908" spans="8:21">
      <c r="H908" s="31" t="s">
        <v>160</v>
      </c>
      <c r="I908" s="116">
        <v>1743</v>
      </c>
      <c r="J908" s="116">
        <v>853</v>
      </c>
      <c r="K908" s="33">
        <v>0.4894</v>
      </c>
      <c r="L908" s="31" t="s">
        <v>74</v>
      </c>
      <c r="M908" s="32">
        <v>0</v>
      </c>
      <c r="N908" s="34">
        <v>0</v>
      </c>
      <c r="O908" s="31" t="s">
        <v>160</v>
      </c>
      <c r="P908" s="116">
        <v>1556</v>
      </c>
      <c r="Q908" s="116">
        <v>764</v>
      </c>
      <c r="R908" s="33">
        <v>0.49099999999999999</v>
      </c>
      <c r="S908" s="31" t="s">
        <v>74</v>
      </c>
      <c r="T908" s="32">
        <v>0</v>
      </c>
      <c r="U908" s="34">
        <v>0</v>
      </c>
    </row>
    <row r="909" spans="8:21">
      <c r="H909" s="31" t="s">
        <v>160</v>
      </c>
      <c r="I909" s="116">
        <v>1743</v>
      </c>
      <c r="J909" s="116">
        <v>853</v>
      </c>
      <c r="K909" s="33">
        <v>0.4894</v>
      </c>
      <c r="L909" s="31" t="s">
        <v>103</v>
      </c>
      <c r="M909" s="32">
        <v>0</v>
      </c>
      <c r="N909" s="34">
        <v>0</v>
      </c>
      <c r="O909" s="31" t="s">
        <v>160</v>
      </c>
      <c r="P909" s="116">
        <v>1556</v>
      </c>
      <c r="Q909" s="116">
        <v>764</v>
      </c>
      <c r="R909" s="33">
        <v>0.49099999999999999</v>
      </c>
      <c r="S909" s="31" t="s">
        <v>103</v>
      </c>
      <c r="T909" s="32">
        <v>0</v>
      </c>
      <c r="U909" s="34">
        <v>0</v>
      </c>
    </row>
    <row r="910" spans="8:21">
      <c r="H910" s="31" t="s">
        <v>160</v>
      </c>
      <c r="I910" s="116">
        <v>1743</v>
      </c>
      <c r="J910" s="116">
        <v>853</v>
      </c>
      <c r="K910" s="33">
        <v>0.4894</v>
      </c>
      <c r="L910" s="31" t="s">
        <v>104</v>
      </c>
      <c r="M910" s="32">
        <v>0</v>
      </c>
      <c r="N910" s="34">
        <v>0</v>
      </c>
      <c r="O910" s="31" t="s">
        <v>160</v>
      </c>
      <c r="P910" s="116">
        <v>1556</v>
      </c>
      <c r="Q910" s="116">
        <v>764</v>
      </c>
      <c r="R910" s="33">
        <v>0.49099999999999999</v>
      </c>
      <c r="S910" s="31" t="s">
        <v>104</v>
      </c>
      <c r="T910" s="32">
        <v>0</v>
      </c>
      <c r="U910" s="34">
        <v>0</v>
      </c>
    </row>
    <row r="911" spans="8:21">
      <c r="H911" s="31" t="s">
        <v>160</v>
      </c>
      <c r="I911" s="116">
        <v>1743</v>
      </c>
      <c r="J911" s="116">
        <v>853</v>
      </c>
      <c r="K911" s="33">
        <v>0.4894</v>
      </c>
      <c r="L911" s="31" t="s">
        <v>105</v>
      </c>
      <c r="M911" s="32">
        <v>0</v>
      </c>
      <c r="N911" s="34">
        <v>0</v>
      </c>
      <c r="O911" s="31" t="s">
        <v>160</v>
      </c>
      <c r="P911" s="116">
        <v>1556</v>
      </c>
      <c r="Q911" s="116">
        <v>764</v>
      </c>
      <c r="R911" s="33">
        <v>0.49099999999999999</v>
      </c>
      <c r="S911" s="31" t="s">
        <v>105</v>
      </c>
      <c r="T911" s="32">
        <v>0</v>
      </c>
      <c r="U911" s="34">
        <v>0</v>
      </c>
    </row>
    <row r="912" spans="8:21">
      <c r="H912" s="31" t="s">
        <v>160</v>
      </c>
      <c r="I912" s="116">
        <v>1743</v>
      </c>
      <c r="J912" s="116">
        <v>853</v>
      </c>
      <c r="K912" s="33">
        <v>0.4894</v>
      </c>
      <c r="L912" s="31" t="s">
        <v>106</v>
      </c>
      <c r="M912" s="32">
        <v>0</v>
      </c>
      <c r="N912" s="34">
        <v>0</v>
      </c>
      <c r="O912" s="31" t="s">
        <v>160</v>
      </c>
      <c r="P912" s="116">
        <v>1556</v>
      </c>
      <c r="Q912" s="116">
        <v>764</v>
      </c>
      <c r="R912" s="33">
        <v>0.49099999999999999</v>
      </c>
      <c r="S912" s="31" t="s">
        <v>106</v>
      </c>
      <c r="T912" s="32">
        <v>0</v>
      </c>
      <c r="U912" s="34">
        <v>0</v>
      </c>
    </row>
    <row r="913" spans="8:21">
      <c r="H913" s="31" t="s">
        <v>160</v>
      </c>
      <c r="I913" s="116">
        <v>1743</v>
      </c>
      <c r="J913" s="116">
        <v>853</v>
      </c>
      <c r="K913" s="33">
        <v>0.4894</v>
      </c>
      <c r="L913" s="31" t="s">
        <v>107</v>
      </c>
      <c r="M913" s="32">
        <v>0</v>
      </c>
      <c r="N913" s="34">
        <v>0</v>
      </c>
      <c r="O913" s="31" t="s">
        <v>160</v>
      </c>
      <c r="P913" s="116">
        <v>1556</v>
      </c>
      <c r="Q913" s="116">
        <v>764</v>
      </c>
      <c r="R913" s="33">
        <v>0.49099999999999999</v>
      </c>
      <c r="S913" s="31" t="s">
        <v>107</v>
      </c>
      <c r="T913" s="32">
        <v>0</v>
      </c>
      <c r="U913" s="34">
        <v>0</v>
      </c>
    </row>
    <row r="914" spans="8:21">
      <c r="H914" s="31" t="s">
        <v>160</v>
      </c>
      <c r="I914" s="116">
        <v>1743</v>
      </c>
      <c r="J914" s="116">
        <v>853</v>
      </c>
      <c r="K914" s="33">
        <v>0.4894</v>
      </c>
      <c r="L914" s="31" t="s">
        <v>108</v>
      </c>
      <c r="M914" s="32">
        <v>0</v>
      </c>
      <c r="N914" s="34">
        <v>0</v>
      </c>
      <c r="O914" s="31" t="s">
        <v>160</v>
      </c>
      <c r="P914" s="116">
        <v>1556</v>
      </c>
      <c r="Q914" s="116">
        <v>764</v>
      </c>
      <c r="R914" s="33">
        <v>0.49099999999999999</v>
      </c>
      <c r="S914" s="31" t="s">
        <v>108</v>
      </c>
      <c r="T914" s="32">
        <v>0</v>
      </c>
      <c r="U914" s="34">
        <v>0</v>
      </c>
    </row>
    <row r="915" spans="8:21">
      <c r="H915" s="31" t="s">
        <v>160</v>
      </c>
      <c r="I915" s="116">
        <v>1743</v>
      </c>
      <c r="J915" s="116">
        <v>853</v>
      </c>
      <c r="K915" s="33">
        <v>0.4894</v>
      </c>
      <c r="L915" s="31" t="s">
        <v>109</v>
      </c>
      <c r="M915" s="32">
        <v>0</v>
      </c>
      <c r="N915" s="34">
        <v>0</v>
      </c>
      <c r="O915" s="31" t="s">
        <v>160</v>
      </c>
      <c r="P915" s="116">
        <v>1556</v>
      </c>
      <c r="Q915" s="116">
        <v>764</v>
      </c>
      <c r="R915" s="33">
        <v>0.49099999999999999</v>
      </c>
      <c r="S915" s="31" t="s">
        <v>109</v>
      </c>
      <c r="T915" s="32">
        <v>0</v>
      </c>
      <c r="U915" s="34">
        <v>0</v>
      </c>
    </row>
    <row r="916" spans="8:21">
      <c r="H916" s="31" t="s">
        <v>160</v>
      </c>
      <c r="I916" s="116">
        <v>1743</v>
      </c>
      <c r="J916" s="116">
        <v>853</v>
      </c>
      <c r="K916" s="33">
        <v>0.4894</v>
      </c>
      <c r="L916" s="31" t="s">
        <v>110</v>
      </c>
      <c r="M916" s="32">
        <v>0</v>
      </c>
      <c r="N916" s="34">
        <v>0</v>
      </c>
      <c r="O916" s="31" t="s">
        <v>160</v>
      </c>
      <c r="P916" s="116">
        <v>1556</v>
      </c>
      <c r="Q916" s="116">
        <v>764</v>
      </c>
      <c r="R916" s="33">
        <v>0.49099999999999999</v>
      </c>
      <c r="S916" s="31" t="s">
        <v>110</v>
      </c>
      <c r="T916" s="32">
        <v>0</v>
      </c>
      <c r="U916" s="34">
        <v>0</v>
      </c>
    </row>
    <row r="917" spans="8:21">
      <c r="H917" s="31" t="s">
        <v>160</v>
      </c>
      <c r="I917" s="116">
        <v>1743</v>
      </c>
      <c r="J917" s="116">
        <v>853</v>
      </c>
      <c r="K917" s="33">
        <v>0.4894</v>
      </c>
      <c r="L917" s="31" t="s">
        <v>111</v>
      </c>
      <c r="M917" s="32">
        <v>0</v>
      </c>
      <c r="N917" s="34">
        <v>0</v>
      </c>
      <c r="O917" s="31" t="s">
        <v>160</v>
      </c>
      <c r="P917" s="116">
        <v>1556</v>
      </c>
      <c r="Q917" s="116">
        <v>764</v>
      </c>
      <c r="R917" s="33">
        <v>0.49099999999999999</v>
      </c>
      <c r="S917" s="31" t="s">
        <v>111</v>
      </c>
      <c r="T917" s="32">
        <v>0</v>
      </c>
      <c r="U917" s="34">
        <v>0</v>
      </c>
    </row>
    <row r="918" spans="8:21">
      <c r="H918" s="31" t="s">
        <v>160</v>
      </c>
      <c r="I918" s="116">
        <v>1743</v>
      </c>
      <c r="J918" s="116">
        <v>853</v>
      </c>
      <c r="K918" s="33">
        <v>0.4894</v>
      </c>
      <c r="L918" s="31" t="s">
        <v>112</v>
      </c>
      <c r="M918" s="32">
        <v>0</v>
      </c>
      <c r="N918" s="34">
        <v>0</v>
      </c>
      <c r="O918" s="31" t="s">
        <v>160</v>
      </c>
      <c r="P918" s="116">
        <v>1556</v>
      </c>
      <c r="Q918" s="116">
        <v>764</v>
      </c>
      <c r="R918" s="33">
        <v>0.49099999999999999</v>
      </c>
      <c r="S918" s="31" t="s">
        <v>112</v>
      </c>
      <c r="T918" s="32">
        <v>0</v>
      </c>
      <c r="U918" s="34">
        <v>0</v>
      </c>
    </row>
    <row r="919" spans="8:21">
      <c r="H919" s="31" t="s">
        <v>160</v>
      </c>
      <c r="I919" s="116">
        <v>1743</v>
      </c>
      <c r="J919" s="116">
        <v>853</v>
      </c>
      <c r="K919" s="33">
        <v>0.4894</v>
      </c>
      <c r="L919" s="31" t="s">
        <v>113</v>
      </c>
      <c r="M919" s="32">
        <v>0</v>
      </c>
      <c r="N919" s="34">
        <v>0</v>
      </c>
      <c r="O919" s="31" t="s">
        <v>160</v>
      </c>
      <c r="P919" s="116">
        <v>1556</v>
      </c>
      <c r="Q919" s="116">
        <v>764</v>
      </c>
      <c r="R919" s="33">
        <v>0.49099999999999999</v>
      </c>
      <c r="S919" s="31" t="s">
        <v>113</v>
      </c>
      <c r="T919" s="32">
        <v>0</v>
      </c>
      <c r="U919" s="34">
        <v>0</v>
      </c>
    </row>
    <row r="920" spans="8:21">
      <c r="H920" s="31" t="s">
        <v>160</v>
      </c>
      <c r="I920" s="116">
        <v>1743</v>
      </c>
      <c r="J920" s="116">
        <v>853</v>
      </c>
      <c r="K920" s="33">
        <v>0.4894</v>
      </c>
      <c r="L920" s="31" t="s">
        <v>114</v>
      </c>
      <c r="M920" s="32">
        <v>0</v>
      </c>
      <c r="N920" s="34">
        <v>0</v>
      </c>
      <c r="O920" s="31" t="s">
        <v>160</v>
      </c>
      <c r="P920" s="116">
        <v>1556</v>
      </c>
      <c r="Q920" s="116">
        <v>764</v>
      </c>
      <c r="R920" s="33">
        <v>0.49099999999999999</v>
      </c>
      <c r="S920" s="31" t="s">
        <v>114</v>
      </c>
      <c r="T920" s="32">
        <v>0</v>
      </c>
      <c r="U920" s="34">
        <v>0</v>
      </c>
    </row>
    <row r="921" spans="8:21">
      <c r="H921" s="31" t="s">
        <v>160</v>
      </c>
      <c r="I921" s="116">
        <v>1743</v>
      </c>
      <c r="J921" s="116">
        <v>853</v>
      </c>
      <c r="K921" s="33">
        <v>0.4894</v>
      </c>
      <c r="L921" s="31" t="s">
        <v>115</v>
      </c>
      <c r="M921" s="32">
        <v>0</v>
      </c>
      <c r="N921" s="34">
        <v>0</v>
      </c>
      <c r="O921" s="31" t="s">
        <v>160</v>
      </c>
      <c r="P921" s="116">
        <v>1556</v>
      </c>
      <c r="Q921" s="116">
        <v>764</v>
      </c>
      <c r="R921" s="33">
        <v>0.49099999999999999</v>
      </c>
      <c r="S921" s="31" t="s">
        <v>115</v>
      </c>
      <c r="T921" s="32">
        <v>0</v>
      </c>
      <c r="U921" s="34">
        <v>0</v>
      </c>
    </row>
    <row r="922" spans="8:21">
      <c r="H922" s="31" t="s">
        <v>160</v>
      </c>
      <c r="I922" s="116">
        <v>1743</v>
      </c>
      <c r="J922" s="116">
        <v>853</v>
      </c>
      <c r="K922" s="33">
        <v>0.4894</v>
      </c>
      <c r="L922" s="31" t="s">
        <v>116</v>
      </c>
      <c r="M922" s="32">
        <v>0</v>
      </c>
      <c r="N922" s="34">
        <v>0</v>
      </c>
      <c r="O922" s="31" t="s">
        <v>160</v>
      </c>
      <c r="P922" s="116">
        <v>1556</v>
      </c>
      <c r="Q922" s="116">
        <v>764</v>
      </c>
      <c r="R922" s="33">
        <v>0.49099999999999999</v>
      </c>
      <c r="S922" s="31" t="s">
        <v>116</v>
      </c>
      <c r="T922" s="32">
        <v>0</v>
      </c>
      <c r="U922" s="34">
        <v>0</v>
      </c>
    </row>
    <row r="923" spans="8:21">
      <c r="H923" s="31" t="s">
        <v>160</v>
      </c>
      <c r="I923" s="116">
        <v>1743</v>
      </c>
      <c r="J923" s="116">
        <v>853</v>
      </c>
      <c r="K923" s="33">
        <v>0.4894</v>
      </c>
      <c r="L923" s="31" t="s">
        <v>117</v>
      </c>
      <c r="M923" s="32">
        <v>0</v>
      </c>
      <c r="N923" s="34">
        <v>0</v>
      </c>
      <c r="O923" s="31" t="s">
        <v>160</v>
      </c>
      <c r="P923" s="116">
        <v>1556</v>
      </c>
      <c r="Q923" s="116">
        <v>764</v>
      </c>
      <c r="R923" s="33">
        <v>0.49099999999999999</v>
      </c>
      <c r="S923" s="31" t="s">
        <v>117</v>
      </c>
      <c r="T923" s="32">
        <v>0</v>
      </c>
      <c r="U923" s="34">
        <v>0</v>
      </c>
    </row>
    <row r="924" spans="8:21">
      <c r="H924" s="31" t="s">
        <v>160</v>
      </c>
      <c r="I924" s="116">
        <v>1743</v>
      </c>
      <c r="J924" s="116">
        <v>853</v>
      </c>
      <c r="K924" s="33">
        <v>0.4894</v>
      </c>
      <c r="L924" s="31" t="s">
        <v>118</v>
      </c>
      <c r="M924" s="32">
        <v>0</v>
      </c>
      <c r="N924" s="34">
        <v>0</v>
      </c>
      <c r="O924" s="31" t="s">
        <v>160</v>
      </c>
      <c r="P924" s="116">
        <v>1556</v>
      </c>
      <c r="Q924" s="116">
        <v>764</v>
      </c>
      <c r="R924" s="33">
        <v>0.49099999999999999</v>
      </c>
      <c r="S924" s="31" t="s">
        <v>118</v>
      </c>
      <c r="T924" s="32">
        <v>0</v>
      </c>
      <c r="U924" s="34">
        <v>0</v>
      </c>
    </row>
    <row r="925" spans="8:21">
      <c r="H925" s="31" t="s">
        <v>160</v>
      </c>
      <c r="I925" s="116">
        <v>1743</v>
      </c>
      <c r="J925" s="116">
        <v>853</v>
      </c>
      <c r="K925" s="33">
        <v>0.4894</v>
      </c>
      <c r="L925" s="31" t="s">
        <v>119</v>
      </c>
      <c r="M925" s="32">
        <v>0</v>
      </c>
      <c r="N925" s="34">
        <v>0</v>
      </c>
      <c r="O925" s="31" t="s">
        <v>160</v>
      </c>
      <c r="P925" s="116">
        <v>1556</v>
      </c>
      <c r="Q925" s="116">
        <v>764</v>
      </c>
      <c r="R925" s="33">
        <v>0.49099999999999999</v>
      </c>
      <c r="S925" s="31" t="s">
        <v>119</v>
      </c>
      <c r="T925" s="32">
        <v>0</v>
      </c>
      <c r="U925" s="34">
        <v>0</v>
      </c>
    </row>
    <row r="926" spans="8:21">
      <c r="H926" s="31" t="s">
        <v>160</v>
      </c>
      <c r="I926" s="116">
        <v>1743</v>
      </c>
      <c r="J926" s="116">
        <v>853</v>
      </c>
      <c r="K926" s="33">
        <v>0.4894</v>
      </c>
      <c r="L926" s="31" t="s">
        <v>120</v>
      </c>
      <c r="M926" s="32">
        <v>0</v>
      </c>
      <c r="N926" s="34">
        <v>0</v>
      </c>
      <c r="O926" s="31" t="s">
        <v>160</v>
      </c>
      <c r="P926" s="116">
        <v>1556</v>
      </c>
      <c r="Q926" s="116">
        <v>764</v>
      </c>
      <c r="R926" s="33">
        <v>0.49099999999999999</v>
      </c>
      <c r="S926" s="31" t="s">
        <v>120</v>
      </c>
      <c r="T926" s="32">
        <v>0</v>
      </c>
      <c r="U926" s="34">
        <v>0</v>
      </c>
    </row>
    <row r="927" spans="8:21">
      <c r="H927" s="31" t="s">
        <v>161</v>
      </c>
      <c r="I927" s="116">
        <v>1742</v>
      </c>
      <c r="J927" s="116">
        <v>761</v>
      </c>
      <c r="K927" s="33">
        <v>0.43690000000000001</v>
      </c>
      <c r="L927" s="31" t="s">
        <v>55</v>
      </c>
      <c r="M927" s="32">
        <v>568</v>
      </c>
      <c r="N927" s="34">
        <v>0.74639999999999995</v>
      </c>
      <c r="O927" s="31" t="s">
        <v>161</v>
      </c>
      <c r="P927" s="116">
        <v>1666</v>
      </c>
      <c r="Q927" s="116">
        <v>749</v>
      </c>
      <c r="R927" s="33">
        <v>0.4496</v>
      </c>
      <c r="S927" s="31" t="s">
        <v>55</v>
      </c>
      <c r="T927" s="32">
        <v>593</v>
      </c>
      <c r="U927" s="34">
        <v>0.79169999999999996</v>
      </c>
    </row>
    <row r="928" spans="8:21">
      <c r="H928" s="31" t="s">
        <v>161</v>
      </c>
      <c r="I928" s="116">
        <v>1742</v>
      </c>
      <c r="J928" s="116">
        <v>761</v>
      </c>
      <c r="K928" s="33">
        <v>0.43690000000000001</v>
      </c>
      <c r="L928" s="31" t="s">
        <v>58</v>
      </c>
      <c r="M928" s="32">
        <v>0</v>
      </c>
      <c r="N928" s="34">
        <v>0</v>
      </c>
      <c r="O928" s="31" t="s">
        <v>161</v>
      </c>
      <c r="P928" s="116">
        <v>1666</v>
      </c>
      <c r="Q928" s="116">
        <v>749</v>
      </c>
      <c r="R928" s="33">
        <v>0.4496</v>
      </c>
      <c r="S928" s="31" t="s">
        <v>58</v>
      </c>
      <c r="T928" s="32">
        <v>0</v>
      </c>
      <c r="U928" s="34">
        <v>0</v>
      </c>
    </row>
    <row r="929" spans="8:21">
      <c r="H929" s="31" t="s">
        <v>161</v>
      </c>
      <c r="I929" s="116">
        <v>1742</v>
      </c>
      <c r="J929" s="116">
        <v>761</v>
      </c>
      <c r="K929" s="33">
        <v>0.43690000000000001</v>
      </c>
      <c r="L929" s="31" t="s">
        <v>61</v>
      </c>
      <c r="M929" s="32">
        <v>0</v>
      </c>
      <c r="N929" s="34">
        <v>0</v>
      </c>
      <c r="O929" s="31" t="s">
        <v>161</v>
      </c>
      <c r="P929" s="116">
        <v>1666</v>
      </c>
      <c r="Q929" s="116">
        <v>749</v>
      </c>
      <c r="R929" s="33">
        <v>0.4496</v>
      </c>
      <c r="S929" s="31" t="s">
        <v>61</v>
      </c>
      <c r="T929" s="32">
        <v>0</v>
      </c>
      <c r="U929" s="34">
        <v>0</v>
      </c>
    </row>
    <row r="930" spans="8:21">
      <c r="H930" s="31" t="s">
        <v>161</v>
      </c>
      <c r="I930" s="116">
        <v>1742</v>
      </c>
      <c r="J930" s="116">
        <v>761</v>
      </c>
      <c r="K930" s="33">
        <v>0.43690000000000001</v>
      </c>
      <c r="L930" s="31" t="s">
        <v>64</v>
      </c>
      <c r="M930" s="32">
        <v>0</v>
      </c>
      <c r="N930" s="34">
        <v>0</v>
      </c>
      <c r="O930" s="31" t="s">
        <v>161</v>
      </c>
      <c r="P930" s="116">
        <v>1666</v>
      </c>
      <c r="Q930" s="116">
        <v>749</v>
      </c>
      <c r="R930" s="33">
        <v>0.4496</v>
      </c>
      <c r="S930" s="31" t="s">
        <v>64</v>
      </c>
      <c r="T930" s="32">
        <v>0</v>
      </c>
      <c r="U930" s="34">
        <v>0</v>
      </c>
    </row>
    <row r="931" spans="8:21">
      <c r="H931" s="31" t="s">
        <v>161</v>
      </c>
      <c r="I931" s="116">
        <v>1742</v>
      </c>
      <c r="J931" s="116">
        <v>761</v>
      </c>
      <c r="K931" s="33">
        <v>0.43690000000000001</v>
      </c>
      <c r="L931" s="31" t="s">
        <v>67</v>
      </c>
      <c r="M931" s="32">
        <v>0</v>
      </c>
      <c r="N931" s="34">
        <v>0</v>
      </c>
      <c r="O931" s="31" t="s">
        <v>161</v>
      </c>
      <c r="P931" s="116">
        <v>1666</v>
      </c>
      <c r="Q931" s="116">
        <v>749</v>
      </c>
      <c r="R931" s="33">
        <v>0.4496</v>
      </c>
      <c r="S931" s="31" t="s">
        <v>67</v>
      </c>
      <c r="T931" s="32">
        <v>0</v>
      </c>
      <c r="U931" s="34">
        <v>0</v>
      </c>
    </row>
    <row r="932" spans="8:21">
      <c r="H932" s="31" t="s">
        <v>161</v>
      </c>
      <c r="I932" s="116">
        <v>1742</v>
      </c>
      <c r="J932" s="116">
        <v>761</v>
      </c>
      <c r="K932" s="33">
        <v>0.43690000000000001</v>
      </c>
      <c r="L932" s="31" t="s">
        <v>70</v>
      </c>
      <c r="M932" s="32">
        <v>0</v>
      </c>
      <c r="N932" s="34">
        <v>0</v>
      </c>
      <c r="O932" s="31" t="s">
        <v>161</v>
      </c>
      <c r="P932" s="116">
        <v>1666</v>
      </c>
      <c r="Q932" s="116">
        <v>749</v>
      </c>
      <c r="R932" s="33">
        <v>0.4496</v>
      </c>
      <c r="S932" s="31" t="s">
        <v>70</v>
      </c>
      <c r="T932" s="32">
        <v>0</v>
      </c>
      <c r="U932" s="34">
        <v>0</v>
      </c>
    </row>
    <row r="933" spans="8:21">
      <c r="H933" s="31" t="s">
        <v>161</v>
      </c>
      <c r="I933" s="116">
        <v>1742</v>
      </c>
      <c r="J933" s="116">
        <v>761</v>
      </c>
      <c r="K933" s="33">
        <v>0.43690000000000001</v>
      </c>
      <c r="L933" s="31" t="s">
        <v>73</v>
      </c>
      <c r="M933" s="32">
        <v>0</v>
      </c>
      <c r="N933" s="34">
        <v>0</v>
      </c>
      <c r="O933" s="31" t="s">
        <v>161</v>
      </c>
      <c r="P933" s="116">
        <v>1666</v>
      </c>
      <c r="Q933" s="116">
        <v>749</v>
      </c>
      <c r="R933" s="33">
        <v>0.4496</v>
      </c>
      <c r="S933" s="31" t="s">
        <v>73</v>
      </c>
      <c r="T933" s="32">
        <v>0</v>
      </c>
      <c r="U933" s="34">
        <v>0</v>
      </c>
    </row>
    <row r="934" spans="8:21">
      <c r="H934" s="31" t="s">
        <v>161</v>
      </c>
      <c r="I934" s="116">
        <v>1742</v>
      </c>
      <c r="J934" s="116">
        <v>761</v>
      </c>
      <c r="K934" s="33">
        <v>0.43690000000000001</v>
      </c>
      <c r="L934" s="31" t="s">
        <v>57</v>
      </c>
      <c r="M934" s="32">
        <v>59</v>
      </c>
      <c r="N934" s="34">
        <v>7.7499999999999999E-2</v>
      </c>
      <c r="O934" s="31" t="s">
        <v>161</v>
      </c>
      <c r="P934" s="116">
        <v>1666</v>
      </c>
      <c r="Q934" s="116">
        <v>749</v>
      </c>
      <c r="R934" s="33">
        <v>0.4496</v>
      </c>
      <c r="S934" s="31" t="s">
        <v>57</v>
      </c>
      <c r="T934" s="32">
        <v>48</v>
      </c>
      <c r="U934" s="34">
        <v>6.4100000000000004E-2</v>
      </c>
    </row>
    <row r="935" spans="8:21">
      <c r="H935" s="31" t="s">
        <v>161</v>
      </c>
      <c r="I935" s="116">
        <v>1742</v>
      </c>
      <c r="J935" s="116">
        <v>761</v>
      </c>
      <c r="K935" s="33">
        <v>0.43690000000000001</v>
      </c>
      <c r="L935" s="31" t="s">
        <v>76</v>
      </c>
      <c r="M935" s="32">
        <v>0</v>
      </c>
      <c r="N935" s="34">
        <v>0</v>
      </c>
      <c r="O935" s="31" t="s">
        <v>161</v>
      </c>
      <c r="P935" s="116">
        <v>1666</v>
      </c>
      <c r="Q935" s="116">
        <v>749</v>
      </c>
      <c r="R935" s="33">
        <v>0.4496</v>
      </c>
      <c r="S935" s="31" t="s">
        <v>76</v>
      </c>
      <c r="T935" s="32">
        <v>0</v>
      </c>
      <c r="U935" s="34">
        <v>0</v>
      </c>
    </row>
    <row r="936" spans="8:21">
      <c r="H936" s="31" t="s">
        <v>161</v>
      </c>
      <c r="I936" s="116">
        <v>1742</v>
      </c>
      <c r="J936" s="116">
        <v>761</v>
      </c>
      <c r="K936" s="33">
        <v>0.43690000000000001</v>
      </c>
      <c r="L936" s="31" t="s">
        <v>77</v>
      </c>
      <c r="M936" s="32">
        <v>0</v>
      </c>
      <c r="N936" s="34">
        <v>0</v>
      </c>
      <c r="O936" s="31" t="s">
        <v>161</v>
      </c>
      <c r="P936" s="116">
        <v>1666</v>
      </c>
      <c r="Q936" s="116">
        <v>749</v>
      </c>
      <c r="R936" s="33">
        <v>0.4496</v>
      </c>
      <c r="S936" s="31" t="s">
        <v>77</v>
      </c>
      <c r="T936" s="32">
        <v>0</v>
      </c>
      <c r="U936" s="34">
        <v>0</v>
      </c>
    </row>
    <row r="937" spans="8:21">
      <c r="H937" s="31" t="s">
        <v>161</v>
      </c>
      <c r="I937" s="116">
        <v>1742</v>
      </c>
      <c r="J937" s="116">
        <v>761</v>
      </c>
      <c r="K937" s="33">
        <v>0.43690000000000001</v>
      </c>
      <c r="L937" s="31" t="s">
        <v>60</v>
      </c>
      <c r="M937" s="32">
        <v>78</v>
      </c>
      <c r="N937" s="34">
        <v>0.10249999999999999</v>
      </c>
      <c r="O937" s="31" t="s">
        <v>161</v>
      </c>
      <c r="P937" s="116">
        <v>1666</v>
      </c>
      <c r="Q937" s="116">
        <v>749</v>
      </c>
      <c r="R937" s="33">
        <v>0.4496</v>
      </c>
      <c r="S937" s="31" t="s">
        <v>60</v>
      </c>
      <c r="T937" s="32">
        <v>45</v>
      </c>
      <c r="U937" s="34">
        <v>6.0100000000000001E-2</v>
      </c>
    </row>
    <row r="938" spans="8:21">
      <c r="H938" s="31" t="s">
        <v>161</v>
      </c>
      <c r="I938" s="116">
        <v>1742</v>
      </c>
      <c r="J938" s="116">
        <v>761</v>
      </c>
      <c r="K938" s="33">
        <v>0.43690000000000001</v>
      </c>
      <c r="L938" s="31" t="s">
        <v>56</v>
      </c>
      <c r="M938" s="32">
        <v>0</v>
      </c>
      <c r="N938" s="34">
        <v>0</v>
      </c>
      <c r="O938" s="31" t="s">
        <v>161</v>
      </c>
      <c r="P938" s="116">
        <v>1666</v>
      </c>
      <c r="Q938" s="116">
        <v>749</v>
      </c>
      <c r="R938" s="33">
        <v>0.4496</v>
      </c>
      <c r="S938" s="31" t="s">
        <v>56</v>
      </c>
      <c r="T938" s="32">
        <v>0</v>
      </c>
      <c r="U938" s="34">
        <v>0</v>
      </c>
    </row>
    <row r="939" spans="8:21">
      <c r="H939" s="31" t="s">
        <v>161</v>
      </c>
      <c r="I939" s="116">
        <v>1742</v>
      </c>
      <c r="J939" s="116">
        <v>761</v>
      </c>
      <c r="K939" s="33">
        <v>0.43690000000000001</v>
      </c>
      <c r="L939" s="31" t="s">
        <v>59</v>
      </c>
      <c r="M939" s="32">
        <v>0</v>
      </c>
      <c r="N939" s="34">
        <v>0</v>
      </c>
      <c r="O939" s="31" t="s">
        <v>161</v>
      </c>
      <c r="P939" s="116">
        <v>1666</v>
      </c>
      <c r="Q939" s="116">
        <v>749</v>
      </c>
      <c r="R939" s="33">
        <v>0.4496</v>
      </c>
      <c r="S939" s="31" t="s">
        <v>59</v>
      </c>
      <c r="T939" s="32">
        <v>0</v>
      </c>
      <c r="U939" s="34">
        <v>0</v>
      </c>
    </row>
    <row r="940" spans="8:21">
      <c r="H940" s="31" t="s">
        <v>161</v>
      </c>
      <c r="I940" s="116">
        <v>1742</v>
      </c>
      <c r="J940" s="116">
        <v>761</v>
      </c>
      <c r="K940" s="33">
        <v>0.43690000000000001</v>
      </c>
      <c r="L940" s="31" t="s">
        <v>62</v>
      </c>
      <c r="M940" s="32">
        <v>0</v>
      </c>
      <c r="N940" s="34">
        <v>0</v>
      </c>
      <c r="O940" s="31" t="s">
        <v>161</v>
      </c>
      <c r="P940" s="116">
        <v>1666</v>
      </c>
      <c r="Q940" s="116">
        <v>749</v>
      </c>
      <c r="R940" s="33">
        <v>0.4496</v>
      </c>
      <c r="S940" s="31" t="s">
        <v>62</v>
      </c>
      <c r="T940" s="32">
        <v>0</v>
      </c>
      <c r="U940" s="34">
        <v>0</v>
      </c>
    </row>
    <row r="941" spans="8:21">
      <c r="H941" s="31" t="s">
        <v>161</v>
      </c>
      <c r="I941" s="116">
        <v>1742</v>
      </c>
      <c r="J941" s="116">
        <v>761</v>
      </c>
      <c r="K941" s="33">
        <v>0.43690000000000001</v>
      </c>
      <c r="L941" s="31" t="s">
        <v>65</v>
      </c>
      <c r="M941" s="32">
        <v>0</v>
      </c>
      <c r="N941" s="34">
        <v>0</v>
      </c>
      <c r="O941" s="31" t="s">
        <v>161</v>
      </c>
      <c r="P941" s="116">
        <v>1666</v>
      </c>
      <c r="Q941" s="116">
        <v>749</v>
      </c>
      <c r="R941" s="33">
        <v>0.4496</v>
      </c>
      <c r="S941" s="31" t="s">
        <v>65</v>
      </c>
      <c r="T941" s="32">
        <v>0</v>
      </c>
      <c r="U941" s="34">
        <v>0</v>
      </c>
    </row>
    <row r="942" spans="8:21">
      <c r="H942" s="31" t="s">
        <v>161</v>
      </c>
      <c r="I942" s="116">
        <v>1742</v>
      </c>
      <c r="J942" s="116">
        <v>761</v>
      </c>
      <c r="K942" s="33">
        <v>0.43690000000000001</v>
      </c>
      <c r="L942" s="31" t="s">
        <v>68</v>
      </c>
      <c r="M942" s="32">
        <v>0</v>
      </c>
      <c r="N942" s="34">
        <v>0</v>
      </c>
      <c r="O942" s="31" t="s">
        <v>161</v>
      </c>
      <c r="P942" s="116">
        <v>1666</v>
      </c>
      <c r="Q942" s="116">
        <v>749</v>
      </c>
      <c r="R942" s="33">
        <v>0.4496</v>
      </c>
      <c r="S942" s="31" t="s">
        <v>68</v>
      </c>
      <c r="T942" s="32">
        <v>0</v>
      </c>
      <c r="U942" s="34">
        <v>0</v>
      </c>
    </row>
    <row r="943" spans="8:21">
      <c r="H943" s="31" t="s">
        <v>161</v>
      </c>
      <c r="I943" s="116">
        <v>1742</v>
      </c>
      <c r="J943" s="116">
        <v>761</v>
      </c>
      <c r="K943" s="33">
        <v>0.43690000000000001</v>
      </c>
      <c r="L943" s="31" t="s">
        <v>71</v>
      </c>
      <c r="M943" s="32">
        <v>0</v>
      </c>
      <c r="N943" s="34">
        <v>0</v>
      </c>
      <c r="O943" s="31" t="s">
        <v>161</v>
      </c>
      <c r="P943" s="116">
        <v>1666</v>
      </c>
      <c r="Q943" s="116">
        <v>749</v>
      </c>
      <c r="R943" s="33">
        <v>0.4496</v>
      </c>
      <c r="S943" s="31" t="s">
        <v>71</v>
      </c>
      <c r="T943" s="32">
        <v>0</v>
      </c>
      <c r="U943" s="34">
        <v>0</v>
      </c>
    </row>
    <row r="944" spans="8:21">
      <c r="H944" s="31" t="s">
        <v>161</v>
      </c>
      <c r="I944" s="116">
        <v>1742</v>
      </c>
      <c r="J944" s="116">
        <v>761</v>
      </c>
      <c r="K944" s="33">
        <v>0.43690000000000001</v>
      </c>
      <c r="L944" s="31" t="s">
        <v>63</v>
      </c>
      <c r="M944" s="32">
        <v>17</v>
      </c>
      <c r="N944" s="34">
        <v>2.23E-2</v>
      </c>
      <c r="O944" s="31" t="s">
        <v>161</v>
      </c>
      <c r="P944" s="116">
        <v>1666</v>
      </c>
      <c r="Q944" s="116">
        <v>749</v>
      </c>
      <c r="R944" s="33">
        <v>0.4496</v>
      </c>
      <c r="S944" s="31" t="s">
        <v>63</v>
      </c>
      <c r="T944" s="32">
        <v>16</v>
      </c>
      <c r="U944" s="34">
        <v>2.1399999999999999E-2</v>
      </c>
    </row>
    <row r="945" spans="8:21">
      <c r="H945" s="31" t="s">
        <v>161</v>
      </c>
      <c r="I945" s="116">
        <v>1742</v>
      </c>
      <c r="J945" s="116">
        <v>761</v>
      </c>
      <c r="K945" s="33">
        <v>0.43690000000000001</v>
      </c>
      <c r="L945" s="31" t="s">
        <v>75</v>
      </c>
      <c r="M945" s="32">
        <v>0</v>
      </c>
      <c r="N945" s="34">
        <v>0</v>
      </c>
      <c r="O945" s="31" t="s">
        <v>161</v>
      </c>
      <c r="P945" s="116">
        <v>1666</v>
      </c>
      <c r="Q945" s="116">
        <v>749</v>
      </c>
      <c r="R945" s="33">
        <v>0.4496</v>
      </c>
      <c r="S945" s="31" t="s">
        <v>75</v>
      </c>
      <c r="T945" s="32">
        <v>0</v>
      </c>
      <c r="U945" s="34">
        <v>0</v>
      </c>
    </row>
    <row r="946" spans="8:21">
      <c r="H946" s="31" t="s">
        <v>161</v>
      </c>
      <c r="I946" s="116">
        <v>1742</v>
      </c>
      <c r="J946" s="116">
        <v>761</v>
      </c>
      <c r="K946" s="33">
        <v>0.43690000000000001</v>
      </c>
      <c r="L946" s="31" t="s">
        <v>66</v>
      </c>
      <c r="M946" s="32">
        <v>9</v>
      </c>
      <c r="N946" s="34">
        <v>1.18E-2</v>
      </c>
      <c r="O946" s="31" t="s">
        <v>161</v>
      </c>
      <c r="P946" s="116">
        <v>1666</v>
      </c>
      <c r="Q946" s="116">
        <v>749</v>
      </c>
      <c r="R946" s="33">
        <v>0.4496</v>
      </c>
      <c r="S946" s="31" t="s">
        <v>66</v>
      </c>
      <c r="T946" s="32">
        <v>12</v>
      </c>
      <c r="U946" s="34">
        <v>1.6E-2</v>
      </c>
    </row>
    <row r="947" spans="8:21">
      <c r="H947" s="31" t="s">
        <v>161</v>
      </c>
      <c r="I947" s="116">
        <v>1742</v>
      </c>
      <c r="J947" s="116">
        <v>761</v>
      </c>
      <c r="K947" s="33">
        <v>0.43690000000000001</v>
      </c>
      <c r="L947" s="31" t="s">
        <v>78</v>
      </c>
      <c r="M947" s="32">
        <v>0</v>
      </c>
      <c r="N947" s="34">
        <v>0</v>
      </c>
      <c r="O947" s="31" t="s">
        <v>161</v>
      </c>
      <c r="P947" s="116">
        <v>1666</v>
      </c>
      <c r="Q947" s="116">
        <v>749</v>
      </c>
      <c r="R947" s="33">
        <v>0.4496</v>
      </c>
      <c r="S947" s="31" t="s">
        <v>78</v>
      </c>
      <c r="T947" s="32">
        <v>0</v>
      </c>
      <c r="U947" s="34">
        <v>0</v>
      </c>
    </row>
    <row r="948" spans="8:21">
      <c r="H948" s="31" t="s">
        <v>161</v>
      </c>
      <c r="I948" s="116">
        <v>1742</v>
      </c>
      <c r="J948" s="116">
        <v>761</v>
      </c>
      <c r="K948" s="33">
        <v>0.43690000000000001</v>
      </c>
      <c r="L948" s="31" t="s">
        <v>79</v>
      </c>
      <c r="M948" s="32">
        <v>0</v>
      </c>
      <c r="N948" s="34">
        <v>0</v>
      </c>
      <c r="O948" s="31" t="s">
        <v>161</v>
      </c>
      <c r="P948" s="116">
        <v>1666</v>
      </c>
      <c r="Q948" s="116">
        <v>749</v>
      </c>
      <c r="R948" s="33">
        <v>0.4496</v>
      </c>
      <c r="S948" s="31" t="s">
        <v>79</v>
      </c>
      <c r="T948" s="32">
        <v>0</v>
      </c>
      <c r="U948" s="34">
        <v>0</v>
      </c>
    </row>
    <row r="949" spans="8:21">
      <c r="H949" s="31" t="s">
        <v>161</v>
      </c>
      <c r="I949" s="116">
        <v>1742</v>
      </c>
      <c r="J949" s="116">
        <v>761</v>
      </c>
      <c r="K949" s="33">
        <v>0.43690000000000001</v>
      </c>
      <c r="L949" s="31" t="s">
        <v>80</v>
      </c>
      <c r="M949" s="32">
        <v>0</v>
      </c>
      <c r="N949" s="34">
        <v>0</v>
      </c>
      <c r="O949" s="31" t="s">
        <v>161</v>
      </c>
      <c r="P949" s="116">
        <v>1666</v>
      </c>
      <c r="Q949" s="116">
        <v>749</v>
      </c>
      <c r="R949" s="33">
        <v>0.4496</v>
      </c>
      <c r="S949" s="31" t="s">
        <v>80</v>
      </c>
      <c r="T949" s="32">
        <v>0</v>
      </c>
      <c r="U949" s="34">
        <v>0</v>
      </c>
    </row>
    <row r="950" spans="8:21">
      <c r="H950" s="31" t="s">
        <v>161</v>
      </c>
      <c r="I950" s="116">
        <v>1742</v>
      </c>
      <c r="J950" s="116">
        <v>761</v>
      </c>
      <c r="K950" s="33">
        <v>0.43690000000000001</v>
      </c>
      <c r="L950" s="31" t="s">
        <v>81</v>
      </c>
      <c r="M950" s="32">
        <v>0</v>
      </c>
      <c r="N950" s="34">
        <v>0</v>
      </c>
      <c r="O950" s="31" t="s">
        <v>161</v>
      </c>
      <c r="P950" s="116">
        <v>1666</v>
      </c>
      <c r="Q950" s="116">
        <v>749</v>
      </c>
      <c r="R950" s="33">
        <v>0.4496</v>
      </c>
      <c r="S950" s="31" t="s">
        <v>81</v>
      </c>
      <c r="T950" s="32">
        <v>0</v>
      </c>
      <c r="U950" s="34">
        <v>0</v>
      </c>
    </row>
    <row r="951" spans="8:21">
      <c r="H951" s="31" t="s">
        <v>161</v>
      </c>
      <c r="I951" s="116">
        <v>1742</v>
      </c>
      <c r="J951" s="116">
        <v>761</v>
      </c>
      <c r="K951" s="33">
        <v>0.43690000000000001</v>
      </c>
      <c r="L951" s="31" t="s">
        <v>82</v>
      </c>
      <c r="M951" s="32">
        <v>0</v>
      </c>
      <c r="N951" s="34">
        <v>0</v>
      </c>
      <c r="O951" s="31" t="s">
        <v>161</v>
      </c>
      <c r="P951" s="116">
        <v>1666</v>
      </c>
      <c r="Q951" s="116">
        <v>749</v>
      </c>
      <c r="R951" s="33">
        <v>0.4496</v>
      </c>
      <c r="S951" s="31" t="s">
        <v>82</v>
      </c>
      <c r="T951" s="32">
        <v>0</v>
      </c>
      <c r="U951" s="34">
        <v>0</v>
      </c>
    </row>
    <row r="952" spans="8:21">
      <c r="H952" s="31" t="s">
        <v>161</v>
      </c>
      <c r="I952" s="116">
        <v>1742</v>
      </c>
      <c r="J952" s="116">
        <v>761</v>
      </c>
      <c r="K952" s="33">
        <v>0.43690000000000001</v>
      </c>
      <c r="L952" s="31" t="s">
        <v>83</v>
      </c>
      <c r="M952" s="32">
        <v>0</v>
      </c>
      <c r="N952" s="34">
        <v>0</v>
      </c>
      <c r="O952" s="31" t="s">
        <v>161</v>
      </c>
      <c r="P952" s="116">
        <v>1666</v>
      </c>
      <c r="Q952" s="116">
        <v>749</v>
      </c>
      <c r="R952" s="33">
        <v>0.4496</v>
      </c>
      <c r="S952" s="31" t="s">
        <v>83</v>
      </c>
      <c r="T952" s="32">
        <v>0</v>
      </c>
      <c r="U952" s="34">
        <v>0</v>
      </c>
    </row>
    <row r="953" spans="8:21">
      <c r="H953" s="31" t="s">
        <v>161</v>
      </c>
      <c r="I953" s="116">
        <v>1742</v>
      </c>
      <c r="J953" s="116">
        <v>761</v>
      </c>
      <c r="K953" s="33">
        <v>0.43690000000000001</v>
      </c>
      <c r="L953" s="31" t="s">
        <v>84</v>
      </c>
      <c r="M953" s="32">
        <v>0</v>
      </c>
      <c r="N953" s="34">
        <v>0</v>
      </c>
      <c r="O953" s="31" t="s">
        <v>161</v>
      </c>
      <c r="P953" s="116">
        <v>1666</v>
      </c>
      <c r="Q953" s="116">
        <v>749</v>
      </c>
      <c r="R953" s="33">
        <v>0.4496</v>
      </c>
      <c r="S953" s="31" t="s">
        <v>84</v>
      </c>
      <c r="T953" s="32">
        <v>0</v>
      </c>
      <c r="U953" s="34">
        <v>0</v>
      </c>
    </row>
    <row r="954" spans="8:21">
      <c r="H954" s="31" t="s">
        <v>161</v>
      </c>
      <c r="I954" s="116">
        <v>1742</v>
      </c>
      <c r="J954" s="116">
        <v>761</v>
      </c>
      <c r="K954" s="33">
        <v>0.43690000000000001</v>
      </c>
      <c r="L954" s="31" t="s">
        <v>85</v>
      </c>
      <c r="M954" s="32">
        <v>0</v>
      </c>
      <c r="N954" s="34">
        <v>0</v>
      </c>
      <c r="O954" s="31" t="s">
        <v>161</v>
      </c>
      <c r="P954" s="116">
        <v>1666</v>
      </c>
      <c r="Q954" s="116">
        <v>749</v>
      </c>
      <c r="R954" s="33">
        <v>0.4496</v>
      </c>
      <c r="S954" s="31" t="s">
        <v>85</v>
      </c>
      <c r="T954" s="32">
        <v>0</v>
      </c>
      <c r="U954" s="34">
        <v>0</v>
      </c>
    </row>
    <row r="955" spans="8:21">
      <c r="H955" s="31" t="s">
        <v>161</v>
      </c>
      <c r="I955" s="116">
        <v>1742</v>
      </c>
      <c r="J955" s="116">
        <v>761</v>
      </c>
      <c r="K955" s="33">
        <v>0.43690000000000001</v>
      </c>
      <c r="L955" s="31" t="s">
        <v>69</v>
      </c>
      <c r="M955" s="32">
        <v>19</v>
      </c>
      <c r="N955" s="34">
        <v>2.5000000000000001E-2</v>
      </c>
      <c r="O955" s="31" t="s">
        <v>161</v>
      </c>
      <c r="P955" s="116">
        <v>1666</v>
      </c>
      <c r="Q955" s="116">
        <v>749</v>
      </c>
      <c r="R955" s="33">
        <v>0.4496</v>
      </c>
      <c r="S955" s="31" t="s">
        <v>69</v>
      </c>
      <c r="T955" s="32">
        <v>20</v>
      </c>
      <c r="U955" s="34">
        <v>2.6700000000000002E-2</v>
      </c>
    </row>
    <row r="956" spans="8:21">
      <c r="H956" s="31" t="s">
        <v>161</v>
      </c>
      <c r="I956" s="116">
        <v>1742</v>
      </c>
      <c r="J956" s="116">
        <v>761</v>
      </c>
      <c r="K956" s="33">
        <v>0.43690000000000001</v>
      </c>
      <c r="L956" s="31" t="s">
        <v>86</v>
      </c>
      <c r="M956" s="32">
        <v>0</v>
      </c>
      <c r="N956" s="34">
        <v>0</v>
      </c>
      <c r="O956" s="31" t="s">
        <v>161</v>
      </c>
      <c r="P956" s="116">
        <v>1666</v>
      </c>
      <c r="Q956" s="116">
        <v>749</v>
      </c>
      <c r="R956" s="33">
        <v>0.4496</v>
      </c>
      <c r="S956" s="31" t="s">
        <v>86</v>
      </c>
      <c r="T956" s="32">
        <v>0</v>
      </c>
      <c r="U956" s="34">
        <v>0</v>
      </c>
    </row>
    <row r="957" spans="8:21">
      <c r="H957" s="31" t="s">
        <v>161</v>
      </c>
      <c r="I957" s="116">
        <v>1742</v>
      </c>
      <c r="J957" s="116">
        <v>761</v>
      </c>
      <c r="K957" s="33">
        <v>0.43690000000000001</v>
      </c>
      <c r="L957" s="31" t="s">
        <v>72</v>
      </c>
      <c r="M957" s="32">
        <v>11</v>
      </c>
      <c r="N957" s="34">
        <v>1.4500000000000001E-2</v>
      </c>
      <c r="O957" s="31" t="s">
        <v>161</v>
      </c>
      <c r="P957" s="116">
        <v>1666</v>
      </c>
      <c r="Q957" s="116">
        <v>749</v>
      </c>
      <c r="R957" s="33">
        <v>0.4496</v>
      </c>
      <c r="S957" s="31" t="s">
        <v>72</v>
      </c>
      <c r="T957" s="32">
        <v>15</v>
      </c>
      <c r="U957" s="34">
        <v>0.02</v>
      </c>
    </row>
    <row r="958" spans="8:21">
      <c r="H958" s="31" t="s">
        <v>161</v>
      </c>
      <c r="I958" s="116">
        <v>1742</v>
      </c>
      <c r="J958" s="116">
        <v>761</v>
      </c>
      <c r="K958" s="33">
        <v>0.43690000000000001</v>
      </c>
      <c r="L958" s="31" t="s">
        <v>87</v>
      </c>
      <c r="M958" s="32">
        <v>0</v>
      </c>
      <c r="N958" s="34">
        <v>0</v>
      </c>
      <c r="O958" s="31" t="s">
        <v>161</v>
      </c>
      <c r="P958" s="116">
        <v>1666</v>
      </c>
      <c r="Q958" s="116">
        <v>749</v>
      </c>
      <c r="R958" s="33">
        <v>0.4496</v>
      </c>
      <c r="S958" s="31" t="s">
        <v>87</v>
      </c>
      <c r="T958" s="32">
        <v>0</v>
      </c>
      <c r="U958" s="34">
        <v>0</v>
      </c>
    </row>
    <row r="959" spans="8:21">
      <c r="H959" s="31" t="s">
        <v>161</v>
      </c>
      <c r="I959" s="116">
        <v>1742</v>
      </c>
      <c r="J959" s="116">
        <v>761</v>
      </c>
      <c r="K959" s="33">
        <v>0.43690000000000001</v>
      </c>
      <c r="L959" s="31" t="s">
        <v>88</v>
      </c>
      <c r="M959" s="32">
        <v>0</v>
      </c>
      <c r="N959" s="34">
        <v>0</v>
      </c>
      <c r="O959" s="31" t="s">
        <v>161</v>
      </c>
      <c r="P959" s="116">
        <v>1666</v>
      </c>
      <c r="Q959" s="116">
        <v>749</v>
      </c>
      <c r="R959" s="33">
        <v>0.4496</v>
      </c>
      <c r="S959" s="31" t="s">
        <v>88</v>
      </c>
      <c r="T959" s="32">
        <v>0</v>
      </c>
      <c r="U959" s="34">
        <v>0</v>
      </c>
    </row>
    <row r="960" spans="8:21">
      <c r="H960" s="31" t="s">
        <v>161</v>
      </c>
      <c r="I960" s="116">
        <v>1742</v>
      </c>
      <c r="J960" s="116">
        <v>761</v>
      </c>
      <c r="K960" s="33">
        <v>0.43690000000000001</v>
      </c>
      <c r="L960" s="31" t="s">
        <v>89</v>
      </c>
      <c r="M960" s="32">
        <v>0</v>
      </c>
      <c r="N960" s="34">
        <v>0</v>
      </c>
      <c r="O960" s="31" t="s">
        <v>161</v>
      </c>
      <c r="P960" s="116">
        <v>1666</v>
      </c>
      <c r="Q960" s="116">
        <v>749</v>
      </c>
      <c r="R960" s="33">
        <v>0.4496</v>
      </c>
      <c r="S960" s="31" t="s">
        <v>89</v>
      </c>
      <c r="T960" s="32">
        <v>0</v>
      </c>
      <c r="U960" s="34">
        <v>0</v>
      </c>
    </row>
    <row r="961" spans="8:21">
      <c r="H961" s="31" t="s">
        <v>161</v>
      </c>
      <c r="I961" s="116">
        <v>1742</v>
      </c>
      <c r="J961" s="116">
        <v>761</v>
      </c>
      <c r="K961" s="33">
        <v>0.43690000000000001</v>
      </c>
      <c r="L961" s="31" t="s">
        <v>90</v>
      </c>
      <c r="M961" s="32">
        <v>0</v>
      </c>
      <c r="N961" s="34">
        <v>0</v>
      </c>
      <c r="O961" s="31" t="s">
        <v>161</v>
      </c>
      <c r="P961" s="116">
        <v>1666</v>
      </c>
      <c r="Q961" s="116">
        <v>749</v>
      </c>
      <c r="R961" s="33">
        <v>0.4496</v>
      </c>
      <c r="S961" s="31" t="s">
        <v>90</v>
      </c>
      <c r="T961" s="32">
        <v>0</v>
      </c>
      <c r="U961" s="34">
        <v>0</v>
      </c>
    </row>
    <row r="962" spans="8:21">
      <c r="H962" s="31" t="s">
        <v>161</v>
      </c>
      <c r="I962" s="116">
        <v>1742</v>
      </c>
      <c r="J962" s="116">
        <v>761</v>
      </c>
      <c r="K962" s="33">
        <v>0.43690000000000001</v>
      </c>
      <c r="L962" s="31" t="s">
        <v>91</v>
      </c>
      <c r="M962" s="32">
        <v>0</v>
      </c>
      <c r="N962" s="34">
        <v>0</v>
      </c>
      <c r="O962" s="31" t="s">
        <v>161</v>
      </c>
      <c r="P962" s="116">
        <v>1666</v>
      </c>
      <c r="Q962" s="116">
        <v>749</v>
      </c>
      <c r="R962" s="33">
        <v>0.4496</v>
      </c>
      <c r="S962" s="31" t="s">
        <v>91</v>
      </c>
      <c r="T962" s="32">
        <v>0</v>
      </c>
      <c r="U962" s="34">
        <v>0</v>
      </c>
    </row>
    <row r="963" spans="8:21">
      <c r="H963" s="31" t="s">
        <v>161</v>
      </c>
      <c r="I963" s="116">
        <v>1742</v>
      </c>
      <c r="J963" s="116">
        <v>761</v>
      </c>
      <c r="K963" s="33">
        <v>0.43690000000000001</v>
      </c>
      <c r="L963" s="31" t="s">
        <v>92</v>
      </c>
      <c r="M963" s="32">
        <v>0</v>
      </c>
      <c r="N963" s="34">
        <v>0</v>
      </c>
      <c r="O963" s="31" t="s">
        <v>161</v>
      </c>
      <c r="P963" s="116">
        <v>1666</v>
      </c>
      <c r="Q963" s="116">
        <v>749</v>
      </c>
      <c r="R963" s="33">
        <v>0.4496</v>
      </c>
      <c r="S963" s="31" t="s">
        <v>92</v>
      </c>
      <c r="T963" s="32">
        <v>0</v>
      </c>
      <c r="U963" s="34">
        <v>0</v>
      </c>
    </row>
    <row r="964" spans="8:21">
      <c r="H964" s="31" t="s">
        <v>161</v>
      </c>
      <c r="I964" s="116">
        <v>1742</v>
      </c>
      <c r="J964" s="116">
        <v>761</v>
      </c>
      <c r="K964" s="33">
        <v>0.43690000000000001</v>
      </c>
      <c r="L964" s="31" t="s">
        <v>93</v>
      </c>
      <c r="M964" s="32">
        <v>0</v>
      </c>
      <c r="N964" s="34">
        <v>0</v>
      </c>
      <c r="O964" s="31" t="s">
        <v>161</v>
      </c>
      <c r="P964" s="116">
        <v>1666</v>
      </c>
      <c r="Q964" s="116">
        <v>749</v>
      </c>
      <c r="R964" s="33">
        <v>0.4496</v>
      </c>
      <c r="S964" s="31" t="s">
        <v>93</v>
      </c>
      <c r="T964" s="32">
        <v>0</v>
      </c>
      <c r="U964" s="34">
        <v>0</v>
      </c>
    </row>
    <row r="965" spans="8:21">
      <c r="H965" s="31" t="s">
        <v>161</v>
      </c>
      <c r="I965" s="116">
        <v>1742</v>
      </c>
      <c r="J965" s="116">
        <v>761</v>
      </c>
      <c r="K965" s="33">
        <v>0.43690000000000001</v>
      </c>
      <c r="L965" s="31" t="s">
        <v>94</v>
      </c>
      <c r="M965" s="32">
        <v>0</v>
      </c>
      <c r="N965" s="34">
        <v>0</v>
      </c>
      <c r="O965" s="31" t="s">
        <v>161</v>
      </c>
      <c r="P965" s="116">
        <v>1666</v>
      </c>
      <c r="Q965" s="116">
        <v>749</v>
      </c>
      <c r="R965" s="33">
        <v>0.4496</v>
      </c>
      <c r="S965" s="31" t="s">
        <v>94</v>
      </c>
      <c r="T965" s="32">
        <v>0</v>
      </c>
      <c r="U965" s="34">
        <v>0</v>
      </c>
    </row>
    <row r="966" spans="8:21">
      <c r="H966" s="31" t="s">
        <v>161</v>
      </c>
      <c r="I966" s="116">
        <v>1742</v>
      </c>
      <c r="J966" s="116">
        <v>761</v>
      </c>
      <c r="K966" s="33">
        <v>0.43690000000000001</v>
      </c>
      <c r="L966" s="31" t="s">
        <v>95</v>
      </c>
      <c r="M966" s="32">
        <v>0</v>
      </c>
      <c r="N966" s="34">
        <v>0</v>
      </c>
      <c r="O966" s="31" t="s">
        <v>161</v>
      </c>
      <c r="P966" s="116">
        <v>1666</v>
      </c>
      <c r="Q966" s="116">
        <v>749</v>
      </c>
      <c r="R966" s="33">
        <v>0.4496</v>
      </c>
      <c r="S966" s="31" t="s">
        <v>95</v>
      </c>
      <c r="T966" s="32">
        <v>0</v>
      </c>
      <c r="U966" s="34">
        <v>0</v>
      </c>
    </row>
    <row r="967" spans="8:21">
      <c r="H967" s="31" t="s">
        <v>161</v>
      </c>
      <c r="I967" s="116">
        <v>1742</v>
      </c>
      <c r="J967" s="116">
        <v>761</v>
      </c>
      <c r="K967" s="33">
        <v>0.43690000000000001</v>
      </c>
      <c r="L967" s="31" t="s">
        <v>96</v>
      </c>
      <c r="M967" s="32">
        <v>0</v>
      </c>
      <c r="N967" s="34">
        <v>0</v>
      </c>
      <c r="O967" s="31" t="s">
        <v>161</v>
      </c>
      <c r="P967" s="116">
        <v>1666</v>
      </c>
      <c r="Q967" s="116">
        <v>749</v>
      </c>
      <c r="R967" s="33">
        <v>0.4496</v>
      </c>
      <c r="S967" s="31" t="s">
        <v>96</v>
      </c>
      <c r="T967" s="32">
        <v>0</v>
      </c>
      <c r="U967" s="34">
        <v>0</v>
      </c>
    </row>
    <row r="968" spans="8:21">
      <c r="H968" s="31" t="s">
        <v>161</v>
      </c>
      <c r="I968" s="116">
        <v>1742</v>
      </c>
      <c r="J968" s="116">
        <v>761</v>
      </c>
      <c r="K968" s="33">
        <v>0.43690000000000001</v>
      </c>
      <c r="L968" s="31" t="s">
        <v>97</v>
      </c>
      <c r="M968" s="32">
        <v>0</v>
      </c>
      <c r="N968" s="34">
        <v>0</v>
      </c>
      <c r="O968" s="31" t="s">
        <v>161</v>
      </c>
      <c r="P968" s="116">
        <v>1666</v>
      </c>
      <c r="Q968" s="116">
        <v>749</v>
      </c>
      <c r="R968" s="33">
        <v>0.4496</v>
      </c>
      <c r="S968" s="31" t="s">
        <v>97</v>
      </c>
      <c r="T968" s="32">
        <v>0</v>
      </c>
      <c r="U968" s="34">
        <v>0</v>
      </c>
    </row>
    <row r="969" spans="8:21">
      <c r="H969" s="31" t="s">
        <v>161</v>
      </c>
      <c r="I969" s="116">
        <v>1742</v>
      </c>
      <c r="J969" s="116">
        <v>761</v>
      </c>
      <c r="K969" s="33">
        <v>0.43690000000000001</v>
      </c>
      <c r="L969" s="31" t="s">
        <v>98</v>
      </c>
      <c r="M969" s="32">
        <v>0</v>
      </c>
      <c r="N969" s="34">
        <v>0</v>
      </c>
      <c r="O969" s="31" t="s">
        <v>161</v>
      </c>
      <c r="P969" s="116">
        <v>1666</v>
      </c>
      <c r="Q969" s="116">
        <v>749</v>
      </c>
      <c r="R969" s="33">
        <v>0.4496</v>
      </c>
      <c r="S969" s="31" t="s">
        <v>98</v>
      </c>
      <c r="T969" s="32">
        <v>0</v>
      </c>
      <c r="U969" s="34">
        <v>0</v>
      </c>
    </row>
    <row r="970" spans="8:21">
      <c r="H970" s="31" t="s">
        <v>161</v>
      </c>
      <c r="I970" s="116">
        <v>1742</v>
      </c>
      <c r="J970" s="116">
        <v>761</v>
      </c>
      <c r="K970" s="33">
        <v>0.43690000000000001</v>
      </c>
      <c r="L970" s="31" t="s">
        <v>99</v>
      </c>
      <c r="M970" s="32">
        <v>0</v>
      </c>
      <c r="N970" s="34">
        <v>0</v>
      </c>
      <c r="O970" s="31" t="s">
        <v>161</v>
      </c>
      <c r="P970" s="116">
        <v>1666</v>
      </c>
      <c r="Q970" s="116">
        <v>749</v>
      </c>
      <c r="R970" s="33">
        <v>0.4496</v>
      </c>
      <c r="S970" s="31" t="s">
        <v>99</v>
      </c>
      <c r="T970" s="32">
        <v>0</v>
      </c>
      <c r="U970" s="34">
        <v>0</v>
      </c>
    </row>
    <row r="971" spans="8:21">
      <c r="H971" s="31" t="s">
        <v>161</v>
      </c>
      <c r="I971" s="116">
        <v>1742</v>
      </c>
      <c r="J971" s="116">
        <v>761</v>
      </c>
      <c r="K971" s="33">
        <v>0.43690000000000001</v>
      </c>
      <c r="L971" s="31" t="s">
        <v>100</v>
      </c>
      <c r="M971" s="32">
        <v>0</v>
      </c>
      <c r="N971" s="34">
        <v>0</v>
      </c>
      <c r="O971" s="31" t="s">
        <v>161</v>
      </c>
      <c r="P971" s="116">
        <v>1666</v>
      </c>
      <c r="Q971" s="116">
        <v>749</v>
      </c>
      <c r="R971" s="33">
        <v>0.4496</v>
      </c>
      <c r="S971" s="31" t="s">
        <v>100</v>
      </c>
      <c r="T971" s="32">
        <v>0</v>
      </c>
      <c r="U971" s="34">
        <v>0</v>
      </c>
    </row>
    <row r="972" spans="8:21">
      <c r="H972" s="31" t="s">
        <v>161</v>
      </c>
      <c r="I972" s="116">
        <v>1742</v>
      </c>
      <c r="J972" s="116">
        <v>761</v>
      </c>
      <c r="K972" s="33">
        <v>0.43690000000000001</v>
      </c>
      <c r="L972" s="31" t="s">
        <v>101</v>
      </c>
      <c r="M972" s="32">
        <v>0</v>
      </c>
      <c r="N972" s="34">
        <v>0</v>
      </c>
      <c r="O972" s="31" t="s">
        <v>161</v>
      </c>
      <c r="P972" s="116">
        <v>1666</v>
      </c>
      <c r="Q972" s="116">
        <v>749</v>
      </c>
      <c r="R972" s="33">
        <v>0.4496</v>
      </c>
      <c r="S972" s="31" t="s">
        <v>101</v>
      </c>
      <c r="T972" s="32">
        <v>0</v>
      </c>
      <c r="U972" s="34">
        <v>0</v>
      </c>
    </row>
    <row r="973" spans="8:21">
      <c r="H973" s="31" t="s">
        <v>161</v>
      </c>
      <c r="I973" s="116">
        <v>1742</v>
      </c>
      <c r="J973" s="116">
        <v>761</v>
      </c>
      <c r="K973" s="33">
        <v>0.43690000000000001</v>
      </c>
      <c r="L973" s="31" t="s">
        <v>102</v>
      </c>
      <c r="M973" s="32">
        <v>0</v>
      </c>
      <c r="N973" s="34">
        <v>0</v>
      </c>
      <c r="O973" s="31" t="s">
        <v>161</v>
      </c>
      <c r="P973" s="116">
        <v>1666</v>
      </c>
      <c r="Q973" s="116">
        <v>749</v>
      </c>
      <c r="R973" s="33">
        <v>0.4496</v>
      </c>
      <c r="S973" s="31" t="s">
        <v>102</v>
      </c>
      <c r="T973" s="32">
        <v>0</v>
      </c>
      <c r="U973" s="34">
        <v>0</v>
      </c>
    </row>
    <row r="974" spans="8:21">
      <c r="H974" s="31" t="s">
        <v>161</v>
      </c>
      <c r="I974" s="116">
        <v>1742</v>
      </c>
      <c r="J974" s="116">
        <v>761</v>
      </c>
      <c r="K974" s="33">
        <v>0.43690000000000001</v>
      </c>
      <c r="L974" s="31" t="s">
        <v>74</v>
      </c>
      <c r="M974" s="32">
        <v>0</v>
      </c>
      <c r="N974" s="34">
        <v>0</v>
      </c>
      <c r="O974" s="31" t="s">
        <v>161</v>
      </c>
      <c r="P974" s="116">
        <v>1666</v>
      </c>
      <c r="Q974" s="116">
        <v>749</v>
      </c>
      <c r="R974" s="33">
        <v>0.4496</v>
      </c>
      <c r="S974" s="31" t="s">
        <v>74</v>
      </c>
      <c r="T974" s="32">
        <v>0</v>
      </c>
      <c r="U974" s="34">
        <v>0</v>
      </c>
    </row>
    <row r="975" spans="8:21">
      <c r="H975" s="31" t="s">
        <v>161</v>
      </c>
      <c r="I975" s="116">
        <v>1742</v>
      </c>
      <c r="J975" s="116">
        <v>761</v>
      </c>
      <c r="K975" s="33">
        <v>0.43690000000000001</v>
      </c>
      <c r="L975" s="31" t="s">
        <v>103</v>
      </c>
      <c r="M975" s="32">
        <v>0</v>
      </c>
      <c r="N975" s="34">
        <v>0</v>
      </c>
      <c r="O975" s="31" t="s">
        <v>161</v>
      </c>
      <c r="P975" s="116">
        <v>1666</v>
      </c>
      <c r="Q975" s="116">
        <v>749</v>
      </c>
      <c r="R975" s="33">
        <v>0.4496</v>
      </c>
      <c r="S975" s="31" t="s">
        <v>103</v>
      </c>
      <c r="T975" s="32">
        <v>0</v>
      </c>
      <c r="U975" s="34">
        <v>0</v>
      </c>
    </row>
    <row r="976" spans="8:21">
      <c r="H976" s="31" t="s">
        <v>161</v>
      </c>
      <c r="I976" s="116">
        <v>1742</v>
      </c>
      <c r="J976" s="116">
        <v>761</v>
      </c>
      <c r="K976" s="33">
        <v>0.43690000000000001</v>
      </c>
      <c r="L976" s="31" t="s">
        <v>104</v>
      </c>
      <c r="M976" s="32">
        <v>0</v>
      </c>
      <c r="N976" s="34">
        <v>0</v>
      </c>
      <c r="O976" s="31" t="s">
        <v>161</v>
      </c>
      <c r="P976" s="116">
        <v>1666</v>
      </c>
      <c r="Q976" s="116">
        <v>749</v>
      </c>
      <c r="R976" s="33">
        <v>0.4496</v>
      </c>
      <c r="S976" s="31" t="s">
        <v>104</v>
      </c>
      <c r="T976" s="32">
        <v>0</v>
      </c>
      <c r="U976" s="34">
        <v>0</v>
      </c>
    </row>
    <row r="977" spans="8:21">
      <c r="H977" s="31" t="s">
        <v>161</v>
      </c>
      <c r="I977" s="116">
        <v>1742</v>
      </c>
      <c r="J977" s="116">
        <v>761</v>
      </c>
      <c r="K977" s="33">
        <v>0.43690000000000001</v>
      </c>
      <c r="L977" s="31" t="s">
        <v>105</v>
      </c>
      <c r="M977" s="32">
        <v>0</v>
      </c>
      <c r="N977" s="34">
        <v>0</v>
      </c>
      <c r="O977" s="31" t="s">
        <v>161</v>
      </c>
      <c r="P977" s="116">
        <v>1666</v>
      </c>
      <c r="Q977" s="116">
        <v>749</v>
      </c>
      <c r="R977" s="33">
        <v>0.4496</v>
      </c>
      <c r="S977" s="31" t="s">
        <v>105</v>
      </c>
      <c r="T977" s="32">
        <v>0</v>
      </c>
      <c r="U977" s="34">
        <v>0</v>
      </c>
    </row>
    <row r="978" spans="8:21">
      <c r="H978" s="31" t="s">
        <v>161</v>
      </c>
      <c r="I978" s="116">
        <v>1742</v>
      </c>
      <c r="J978" s="116">
        <v>761</v>
      </c>
      <c r="K978" s="33">
        <v>0.43690000000000001</v>
      </c>
      <c r="L978" s="31" t="s">
        <v>106</v>
      </c>
      <c r="M978" s="32">
        <v>0</v>
      </c>
      <c r="N978" s="34">
        <v>0</v>
      </c>
      <c r="O978" s="31" t="s">
        <v>161</v>
      </c>
      <c r="P978" s="116">
        <v>1666</v>
      </c>
      <c r="Q978" s="116">
        <v>749</v>
      </c>
      <c r="R978" s="33">
        <v>0.4496</v>
      </c>
      <c r="S978" s="31" t="s">
        <v>106</v>
      </c>
      <c r="T978" s="32">
        <v>0</v>
      </c>
      <c r="U978" s="34">
        <v>0</v>
      </c>
    </row>
    <row r="979" spans="8:21">
      <c r="H979" s="31" t="s">
        <v>161</v>
      </c>
      <c r="I979" s="116">
        <v>1742</v>
      </c>
      <c r="J979" s="116">
        <v>761</v>
      </c>
      <c r="K979" s="33">
        <v>0.43690000000000001</v>
      </c>
      <c r="L979" s="31" t="s">
        <v>107</v>
      </c>
      <c r="M979" s="32">
        <v>0</v>
      </c>
      <c r="N979" s="34">
        <v>0</v>
      </c>
      <c r="O979" s="31" t="s">
        <v>161</v>
      </c>
      <c r="P979" s="116">
        <v>1666</v>
      </c>
      <c r="Q979" s="116">
        <v>749</v>
      </c>
      <c r="R979" s="33">
        <v>0.4496</v>
      </c>
      <c r="S979" s="31" t="s">
        <v>107</v>
      </c>
      <c r="T979" s="32">
        <v>0</v>
      </c>
      <c r="U979" s="34">
        <v>0</v>
      </c>
    </row>
    <row r="980" spans="8:21">
      <c r="H980" s="31" t="s">
        <v>161</v>
      </c>
      <c r="I980" s="116">
        <v>1742</v>
      </c>
      <c r="J980" s="116">
        <v>761</v>
      </c>
      <c r="K980" s="33">
        <v>0.43690000000000001</v>
      </c>
      <c r="L980" s="31" t="s">
        <v>108</v>
      </c>
      <c r="M980" s="32">
        <v>0</v>
      </c>
      <c r="N980" s="34">
        <v>0</v>
      </c>
      <c r="O980" s="31" t="s">
        <v>161</v>
      </c>
      <c r="P980" s="116">
        <v>1666</v>
      </c>
      <c r="Q980" s="116">
        <v>749</v>
      </c>
      <c r="R980" s="33">
        <v>0.4496</v>
      </c>
      <c r="S980" s="31" t="s">
        <v>108</v>
      </c>
      <c r="T980" s="32">
        <v>0</v>
      </c>
      <c r="U980" s="34">
        <v>0</v>
      </c>
    </row>
    <row r="981" spans="8:21">
      <c r="H981" s="31" t="s">
        <v>161</v>
      </c>
      <c r="I981" s="116">
        <v>1742</v>
      </c>
      <c r="J981" s="116">
        <v>761</v>
      </c>
      <c r="K981" s="33">
        <v>0.43690000000000001</v>
      </c>
      <c r="L981" s="31" t="s">
        <v>109</v>
      </c>
      <c r="M981" s="32">
        <v>0</v>
      </c>
      <c r="N981" s="34">
        <v>0</v>
      </c>
      <c r="O981" s="31" t="s">
        <v>161</v>
      </c>
      <c r="P981" s="116">
        <v>1666</v>
      </c>
      <c r="Q981" s="116">
        <v>749</v>
      </c>
      <c r="R981" s="33">
        <v>0.4496</v>
      </c>
      <c r="S981" s="31" t="s">
        <v>109</v>
      </c>
      <c r="T981" s="32">
        <v>0</v>
      </c>
      <c r="U981" s="34">
        <v>0</v>
      </c>
    </row>
    <row r="982" spans="8:21">
      <c r="H982" s="31" t="s">
        <v>161</v>
      </c>
      <c r="I982" s="116">
        <v>1742</v>
      </c>
      <c r="J982" s="116">
        <v>761</v>
      </c>
      <c r="K982" s="33">
        <v>0.43690000000000001</v>
      </c>
      <c r="L982" s="31" t="s">
        <v>110</v>
      </c>
      <c r="M982" s="32">
        <v>0</v>
      </c>
      <c r="N982" s="34">
        <v>0</v>
      </c>
      <c r="O982" s="31" t="s">
        <v>161</v>
      </c>
      <c r="P982" s="116">
        <v>1666</v>
      </c>
      <c r="Q982" s="116">
        <v>749</v>
      </c>
      <c r="R982" s="33">
        <v>0.4496</v>
      </c>
      <c r="S982" s="31" t="s">
        <v>110</v>
      </c>
      <c r="T982" s="32">
        <v>0</v>
      </c>
      <c r="U982" s="34">
        <v>0</v>
      </c>
    </row>
    <row r="983" spans="8:21">
      <c r="H983" s="31" t="s">
        <v>161</v>
      </c>
      <c r="I983" s="116">
        <v>1742</v>
      </c>
      <c r="J983" s="116">
        <v>761</v>
      </c>
      <c r="K983" s="33">
        <v>0.43690000000000001</v>
      </c>
      <c r="L983" s="31" t="s">
        <v>111</v>
      </c>
      <c r="M983" s="32">
        <v>0</v>
      </c>
      <c r="N983" s="34">
        <v>0</v>
      </c>
      <c r="O983" s="31" t="s">
        <v>161</v>
      </c>
      <c r="P983" s="116">
        <v>1666</v>
      </c>
      <c r="Q983" s="116">
        <v>749</v>
      </c>
      <c r="R983" s="33">
        <v>0.4496</v>
      </c>
      <c r="S983" s="31" t="s">
        <v>111</v>
      </c>
      <c r="T983" s="32">
        <v>0</v>
      </c>
      <c r="U983" s="34">
        <v>0</v>
      </c>
    </row>
    <row r="984" spans="8:21">
      <c r="H984" s="31" t="s">
        <v>161</v>
      </c>
      <c r="I984" s="116">
        <v>1742</v>
      </c>
      <c r="J984" s="116">
        <v>761</v>
      </c>
      <c r="K984" s="33">
        <v>0.43690000000000001</v>
      </c>
      <c r="L984" s="31" t="s">
        <v>112</v>
      </c>
      <c r="M984" s="32">
        <v>0</v>
      </c>
      <c r="N984" s="34">
        <v>0</v>
      </c>
      <c r="O984" s="31" t="s">
        <v>161</v>
      </c>
      <c r="P984" s="116">
        <v>1666</v>
      </c>
      <c r="Q984" s="116">
        <v>749</v>
      </c>
      <c r="R984" s="33">
        <v>0.4496</v>
      </c>
      <c r="S984" s="31" t="s">
        <v>112</v>
      </c>
      <c r="T984" s="32">
        <v>0</v>
      </c>
      <c r="U984" s="34">
        <v>0</v>
      </c>
    </row>
    <row r="985" spans="8:21">
      <c r="H985" s="31" t="s">
        <v>161</v>
      </c>
      <c r="I985" s="116">
        <v>1742</v>
      </c>
      <c r="J985" s="116">
        <v>761</v>
      </c>
      <c r="K985" s="33">
        <v>0.43690000000000001</v>
      </c>
      <c r="L985" s="31" t="s">
        <v>113</v>
      </c>
      <c r="M985" s="32">
        <v>0</v>
      </c>
      <c r="N985" s="34">
        <v>0</v>
      </c>
      <c r="O985" s="31" t="s">
        <v>161</v>
      </c>
      <c r="P985" s="116">
        <v>1666</v>
      </c>
      <c r="Q985" s="116">
        <v>749</v>
      </c>
      <c r="R985" s="33">
        <v>0.4496</v>
      </c>
      <c r="S985" s="31" t="s">
        <v>113</v>
      </c>
      <c r="T985" s="32">
        <v>0</v>
      </c>
      <c r="U985" s="34">
        <v>0</v>
      </c>
    </row>
    <row r="986" spans="8:21">
      <c r="H986" s="31" t="s">
        <v>161</v>
      </c>
      <c r="I986" s="116">
        <v>1742</v>
      </c>
      <c r="J986" s="116">
        <v>761</v>
      </c>
      <c r="K986" s="33">
        <v>0.43690000000000001</v>
      </c>
      <c r="L986" s="31" t="s">
        <v>114</v>
      </c>
      <c r="M986" s="32">
        <v>0</v>
      </c>
      <c r="N986" s="34">
        <v>0</v>
      </c>
      <c r="O986" s="31" t="s">
        <v>161</v>
      </c>
      <c r="P986" s="116">
        <v>1666</v>
      </c>
      <c r="Q986" s="116">
        <v>749</v>
      </c>
      <c r="R986" s="33">
        <v>0.4496</v>
      </c>
      <c r="S986" s="31" t="s">
        <v>114</v>
      </c>
      <c r="T986" s="32">
        <v>0</v>
      </c>
      <c r="U986" s="34">
        <v>0</v>
      </c>
    </row>
    <row r="987" spans="8:21">
      <c r="H987" s="31" t="s">
        <v>161</v>
      </c>
      <c r="I987" s="116">
        <v>1742</v>
      </c>
      <c r="J987" s="116">
        <v>761</v>
      </c>
      <c r="K987" s="33">
        <v>0.43690000000000001</v>
      </c>
      <c r="L987" s="31" t="s">
        <v>115</v>
      </c>
      <c r="M987" s="32">
        <v>0</v>
      </c>
      <c r="N987" s="34">
        <v>0</v>
      </c>
      <c r="O987" s="31" t="s">
        <v>161</v>
      </c>
      <c r="P987" s="116">
        <v>1666</v>
      </c>
      <c r="Q987" s="116">
        <v>749</v>
      </c>
      <c r="R987" s="33">
        <v>0.4496</v>
      </c>
      <c r="S987" s="31" t="s">
        <v>115</v>
      </c>
      <c r="T987" s="32">
        <v>0</v>
      </c>
      <c r="U987" s="34">
        <v>0</v>
      </c>
    </row>
    <row r="988" spans="8:21">
      <c r="H988" s="31" t="s">
        <v>161</v>
      </c>
      <c r="I988" s="116">
        <v>1742</v>
      </c>
      <c r="J988" s="116">
        <v>761</v>
      </c>
      <c r="K988" s="33">
        <v>0.43690000000000001</v>
      </c>
      <c r="L988" s="31" t="s">
        <v>116</v>
      </c>
      <c r="M988" s="32">
        <v>0</v>
      </c>
      <c r="N988" s="34">
        <v>0</v>
      </c>
      <c r="O988" s="31" t="s">
        <v>161</v>
      </c>
      <c r="P988" s="116">
        <v>1666</v>
      </c>
      <c r="Q988" s="116">
        <v>749</v>
      </c>
      <c r="R988" s="33">
        <v>0.4496</v>
      </c>
      <c r="S988" s="31" t="s">
        <v>116</v>
      </c>
      <c r="T988" s="32">
        <v>0</v>
      </c>
      <c r="U988" s="34">
        <v>0</v>
      </c>
    </row>
    <row r="989" spans="8:21">
      <c r="H989" s="31" t="s">
        <v>161</v>
      </c>
      <c r="I989" s="116">
        <v>1742</v>
      </c>
      <c r="J989" s="116">
        <v>761</v>
      </c>
      <c r="K989" s="33">
        <v>0.43690000000000001</v>
      </c>
      <c r="L989" s="31" t="s">
        <v>117</v>
      </c>
      <c r="M989" s="32">
        <v>0</v>
      </c>
      <c r="N989" s="34">
        <v>0</v>
      </c>
      <c r="O989" s="31" t="s">
        <v>161</v>
      </c>
      <c r="P989" s="116">
        <v>1666</v>
      </c>
      <c r="Q989" s="116">
        <v>749</v>
      </c>
      <c r="R989" s="33">
        <v>0.4496</v>
      </c>
      <c r="S989" s="31" t="s">
        <v>117</v>
      </c>
      <c r="T989" s="32">
        <v>0</v>
      </c>
      <c r="U989" s="34">
        <v>0</v>
      </c>
    </row>
    <row r="990" spans="8:21">
      <c r="H990" s="31" t="s">
        <v>161</v>
      </c>
      <c r="I990" s="116">
        <v>1742</v>
      </c>
      <c r="J990" s="116">
        <v>761</v>
      </c>
      <c r="K990" s="33">
        <v>0.43690000000000001</v>
      </c>
      <c r="L990" s="31" t="s">
        <v>118</v>
      </c>
      <c r="M990" s="32">
        <v>0</v>
      </c>
      <c r="N990" s="34">
        <v>0</v>
      </c>
      <c r="O990" s="31" t="s">
        <v>161</v>
      </c>
      <c r="P990" s="116">
        <v>1666</v>
      </c>
      <c r="Q990" s="116">
        <v>749</v>
      </c>
      <c r="R990" s="33">
        <v>0.4496</v>
      </c>
      <c r="S990" s="31" t="s">
        <v>118</v>
      </c>
      <c r="T990" s="32">
        <v>0</v>
      </c>
      <c r="U990" s="34">
        <v>0</v>
      </c>
    </row>
    <row r="991" spans="8:21">
      <c r="H991" s="31" t="s">
        <v>161</v>
      </c>
      <c r="I991" s="116">
        <v>1742</v>
      </c>
      <c r="J991" s="116">
        <v>761</v>
      </c>
      <c r="K991" s="33">
        <v>0.43690000000000001</v>
      </c>
      <c r="L991" s="31" t="s">
        <v>119</v>
      </c>
      <c r="M991" s="32">
        <v>0</v>
      </c>
      <c r="N991" s="34">
        <v>0</v>
      </c>
      <c r="O991" s="31" t="s">
        <v>161</v>
      </c>
      <c r="P991" s="116">
        <v>1666</v>
      </c>
      <c r="Q991" s="116">
        <v>749</v>
      </c>
      <c r="R991" s="33">
        <v>0.4496</v>
      </c>
      <c r="S991" s="31" t="s">
        <v>119</v>
      </c>
      <c r="T991" s="32">
        <v>0</v>
      </c>
      <c r="U991" s="34">
        <v>0</v>
      </c>
    </row>
    <row r="992" spans="8:21">
      <c r="H992" s="31" t="s">
        <v>161</v>
      </c>
      <c r="I992" s="116">
        <v>1742</v>
      </c>
      <c r="J992" s="116">
        <v>761</v>
      </c>
      <c r="K992" s="33">
        <v>0.43690000000000001</v>
      </c>
      <c r="L992" s="31" t="s">
        <v>120</v>
      </c>
      <c r="M992" s="32">
        <v>0</v>
      </c>
      <c r="N992" s="34">
        <v>0</v>
      </c>
      <c r="O992" s="31" t="s">
        <v>161</v>
      </c>
      <c r="P992" s="116">
        <v>1666</v>
      </c>
      <c r="Q992" s="116">
        <v>749</v>
      </c>
      <c r="R992" s="33">
        <v>0.4496</v>
      </c>
      <c r="S992" s="31" t="s">
        <v>120</v>
      </c>
      <c r="T992" s="32">
        <v>0</v>
      </c>
      <c r="U992" s="34">
        <v>0</v>
      </c>
    </row>
    <row r="993" spans="8:21">
      <c r="H993" s="31" t="s">
        <v>162</v>
      </c>
      <c r="I993" s="116">
        <v>1704</v>
      </c>
      <c r="J993" s="116">
        <v>829</v>
      </c>
      <c r="K993" s="33">
        <v>0.48649999999999999</v>
      </c>
      <c r="L993" s="31" t="s">
        <v>55</v>
      </c>
      <c r="M993" s="32">
        <v>637</v>
      </c>
      <c r="N993" s="34">
        <v>0.76839999999999997</v>
      </c>
      <c r="O993" s="31" t="s">
        <v>162</v>
      </c>
      <c r="P993" s="116">
        <v>1534</v>
      </c>
      <c r="Q993" s="116">
        <v>735</v>
      </c>
      <c r="R993" s="33">
        <v>0.47910000000000003</v>
      </c>
      <c r="S993" s="31" t="s">
        <v>55</v>
      </c>
      <c r="T993" s="32">
        <v>558</v>
      </c>
      <c r="U993" s="34">
        <v>0.75919999999999999</v>
      </c>
    </row>
    <row r="994" spans="8:21">
      <c r="H994" s="31" t="s">
        <v>162</v>
      </c>
      <c r="I994" s="116">
        <v>1704</v>
      </c>
      <c r="J994" s="116">
        <v>829</v>
      </c>
      <c r="K994" s="33">
        <v>0.48649999999999999</v>
      </c>
      <c r="L994" s="31" t="s">
        <v>58</v>
      </c>
      <c r="M994" s="32">
        <v>0</v>
      </c>
      <c r="N994" s="34">
        <v>0</v>
      </c>
      <c r="O994" s="31" t="s">
        <v>162</v>
      </c>
      <c r="P994" s="116">
        <v>1534</v>
      </c>
      <c r="Q994" s="116">
        <v>735</v>
      </c>
      <c r="R994" s="33">
        <v>0.47910000000000003</v>
      </c>
      <c r="S994" s="31" t="s">
        <v>58</v>
      </c>
      <c r="T994" s="32">
        <v>0</v>
      </c>
      <c r="U994" s="34">
        <v>0</v>
      </c>
    </row>
    <row r="995" spans="8:21">
      <c r="H995" s="31" t="s">
        <v>162</v>
      </c>
      <c r="I995" s="116">
        <v>1704</v>
      </c>
      <c r="J995" s="116">
        <v>829</v>
      </c>
      <c r="K995" s="33">
        <v>0.48649999999999999</v>
      </c>
      <c r="L995" s="31" t="s">
        <v>61</v>
      </c>
      <c r="M995" s="32">
        <v>0</v>
      </c>
      <c r="N995" s="34">
        <v>0</v>
      </c>
      <c r="O995" s="31" t="s">
        <v>162</v>
      </c>
      <c r="P995" s="116">
        <v>1534</v>
      </c>
      <c r="Q995" s="116">
        <v>735</v>
      </c>
      <c r="R995" s="33">
        <v>0.47910000000000003</v>
      </c>
      <c r="S995" s="31" t="s">
        <v>61</v>
      </c>
      <c r="T995" s="32">
        <v>0</v>
      </c>
      <c r="U995" s="34">
        <v>0</v>
      </c>
    </row>
    <row r="996" spans="8:21">
      <c r="H996" s="31" t="s">
        <v>162</v>
      </c>
      <c r="I996" s="116">
        <v>1704</v>
      </c>
      <c r="J996" s="116">
        <v>829</v>
      </c>
      <c r="K996" s="33">
        <v>0.48649999999999999</v>
      </c>
      <c r="L996" s="31" t="s">
        <v>64</v>
      </c>
      <c r="M996" s="32">
        <v>0</v>
      </c>
      <c r="N996" s="34">
        <v>0</v>
      </c>
      <c r="O996" s="31" t="s">
        <v>162</v>
      </c>
      <c r="P996" s="116">
        <v>1534</v>
      </c>
      <c r="Q996" s="116">
        <v>735</v>
      </c>
      <c r="R996" s="33">
        <v>0.47910000000000003</v>
      </c>
      <c r="S996" s="31" t="s">
        <v>64</v>
      </c>
      <c r="T996" s="32">
        <v>0</v>
      </c>
      <c r="U996" s="34">
        <v>0</v>
      </c>
    </row>
    <row r="997" spans="8:21">
      <c r="H997" s="31" t="s">
        <v>162</v>
      </c>
      <c r="I997" s="116">
        <v>1704</v>
      </c>
      <c r="J997" s="116">
        <v>829</v>
      </c>
      <c r="K997" s="33">
        <v>0.48649999999999999</v>
      </c>
      <c r="L997" s="31" t="s">
        <v>67</v>
      </c>
      <c r="M997" s="32">
        <v>0</v>
      </c>
      <c r="N997" s="34">
        <v>0</v>
      </c>
      <c r="O997" s="31" t="s">
        <v>162</v>
      </c>
      <c r="P997" s="116">
        <v>1534</v>
      </c>
      <c r="Q997" s="116">
        <v>735</v>
      </c>
      <c r="R997" s="33">
        <v>0.47910000000000003</v>
      </c>
      <c r="S997" s="31" t="s">
        <v>67</v>
      </c>
      <c r="T997" s="32">
        <v>0</v>
      </c>
      <c r="U997" s="34">
        <v>0</v>
      </c>
    </row>
    <row r="998" spans="8:21">
      <c r="H998" s="31" t="s">
        <v>162</v>
      </c>
      <c r="I998" s="116">
        <v>1704</v>
      </c>
      <c r="J998" s="116">
        <v>829</v>
      </c>
      <c r="K998" s="33">
        <v>0.48649999999999999</v>
      </c>
      <c r="L998" s="31" t="s">
        <v>70</v>
      </c>
      <c r="M998" s="32">
        <v>0</v>
      </c>
      <c r="N998" s="34">
        <v>0</v>
      </c>
      <c r="O998" s="31" t="s">
        <v>162</v>
      </c>
      <c r="P998" s="116">
        <v>1534</v>
      </c>
      <c r="Q998" s="116">
        <v>735</v>
      </c>
      <c r="R998" s="33">
        <v>0.47910000000000003</v>
      </c>
      <c r="S998" s="31" t="s">
        <v>70</v>
      </c>
      <c r="T998" s="32">
        <v>0</v>
      </c>
      <c r="U998" s="34">
        <v>0</v>
      </c>
    </row>
    <row r="999" spans="8:21">
      <c r="H999" s="31" t="s">
        <v>162</v>
      </c>
      <c r="I999" s="116">
        <v>1704</v>
      </c>
      <c r="J999" s="116">
        <v>829</v>
      </c>
      <c r="K999" s="33">
        <v>0.48649999999999999</v>
      </c>
      <c r="L999" s="31" t="s">
        <v>73</v>
      </c>
      <c r="M999" s="32">
        <v>0</v>
      </c>
      <c r="N999" s="34">
        <v>0</v>
      </c>
      <c r="O999" s="31" t="s">
        <v>162</v>
      </c>
      <c r="P999" s="116">
        <v>1534</v>
      </c>
      <c r="Q999" s="116">
        <v>735</v>
      </c>
      <c r="R999" s="33">
        <v>0.47910000000000003</v>
      </c>
      <c r="S999" s="31" t="s">
        <v>73</v>
      </c>
      <c r="T999" s="32">
        <v>0</v>
      </c>
      <c r="U999" s="34">
        <v>0</v>
      </c>
    </row>
    <row r="1000" spans="8:21">
      <c r="H1000" s="31" t="s">
        <v>162</v>
      </c>
      <c r="I1000" s="116">
        <v>1704</v>
      </c>
      <c r="J1000" s="116">
        <v>829</v>
      </c>
      <c r="K1000" s="33">
        <v>0.48649999999999999</v>
      </c>
      <c r="L1000" s="31" t="s">
        <v>57</v>
      </c>
      <c r="M1000" s="32">
        <v>71</v>
      </c>
      <c r="N1000" s="34">
        <v>8.5599999999999996E-2</v>
      </c>
      <c r="O1000" s="31" t="s">
        <v>162</v>
      </c>
      <c r="P1000" s="116">
        <v>1534</v>
      </c>
      <c r="Q1000" s="116">
        <v>735</v>
      </c>
      <c r="R1000" s="33">
        <v>0.47910000000000003</v>
      </c>
      <c r="S1000" s="31" t="s">
        <v>57</v>
      </c>
      <c r="T1000" s="32">
        <v>74</v>
      </c>
      <c r="U1000" s="34">
        <v>0.1007</v>
      </c>
    </row>
    <row r="1001" spans="8:21">
      <c r="H1001" s="31" t="s">
        <v>162</v>
      </c>
      <c r="I1001" s="116">
        <v>1704</v>
      </c>
      <c r="J1001" s="116">
        <v>829</v>
      </c>
      <c r="K1001" s="33">
        <v>0.48649999999999999</v>
      </c>
      <c r="L1001" s="31" t="s">
        <v>76</v>
      </c>
      <c r="M1001" s="32">
        <v>0</v>
      </c>
      <c r="N1001" s="34">
        <v>0</v>
      </c>
      <c r="O1001" s="31" t="s">
        <v>162</v>
      </c>
      <c r="P1001" s="116">
        <v>1534</v>
      </c>
      <c r="Q1001" s="116">
        <v>735</v>
      </c>
      <c r="R1001" s="33">
        <v>0.47910000000000003</v>
      </c>
      <c r="S1001" s="31" t="s">
        <v>76</v>
      </c>
      <c r="T1001" s="32">
        <v>0</v>
      </c>
      <c r="U1001" s="34">
        <v>0</v>
      </c>
    </row>
    <row r="1002" spans="8:21">
      <c r="H1002" s="31" t="s">
        <v>162</v>
      </c>
      <c r="I1002" s="116">
        <v>1704</v>
      </c>
      <c r="J1002" s="116">
        <v>829</v>
      </c>
      <c r="K1002" s="33">
        <v>0.48649999999999999</v>
      </c>
      <c r="L1002" s="31" t="s">
        <v>77</v>
      </c>
      <c r="M1002" s="32">
        <v>0</v>
      </c>
      <c r="N1002" s="34">
        <v>0</v>
      </c>
      <c r="O1002" s="31" t="s">
        <v>162</v>
      </c>
      <c r="P1002" s="116">
        <v>1534</v>
      </c>
      <c r="Q1002" s="116">
        <v>735</v>
      </c>
      <c r="R1002" s="33">
        <v>0.47910000000000003</v>
      </c>
      <c r="S1002" s="31" t="s">
        <v>77</v>
      </c>
      <c r="T1002" s="32">
        <v>0</v>
      </c>
      <c r="U1002" s="34">
        <v>0</v>
      </c>
    </row>
    <row r="1003" spans="8:21">
      <c r="H1003" s="31" t="s">
        <v>162</v>
      </c>
      <c r="I1003" s="116">
        <v>1704</v>
      </c>
      <c r="J1003" s="116">
        <v>829</v>
      </c>
      <c r="K1003" s="33">
        <v>0.48649999999999999</v>
      </c>
      <c r="L1003" s="31" t="s">
        <v>60</v>
      </c>
      <c r="M1003" s="32">
        <v>54</v>
      </c>
      <c r="N1003" s="34">
        <v>6.5100000000000005E-2</v>
      </c>
      <c r="O1003" s="31" t="s">
        <v>162</v>
      </c>
      <c r="P1003" s="116">
        <v>1534</v>
      </c>
      <c r="Q1003" s="116">
        <v>735</v>
      </c>
      <c r="R1003" s="33">
        <v>0.47910000000000003</v>
      </c>
      <c r="S1003" s="31" t="s">
        <v>60</v>
      </c>
      <c r="T1003" s="32">
        <v>48</v>
      </c>
      <c r="U1003" s="34">
        <v>6.5299999999999997E-2</v>
      </c>
    </row>
    <row r="1004" spans="8:21">
      <c r="H1004" s="31" t="s">
        <v>162</v>
      </c>
      <c r="I1004" s="116">
        <v>1704</v>
      </c>
      <c r="J1004" s="116">
        <v>829</v>
      </c>
      <c r="K1004" s="33">
        <v>0.48649999999999999</v>
      </c>
      <c r="L1004" s="31" t="s">
        <v>56</v>
      </c>
      <c r="M1004" s="32">
        <v>0</v>
      </c>
      <c r="N1004" s="34">
        <v>0</v>
      </c>
      <c r="O1004" s="31" t="s">
        <v>162</v>
      </c>
      <c r="P1004" s="116">
        <v>1534</v>
      </c>
      <c r="Q1004" s="116">
        <v>735</v>
      </c>
      <c r="R1004" s="33">
        <v>0.47910000000000003</v>
      </c>
      <c r="S1004" s="31" t="s">
        <v>56</v>
      </c>
      <c r="T1004" s="32">
        <v>0</v>
      </c>
      <c r="U1004" s="34">
        <v>0</v>
      </c>
    </row>
    <row r="1005" spans="8:21">
      <c r="H1005" s="31" t="s">
        <v>162</v>
      </c>
      <c r="I1005" s="116">
        <v>1704</v>
      </c>
      <c r="J1005" s="116">
        <v>829</v>
      </c>
      <c r="K1005" s="33">
        <v>0.48649999999999999</v>
      </c>
      <c r="L1005" s="31" t="s">
        <v>59</v>
      </c>
      <c r="M1005" s="32">
        <v>0</v>
      </c>
      <c r="N1005" s="34">
        <v>0</v>
      </c>
      <c r="O1005" s="31" t="s">
        <v>162</v>
      </c>
      <c r="P1005" s="116">
        <v>1534</v>
      </c>
      <c r="Q1005" s="116">
        <v>735</v>
      </c>
      <c r="R1005" s="33">
        <v>0.47910000000000003</v>
      </c>
      <c r="S1005" s="31" t="s">
        <v>59</v>
      </c>
      <c r="T1005" s="32">
        <v>0</v>
      </c>
      <c r="U1005" s="34">
        <v>0</v>
      </c>
    </row>
    <row r="1006" spans="8:21">
      <c r="H1006" s="31" t="s">
        <v>162</v>
      </c>
      <c r="I1006" s="116">
        <v>1704</v>
      </c>
      <c r="J1006" s="116">
        <v>829</v>
      </c>
      <c r="K1006" s="33">
        <v>0.48649999999999999</v>
      </c>
      <c r="L1006" s="31" t="s">
        <v>62</v>
      </c>
      <c r="M1006" s="32">
        <v>0</v>
      </c>
      <c r="N1006" s="34">
        <v>0</v>
      </c>
      <c r="O1006" s="31" t="s">
        <v>162</v>
      </c>
      <c r="P1006" s="116">
        <v>1534</v>
      </c>
      <c r="Q1006" s="116">
        <v>735</v>
      </c>
      <c r="R1006" s="33">
        <v>0.47910000000000003</v>
      </c>
      <c r="S1006" s="31" t="s">
        <v>62</v>
      </c>
      <c r="T1006" s="32">
        <v>0</v>
      </c>
      <c r="U1006" s="34">
        <v>0</v>
      </c>
    </row>
    <row r="1007" spans="8:21">
      <c r="H1007" s="31" t="s">
        <v>162</v>
      </c>
      <c r="I1007" s="116">
        <v>1704</v>
      </c>
      <c r="J1007" s="116">
        <v>829</v>
      </c>
      <c r="K1007" s="33">
        <v>0.48649999999999999</v>
      </c>
      <c r="L1007" s="31" t="s">
        <v>65</v>
      </c>
      <c r="M1007" s="32">
        <v>0</v>
      </c>
      <c r="N1007" s="34">
        <v>0</v>
      </c>
      <c r="O1007" s="31" t="s">
        <v>162</v>
      </c>
      <c r="P1007" s="116">
        <v>1534</v>
      </c>
      <c r="Q1007" s="116">
        <v>735</v>
      </c>
      <c r="R1007" s="33">
        <v>0.47910000000000003</v>
      </c>
      <c r="S1007" s="31" t="s">
        <v>65</v>
      </c>
      <c r="T1007" s="32">
        <v>0</v>
      </c>
      <c r="U1007" s="34">
        <v>0</v>
      </c>
    </row>
    <row r="1008" spans="8:21">
      <c r="H1008" s="31" t="s">
        <v>162</v>
      </c>
      <c r="I1008" s="116">
        <v>1704</v>
      </c>
      <c r="J1008" s="116">
        <v>829</v>
      </c>
      <c r="K1008" s="33">
        <v>0.48649999999999999</v>
      </c>
      <c r="L1008" s="31" t="s">
        <v>68</v>
      </c>
      <c r="M1008" s="32">
        <v>0</v>
      </c>
      <c r="N1008" s="34">
        <v>0</v>
      </c>
      <c r="O1008" s="31" t="s">
        <v>162</v>
      </c>
      <c r="P1008" s="116">
        <v>1534</v>
      </c>
      <c r="Q1008" s="116">
        <v>735</v>
      </c>
      <c r="R1008" s="33">
        <v>0.47910000000000003</v>
      </c>
      <c r="S1008" s="31" t="s">
        <v>68</v>
      </c>
      <c r="T1008" s="32">
        <v>0</v>
      </c>
      <c r="U1008" s="34">
        <v>0</v>
      </c>
    </row>
    <row r="1009" spans="8:21">
      <c r="H1009" s="31" t="s">
        <v>162</v>
      </c>
      <c r="I1009" s="116">
        <v>1704</v>
      </c>
      <c r="J1009" s="116">
        <v>829</v>
      </c>
      <c r="K1009" s="33">
        <v>0.48649999999999999</v>
      </c>
      <c r="L1009" s="31" t="s">
        <v>71</v>
      </c>
      <c r="M1009" s="32">
        <v>0</v>
      </c>
      <c r="N1009" s="34">
        <v>0</v>
      </c>
      <c r="O1009" s="31" t="s">
        <v>162</v>
      </c>
      <c r="P1009" s="116">
        <v>1534</v>
      </c>
      <c r="Q1009" s="116">
        <v>735</v>
      </c>
      <c r="R1009" s="33">
        <v>0.47910000000000003</v>
      </c>
      <c r="S1009" s="31" t="s">
        <v>71</v>
      </c>
      <c r="T1009" s="32">
        <v>0</v>
      </c>
      <c r="U1009" s="34">
        <v>0</v>
      </c>
    </row>
    <row r="1010" spans="8:21">
      <c r="H1010" s="31" t="s">
        <v>162</v>
      </c>
      <c r="I1010" s="116">
        <v>1704</v>
      </c>
      <c r="J1010" s="116">
        <v>829</v>
      </c>
      <c r="K1010" s="33">
        <v>0.48649999999999999</v>
      </c>
      <c r="L1010" s="31" t="s">
        <v>63</v>
      </c>
      <c r="M1010" s="32">
        <v>17</v>
      </c>
      <c r="N1010" s="34">
        <v>2.0500000000000001E-2</v>
      </c>
      <c r="O1010" s="31" t="s">
        <v>162</v>
      </c>
      <c r="P1010" s="116">
        <v>1534</v>
      </c>
      <c r="Q1010" s="116">
        <v>735</v>
      </c>
      <c r="R1010" s="33">
        <v>0.47910000000000003</v>
      </c>
      <c r="S1010" s="31" t="s">
        <v>63</v>
      </c>
      <c r="T1010" s="32">
        <v>15</v>
      </c>
      <c r="U1010" s="34">
        <v>2.0400000000000001E-2</v>
      </c>
    </row>
    <row r="1011" spans="8:21">
      <c r="H1011" s="31" t="s">
        <v>162</v>
      </c>
      <c r="I1011" s="116">
        <v>1704</v>
      </c>
      <c r="J1011" s="116">
        <v>829</v>
      </c>
      <c r="K1011" s="33">
        <v>0.48649999999999999</v>
      </c>
      <c r="L1011" s="31" t="s">
        <v>75</v>
      </c>
      <c r="M1011" s="32">
        <v>0</v>
      </c>
      <c r="N1011" s="34">
        <v>0</v>
      </c>
      <c r="O1011" s="31" t="s">
        <v>162</v>
      </c>
      <c r="P1011" s="116">
        <v>1534</v>
      </c>
      <c r="Q1011" s="116">
        <v>735</v>
      </c>
      <c r="R1011" s="33">
        <v>0.47910000000000003</v>
      </c>
      <c r="S1011" s="31" t="s">
        <v>75</v>
      </c>
      <c r="T1011" s="32">
        <v>0</v>
      </c>
      <c r="U1011" s="34">
        <v>0</v>
      </c>
    </row>
    <row r="1012" spans="8:21">
      <c r="H1012" s="31" t="s">
        <v>162</v>
      </c>
      <c r="I1012" s="116">
        <v>1704</v>
      </c>
      <c r="J1012" s="116">
        <v>829</v>
      </c>
      <c r="K1012" s="33">
        <v>0.48649999999999999</v>
      </c>
      <c r="L1012" s="31" t="s">
        <v>66</v>
      </c>
      <c r="M1012" s="32">
        <v>4</v>
      </c>
      <c r="N1012" s="34">
        <v>4.7999999999999996E-3</v>
      </c>
      <c r="O1012" s="31" t="s">
        <v>162</v>
      </c>
      <c r="P1012" s="116">
        <v>1534</v>
      </c>
      <c r="Q1012" s="116">
        <v>735</v>
      </c>
      <c r="R1012" s="33">
        <v>0.47910000000000003</v>
      </c>
      <c r="S1012" s="31" t="s">
        <v>66</v>
      </c>
      <c r="T1012" s="32">
        <v>8</v>
      </c>
      <c r="U1012" s="34">
        <v>1.09E-2</v>
      </c>
    </row>
    <row r="1013" spans="8:21">
      <c r="H1013" s="31" t="s">
        <v>162</v>
      </c>
      <c r="I1013" s="116">
        <v>1704</v>
      </c>
      <c r="J1013" s="116">
        <v>829</v>
      </c>
      <c r="K1013" s="33">
        <v>0.48649999999999999</v>
      </c>
      <c r="L1013" s="31" t="s">
        <v>78</v>
      </c>
      <c r="M1013" s="32">
        <v>0</v>
      </c>
      <c r="N1013" s="34">
        <v>0</v>
      </c>
      <c r="O1013" s="31" t="s">
        <v>162</v>
      </c>
      <c r="P1013" s="116">
        <v>1534</v>
      </c>
      <c r="Q1013" s="116">
        <v>735</v>
      </c>
      <c r="R1013" s="33">
        <v>0.47910000000000003</v>
      </c>
      <c r="S1013" s="31" t="s">
        <v>78</v>
      </c>
      <c r="T1013" s="32">
        <v>0</v>
      </c>
      <c r="U1013" s="34">
        <v>0</v>
      </c>
    </row>
    <row r="1014" spans="8:21">
      <c r="H1014" s="31" t="s">
        <v>162</v>
      </c>
      <c r="I1014" s="116">
        <v>1704</v>
      </c>
      <c r="J1014" s="116">
        <v>829</v>
      </c>
      <c r="K1014" s="33">
        <v>0.48649999999999999</v>
      </c>
      <c r="L1014" s="31" t="s">
        <v>79</v>
      </c>
      <c r="M1014" s="32">
        <v>0</v>
      </c>
      <c r="N1014" s="34">
        <v>0</v>
      </c>
      <c r="O1014" s="31" t="s">
        <v>162</v>
      </c>
      <c r="P1014" s="116">
        <v>1534</v>
      </c>
      <c r="Q1014" s="116">
        <v>735</v>
      </c>
      <c r="R1014" s="33">
        <v>0.47910000000000003</v>
      </c>
      <c r="S1014" s="31" t="s">
        <v>79</v>
      </c>
      <c r="T1014" s="32">
        <v>0</v>
      </c>
      <c r="U1014" s="34">
        <v>0</v>
      </c>
    </row>
    <row r="1015" spans="8:21">
      <c r="H1015" s="31" t="s">
        <v>162</v>
      </c>
      <c r="I1015" s="116">
        <v>1704</v>
      </c>
      <c r="J1015" s="116">
        <v>829</v>
      </c>
      <c r="K1015" s="33">
        <v>0.48649999999999999</v>
      </c>
      <c r="L1015" s="31" t="s">
        <v>80</v>
      </c>
      <c r="M1015" s="32">
        <v>0</v>
      </c>
      <c r="N1015" s="34">
        <v>0</v>
      </c>
      <c r="O1015" s="31" t="s">
        <v>162</v>
      </c>
      <c r="P1015" s="116">
        <v>1534</v>
      </c>
      <c r="Q1015" s="116">
        <v>735</v>
      </c>
      <c r="R1015" s="33">
        <v>0.47910000000000003</v>
      </c>
      <c r="S1015" s="31" t="s">
        <v>80</v>
      </c>
      <c r="T1015" s="32">
        <v>0</v>
      </c>
      <c r="U1015" s="34">
        <v>0</v>
      </c>
    </row>
    <row r="1016" spans="8:21">
      <c r="H1016" s="31" t="s">
        <v>162</v>
      </c>
      <c r="I1016" s="116">
        <v>1704</v>
      </c>
      <c r="J1016" s="116">
        <v>829</v>
      </c>
      <c r="K1016" s="33">
        <v>0.48649999999999999</v>
      </c>
      <c r="L1016" s="31" t="s">
        <v>81</v>
      </c>
      <c r="M1016" s="32">
        <v>0</v>
      </c>
      <c r="N1016" s="34">
        <v>0</v>
      </c>
      <c r="O1016" s="31" t="s">
        <v>162</v>
      </c>
      <c r="P1016" s="116">
        <v>1534</v>
      </c>
      <c r="Q1016" s="116">
        <v>735</v>
      </c>
      <c r="R1016" s="33">
        <v>0.47910000000000003</v>
      </c>
      <c r="S1016" s="31" t="s">
        <v>81</v>
      </c>
      <c r="T1016" s="32">
        <v>0</v>
      </c>
      <c r="U1016" s="34">
        <v>0</v>
      </c>
    </row>
    <row r="1017" spans="8:21">
      <c r="H1017" s="31" t="s">
        <v>162</v>
      </c>
      <c r="I1017" s="116">
        <v>1704</v>
      </c>
      <c r="J1017" s="116">
        <v>829</v>
      </c>
      <c r="K1017" s="33">
        <v>0.48649999999999999</v>
      </c>
      <c r="L1017" s="31" t="s">
        <v>82</v>
      </c>
      <c r="M1017" s="32">
        <v>0</v>
      </c>
      <c r="N1017" s="34">
        <v>0</v>
      </c>
      <c r="O1017" s="31" t="s">
        <v>162</v>
      </c>
      <c r="P1017" s="116">
        <v>1534</v>
      </c>
      <c r="Q1017" s="116">
        <v>735</v>
      </c>
      <c r="R1017" s="33">
        <v>0.47910000000000003</v>
      </c>
      <c r="S1017" s="31" t="s">
        <v>82</v>
      </c>
      <c r="T1017" s="32">
        <v>0</v>
      </c>
      <c r="U1017" s="34">
        <v>0</v>
      </c>
    </row>
    <row r="1018" spans="8:21">
      <c r="H1018" s="31" t="s">
        <v>162</v>
      </c>
      <c r="I1018" s="116">
        <v>1704</v>
      </c>
      <c r="J1018" s="116">
        <v>829</v>
      </c>
      <c r="K1018" s="33">
        <v>0.48649999999999999</v>
      </c>
      <c r="L1018" s="31" t="s">
        <v>83</v>
      </c>
      <c r="M1018" s="32">
        <v>0</v>
      </c>
      <c r="N1018" s="34">
        <v>0</v>
      </c>
      <c r="O1018" s="31" t="s">
        <v>162</v>
      </c>
      <c r="P1018" s="116">
        <v>1534</v>
      </c>
      <c r="Q1018" s="116">
        <v>735</v>
      </c>
      <c r="R1018" s="33">
        <v>0.47910000000000003</v>
      </c>
      <c r="S1018" s="31" t="s">
        <v>83</v>
      </c>
      <c r="T1018" s="32">
        <v>0</v>
      </c>
      <c r="U1018" s="34">
        <v>0</v>
      </c>
    </row>
    <row r="1019" spans="8:21">
      <c r="H1019" s="31" t="s">
        <v>162</v>
      </c>
      <c r="I1019" s="116">
        <v>1704</v>
      </c>
      <c r="J1019" s="116">
        <v>829</v>
      </c>
      <c r="K1019" s="33">
        <v>0.48649999999999999</v>
      </c>
      <c r="L1019" s="31" t="s">
        <v>84</v>
      </c>
      <c r="M1019" s="32">
        <v>0</v>
      </c>
      <c r="N1019" s="34">
        <v>0</v>
      </c>
      <c r="O1019" s="31" t="s">
        <v>162</v>
      </c>
      <c r="P1019" s="116">
        <v>1534</v>
      </c>
      <c r="Q1019" s="116">
        <v>735</v>
      </c>
      <c r="R1019" s="33">
        <v>0.47910000000000003</v>
      </c>
      <c r="S1019" s="31" t="s">
        <v>84</v>
      </c>
      <c r="T1019" s="32">
        <v>0</v>
      </c>
      <c r="U1019" s="34">
        <v>0</v>
      </c>
    </row>
    <row r="1020" spans="8:21">
      <c r="H1020" s="31" t="s">
        <v>162</v>
      </c>
      <c r="I1020" s="116">
        <v>1704</v>
      </c>
      <c r="J1020" s="116">
        <v>829</v>
      </c>
      <c r="K1020" s="33">
        <v>0.48649999999999999</v>
      </c>
      <c r="L1020" s="31" t="s">
        <v>85</v>
      </c>
      <c r="M1020" s="32">
        <v>0</v>
      </c>
      <c r="N1020" s="34">
        <v>0</v>
      </c>
      <c r="O1020" s="31" t="s">
        <v>162</v>
      </c>
      <c r="P1020" s="116">
        <v>1534</v>
      </c>
      <c r="Q1020" s="116">
        <v>735</v>
      </c>
      <c r="R1020" s="33">
        <v>0.47910000000000003</v>
      </c>
      <c r="S1020" s="31" t="s">
        <v>85</v>
      </c>
      <c r="T1020" s="32">
        <v>0</v>
      </c>
      <c r="U1020" s="34">
        <v>0</v>
      </c>
    </row>
    <row r="1021" spans="8:21">
      <c r="H1021" s="31" t="s">
        <v>162</v>
      </c>
      <c r="I1021" s="116">
        <v>1704</v>
      </c>
      <c r="J1021" s="116">
        <v>829</v>
      </c>
      <c r="K1021" s="33">
        <v>0.48649999999999999</v>
      </c>
      <c r="L1021" s="31" t="s">
        <v>69</v>
      </c>
      <c r="M1021" s="32">
        <v>29</v>
      </c>
      <c r="N1021" s="34">
        <v>3.5000000000000003E-2</v>
      </c>
      <c r="O1021" s="31" t="s">
        <v>162</v>
      </c>
      <c r="P1021" s="116">
        <v>1534</v>
      </c>
      <c r="Q1021" s="116">
        <v>735</v>
      </c>
      <c r="R1021" s="33">
        <v>0.47910000000000003</v>
      </c>
      <c r="S1021" s="31" t="s">
        <v>69</v>
      </c>
      <c r="T1021" s="32">
        <v>19</v>
      </c>
      <c r="U1021" s="34">
        <v>2.5899999999999999E-2</v>
      </c>
    </row>
    <row r="1022" spans="8:21">
      <c r="H1022" s="31" t="s">
        <v>162</v>
      </c>
      <c r="I1022" s="116">
        <v>1704</v>
      </c>
      <c r="J1022" s="116">
        <v>829</v>
      </c>
      <c r="K1022" s="33">
        <v>0.48649999999999999</v>
      </c>
      <c r="L1022" s="31" t="s">
        <v>86</v>
      </c>
      <c r="M1022" s="32">
        <v>0</v>
      </c>
      <c r="N1022" s="34">
        <v>0</v>
      </c>
      <c r="O1022" s="31" t="s">
        <v>162</v>
      </c>
      <c r="P1022" s="116">
        <v>1534</v>
      </c>
      <c r="Q1022" s="116">
        <v>735</v>
      </c>
      <c r="R1022" s="33">
        <v>0.47910000000000003</v>
      </c>
      <c r="S1022" s="31" t="s">
        <v>86</v>
      </c>
      <c r="T1022" s="32">
        <v>0</v>
      </c>
      <c r="U1022" s="34">
        <v>0</v>
      </c>
    </row>
    <row r="1023" spans="8:21">
      <c r="H1023" s="31" t="s">
        <v>162</v>
      </c>
      <c r="I1023" s="116">
        <v>1704</v>
      </c>
      <c r="J1023" s="116">
        <v>829</v>
      </c>
      <c r="K1023" s="33">
        <v>0.48649999999999999</v>
      </c>
      <c r="L1023" s="31" t="s">
        <v>72</v>
      </c>
      <c r="M1023" s="32">
        <v>17</v>
      </c>
      <c r="N1023" s="34">
        <v>2.0500000000000001E-2</v>
      </c>
      <c r="O1023" s="31" t="s">
        <v>162</v>
      </c>
      <c r="P1023" s="116">
        <v>1534</v>
      </c>
      <c r="Q1023" s="116">
        <v>735</v>
      </c>
      <c r="R1023" s="33">
        <v>0.47910000000000003</v>
      </c>
      <c r="S1023" s="31" t="s">
        <v>72</v>
      </c>
      <c r="T1023" s="32">
        <v>13</v>
      </c>
      <c r="U1023" s="34">
        <v>1.77E-2</v>
      </c>
    </row>
    <row r="1024" spans="8:21">
      <c r="H1024" s="31" t="s">
        <v>162</v>
      </c>
      <c r="I1024" s="116">
        <v>1704</v>
      </c>
      <c r="J1024" s="116">
        <v>829</v>
      </c>
      <c r="K1024" s="33">
        <v>0.48649999999999999</v>
      </c>
      <c r="L1024" s="31" t="s">
        <v>87</v>
      </c>
      <c r="M1024" s="32">
        <v>0</v>
      </c>
      <c r="N1024" s="34">
        <v>0</v>
      </c>
      <c r="O1024" s="31" t="s">
        <v>162</v>
      </c>
      <c r="P1024" s="116">
        <v>1534</v>
      </c>
      <c r="Q1024" s="116">
        <v>735</v>
      </c>
      <c r="R1024" s="33">
        <v>0.47910000000000003</v>
      </c>
      <c r="S1024" s="31" t="s">
        <v>87</v>
      </c>
      <c r="T1024" s="32">
        <v>0</v>
      </c>
      <c r="U1024" s="34">
        <v>0</v>
      </c>
    </row>
    <row r="1025" spans="8:21">
      <c r="H1025" s="31" t="s">
        <v>162</v>
      </c>
      <c r="I1025" s="116">
        <v>1704</v>
      </c>
      <c r="J1025" s="116">
        <v>829</v>
      </c>
      <c r="K1025" s="33">
        <v>0.48649999999999999</v>
      </c>
      <c r="L1025" s="31" t="s">
        <v>88</v>
      </c>
      <c r="M1025" s="32">
        <v>0</v>
      </c>
      <c r="N1025" s="34">
        <v>0</v>
      </c>
      <c r="O1025" s="31" t="s">
        <v>162</v>
      </c>
      <c r="P1025" s="116">
        <v>1534</v>
      </c>
      <c r="Q1025" s="116">
        <v>735</v>
      </c>
      <c r="R1025" s="33">
        <v>0.47910000000000003</v>
      </c>
      <c r="S1025" s="31" t="s">
        <v>88</v>
      </c>
      <c r="T1025" s="32">
        <v>0</v>
      </c>
      <c r="U1025" s="34">
        <v>0</v>
      </c>
    </row>
    <row r="1026" spans="8:21">
      <c r="H1026" s="31" t="s">
        <v>162</v>
      </c>
      <c r="I1026" s="116">
        <v>1704</v>
      </c>
      <c r="J1026" s="116">
        <v>829</v>
      </c>
      <c r="K1026" s="33">
        <v>0.48649999999999999</v>
      </c>
      <c r="L1026" s="31" t="s">
        <v>89</v>
      </c>
      <c r="M1026" s="32">
        <v>0</v>
      </c>
      <c r="N1026" s="34">
        <v>0</v>
      </c>
      <c r="O1026" s="31" t="s">
        <v>162</v>
      </c>
      <c r="P1026" s="116">
        <v>1534</v>
      </c>
      <c r="Q1026" s="116">
        <v>735</v>
      </c>
      <c r="R1026" s="33">
        <v>0.47910000000000003</v>
      </c>
      <c r="S1026" s="31" t="s">
        <v>89</v>
      </c>
      <c r="T1026" s="32">
        <v>0</v>
      </c>
      <c r="U1026" s="34">
        <v>0</v>
      </c>
    </row>
    <row r="1027" spans="8:21">
      <c r="H1027" s="31" t="s">
        <v>162</v>
      </c>
      <c r="I1027" s="116">
        <v>1704</v>
      </c>
      <c r="J1027" s="116">
        <v>829</v>
      </c>
      <c r="K1027" s="33">
        <v>0.48649999999999999</v>
      </c>
      <c r="L1027" s="31" t="s">
        <v>90</v>
      </c>
      <c r="M1027" s="32">
        <v>0</v>
      </c>
      <c r="N1027" s="34">
        <v>0</v>
      </c>
      <c r="O1027" s="31" t="s">
        <v>162</v>
      </c>
      <c r="P1027" s="116">
        <v>1534</v>
      </c>
      <c r="Q1027" s="116">
        <v>735</v>
      </c>
      <c r="R1027" s="33">
        <v>0.47910000000000003</v>
      </c>
      <c r="S1027" s="31" t="s">
        <v>90</v>
      </c>
      <c r="T1027" s="32">
        <v>0</v>
      </c>
      <c r="U1027" s="34">
        <v>0</v>
      </c>
    </row>
    <row r="1028" spans="8:21">
      <c r="H1028" s="31" t="s">
        <v>162</v>
      </c>
      <c r="I1028" s="116">
        <v>1704</v>
      </c>
      <c r="J1028" s="116">
        <v>829</v>
      </c>
      <c r="K1028" s="33">
        <v>0.48649999999999999</v>
      </c>
      <c r="L1028" s="31" t="s">
        <v>91</v>
      </c>
      <c r="M1028" s="32">
        <v>0</v>
      </c>
      <c r="N1028" s="34">
        <v>0</v>
      </c>
      <c r="O1028" s="31" t="s">
        <v>162</v>
      </c>
      <c r="P1028" s="116">
        <v>1534</v>
      </c>
      <c r="Q1028" s="116">
        <v>735</v>
      </c>
      <c r="R1028" s="33">
        <v>0.47910000000000003</v>
      </c>
      <c r="S1028" s="31" t="s">
        <v>91</v>
      </c>
      <c r="T1028" s="32">
        <v>0</v>
      </c>
      <c r="U1028" s="34">
        <v>0</v>
      </c>
    </row>
    <row r="1029" spans="8:21">
      <c r="H1029" s="31" t="s">
        <v>162</v>
      </c>
      <c r="I1029" s="116">
        <v>1704</v>
      </c>
      <c r="J1029" s="116">
        <v>829</v>
      </c>
      <c r="K1029" s="33">
        <v>0.48649999999999999</v>
      </c>
      <c r="L1029" s="31" t="s">
        <v>92</v>
      </c>
      <c r="M1029" s="32">
        <v>0</v>
      </c>
      <c r="N1029" s="34">
        <v>0</v>
      </c>
      <c r="O1029" s="31" t="s">
        <v>162</v>
      </c>
      <c r="P1029" s="116">
        <v>1534</v>
      </c>
      <c r="Q1029" s="116">
        <v>735</v>
      </c>
      <c r="R1029" s="33">
        <v>0.47910000000000003</v>
      </c>
      <c r="S1029" s="31" t="s">
        <v>92</v>
      </c>
      <c r="T1029" s="32">
        <v>0</v>
      </c>
      <c r="U1029" s="34">
        <v>0</v>
      </c>
    </row>
    <row r="1030" spans="8:21">
      <c r="H1030" s="31" t="s">
        <v>162</v>
      </c>
      <c r="I1030" s="116">
        <v>1704</v>
      </c>
      <c r="J1030" s="116">
        <v>829</v>
      </c>
      <c r="K1030" s="33">
        <v>0.48649999999999999</v>
      </c>
      <c r="L1030" s="31" t="s">
        <v>93</v>
      </c>
      <c r="M1030" s="32">
        <v>0</v>
      </c>
      <c r="N1030" s="34">
        <v>0</v>
      </c>
      <c r="O1030" s="31" t="s">
        <v>162</v>
      </c>
      <c r="P1030" s="116">
        <v>1534</v>
      </c>
      <c r="Q1030" s="116">
        <v>735</v>
      </c>
      <c r="R1030" s="33">
        <v>0.47910000000000003</v>
      </c>
      <c r="S1030" s="31" t="s">
        <v>93</v>
      </c>
      <c r="T1030" s="32">
        <v>0</v>
      </c>
      <c r="U1030" s="34">
        <v>0</v>
      </c>
    </row>
    <row r="1031" spans="8:21">
      <c r="H1031" s="31" t="s">
        <v>162</v>
      </c>
      <c r="I1031" s="116">
        <v>1704</v>
      </c>
      <c r="J1031" s="116">
        <v>829</v>
      </c>
      <c r="K1031" s="33">
        <v>0.48649999999999999</v>
      </c>
      <c r="L1031" s="31" t="s">
        <v>94</v>
      </c>
      <c r="M1031" s="32">
        <v>0</v>
      </c>
      <c r="N1031" s="34">
        <v>0</v>
      </c>
      <c r="O1031" s="31" t="s">
        <v>162</v>
      </c>
      <c r="P1031" s="116">
        <v>1534</v>
      </c>
      <c r="Q1031" s="116">
        <v>735</v>
      </c>
      <c r="R1031" s="33">
        <v>0.47910000000000003</v>
      </c>
      <c r="S1031" s="31" t="s">
        <v>94</v>
      </c>
      <c r="T1031" s="32">
        <v>0</v>
      </c>
      <c r="U1031" s="34">
        <v>0</v>
      </c>
    </row>
    <row r="1032" spans="8:21">
      <c r="H1032" s="31" t="s">
        <v>162</v>
      </c>
      <c r="I1032" s="116">
        <v>1704</v>
      </c>
      <c r="J1032" s="116">
        <v>829</v>
      </c>
      <c r="K1032" s="33">
        <v>0.48649999999999999</v>
      </c>
      <c r="L1032" s="31" t="s">
        <v>95</v>
      </c>
      <c r="M1032" s="32">
        <v>0</v>
      </c>
      <c r="N1032" s="34">
        <v>0</v>
      </c>
      <c r="O1032" s="31" t="s">
        <v>162</v>
      </c>
      <c r="P1032" s="116">
        <v>1534</v>
      </c>
      <c r="Q1032" s="116">
        <v>735</v>
      </c>
      <c r="R1032" s="33">
        <v>0.47910000000000003</v>
      </c>
      <c r="S1032" s="31" t="s">
        <v>95</v>
      </c>
      <c r="T1032" s="32">
        <v>0</v>
      </c>
      <c r="U1032" s="34">
        <v>0</v>
      </c>
    </row>
    <row r="1033" spans="8:21">
      <c r="H1033" s="31" t="s">
        <v>162</v>
      </c>
      <c r="I1033" s="116">
        <v>1704</v>
      </c>
      <c r="J1033" s="116">
        <v>829</v>
      </c>
      <c r="K1033" s="33">
        <v>0.48649999999999999</v>
      </c>
      <c r="L1033" s="31" t="s">
        <v>96</v>
      </c>
      <c r="M1033" s="32">
        <v>0</v>
      </c>
      <c r="N1033" s="34">
        <v>0</v>
      </c>
      <c r="O1033" s="31" t="s">
        <v>162</v>
      </c>
      <c r="P1033" s="116">
        <v>1534</v>
      </c>
      <c r="Q1033" s="116">
        <v>735</v>
      </c>
      <c r="R1033" s="33">
        <v>0.47910000000000003</v>
      </c>
      <c r="S1033" s="31" t="s">
        <v>96</v>
      </c>
      <c r="T1033" s="32">
        <v>0</v>
      </c>
      <c r="U1033" s="34">
        <v>0</v>
      </c>
    </row>
    <row r="1034" spans="8:21">
      <c r="H1034" s="31" t="s">
        <v>162</v>
      </c>
      <c r="I1034" s="116">
        <v>1704</v>
      </c>
      <c r="J1034" s="116">
        <v>829</v>
      </c>
      <c r="K1034" s="33">
        <v>0.48649999999999999</v>
      </c>
      <c r="L1034" s="31" t="s">
        <v>97</v>
      </c>
      <c r="M1034" s="32">
        <v>0</v>
      </c>
      <c r="N1034" s="34">
        <v>0</v>
      </c>
      <c r="O1034" s="31" t="s">
        <v>162</v>
      </c>
      <c r="P1034" s="116">
        <v>1534</v>
      </c>
      <c r="Q1034" s="116">
        <v>735</v>
      </c>
      <c r="R1034" s="33">
        <v>0.47910000000000003</v>
      </c>
      <c r="S1034" s="31" t="s">
        <v>97</v>
      </c>
      <c r="T1034" s="32">
        <v>0</v>
      </c>
      <c r="U1034" s="34">
        <v>0</v>
      </c>
    </row>
    <row r="1035" spans="8:21">
      <c r="H1035" s="31" t="s">
        <v>162</v>
      </c>
      <c r="I1035" s="116">
        <v>1704</v>
      </c>
      <c r="J1035" s="116">
        <v>829</v>
      </c>
      <c r="K1035" s="33">
        <v>0.48649999999999999</v>
      </c>
      <c r="L1035" s="31" t="s">
        <v>98</v>
      </c>
      <c r="M1035" s="32">
        <v>0</v>
      </c>
      <c r="N1035" s="34">
        <v>0</v>
      </c>
      <c r="O1035" s="31" t="s">
        <v>162</v>
      </c>
      <c r="P1035" s="116">
        <v>1534</v>
      </c>
      <c r="Q1035" s="116">
        <v>735</v>
      </c>
      <c r="R1035" s="33">
        <v>0.47910000000000003</v>
      </c>
      <c r="S1035" s="31" t="s">
        <v>98</v>
      </c>
      <c r="T1035" s="32">
        <v>0</v>
      </c>
      <c r="U1035" s="34">
        <v>0</v>
      </c>
    </row>
    <row r="1036" spans="8:21">
      <c r="H1036" s="31" t="s">
        <v>162</v>
      </c>
      <c r="I1036" s="116">
        <v>1704</v>
      </c>
      <c r="J1036" s="116">
        <v>829</v>
      </c>
      <c r="K1036" s="33">
        <v>0.48649999999999999</v>
      </c>
      <c r="L1036" s="31" t="s">
        <v>99</v>
      </c>
      <c r="M1036" s="32">
        <v>0</v>
      </c>
      <c r="N1036" s="34">
        <v>0</v>
      </c>
      <c r="O1036" s="31" t="s">
        <v>162</v>
      </c>
      <c r="P1036" s="116">
        <v>1534</v>
      </c>
      <c r="Q1036" s="116">
        <v>735</v>
      </c>
      <c r="R1036" s="33">
        <v>0.47910000000000003</v>
      </c>
      <c r="S1036" s="31" t="s">
        <v>99</v>
      </c>
      <c r="T1036" s="32">
        <v>0</v>
      </c>
      <c r="U1036" s="34">
        <v>0</v>
      </c>
    </row>
    <row r="1037" spans="8:21">
      <c r="H1037" s="31" t="s">
        <v>162</v>
      </c>
      <c r="I1037" s="116">
        <v>1704</v>
      </c>
      <c r="J1037" s="116">
        <v>829</v>
      </c>
      <c r="K1037" s="33">
        <v>0.48649999999999999</v>
      </c>
      <c r="L1037" s="31" t="s">
        <v>100</v>
      </c>
      <c r="M1037" s="32">
        <v>0</v>
      </c>
      <c r="N1037" s="34">
        <v>0</v>
      </c>
      <c r="O1037" s="31" t="s">
        <v>162</v>
      </c>
      <c r="P1037" s="116">
        <v>1534</v>
      </c>
      <c r="Q1037" s="116">
        <v>735</v>
      </c>
      <c r="R1037" s="33">
        <v>0.47910000000000003</v>
      </c>
      <c r="S1037" s="31" t="s">
        <v>100</v>
      </c>
      <c r="T1037" s="32">
        <v>0</v>
      </c>
      <c r="U1037" s="34">
        <v>0</v>
      </c>
    </row>
    <row r="1038" spans="8:21">
      <c r="H1038" s="31" t="s">
        <v>162</v>
      </c>
      <c r="I1038" s="116">
        <v>1704</v>
      </c>
      <c r="J1038" s="116">
        <v>829</v>
      </c>
      <c r="K1038" s="33">
        <v>0.48649999999999999</v>
      </c>
      <c r="L1038" s="31" t="s">
        <v>101</v>
      </c>
      <c r="M1038" s="32">
        <v>0</v>
      </c>
      <c r="N1038" s="34">
        <v>0</v>
      </c>
      <c r="O1038" s="31" t="s">
        <v>162</v>
      </c>
      <c r="P1038" s="116">
        <v>1534</v>
      </c>
      <c r="Q1038" s="116">
        <v>735</v>
      </c>
      <c r="R1038" s="33">
        <v>0.47910000000000003</v>
      </c>
      <c r="S1038" s="31" t="s">
        <v>101</v>
      </c>
      <c r="T1038" s="32">
        <v>0</v>
      </c>
      <c r="U1038" s="34">
        <v>0</v>
      </c>
    </row>
    <row r="1039" spans="8:21">
      <c r="H1039" s="31" t="s">
        <v>162</v>
      </c>
      <c r="I1039" s="116">
        <v>1704</v>
      </c>
      <c r="J1039" s="116">
        <v>829</v>
      </c>
      <c r="K1039" s="33">
        <v>0.48649999999999999</v>
      </c>
      <c r="L1039" s="31" t="s">
        <v>102</v>
      </c>
      <c r="M1039" s="32">
        <v>0</v>
      </c>
      <c r="N1039" s="34">
        <v>0</v>
      </c>
      <c r="O1039" s="31" t="s">
        <v>162</v>
      </c>
      <c r="P1039" s="116">
        <v>1534</v>
      </c>
      <c r="Q1039" s="116">
        <v>735</v>
      </c>
      <c r="R1039" s="33">
        <v>0.47910000000000003</v>
      </c>
      <c r="S1039" s="31" t="s">
        <v>102</v>
      </c>
      <c r="T1039" s="32">
        <v>0</v>
      </c>
      <c r="U1039" s="34">
        <v>0</v>
      </c>
    </row>
    <row r="1040" spans="8:21">
      <c r="H1040" s="31" t="s">
        <v>162</v>
      </c>
      <c r="I1040" s="116">
        <v>1704</v>
      </c>
      <c r="J1040" s="116">
        <v>829</v>
      </c>
      <c r="K1040" s="33">
        <v>0.48649999999999999</v>
      </c>
      <c r="L1040" s="31" t="s">
        <v>74</v>
      </c>
      <c r="M1040" s="32">
        <v>0</v>
      </c>
      <c r="N1040" s="34">
        <v>0</v>
      </c>
      <c r="O1040" s="31" t="s">
        <v>162</v>
      </c>
      <c r="P1040" s="116">
        <v>1534</v>
      </c>
      <c r="Q1040" s="116">
        <v>735</v>
      </c>
      <c r="R1040" s="33">
        <v>0.47910000000000003</v>
      </c>
      <c r="S1040" s="31" t="s">
        <v>74</v>
      </c>
      <c r="T1040" s="32">
        <v>0</v>
      </c>
      <c r="U1040" s="34">
        <v>0</v>
      </c>
    </row>
    <row r="1041" spans="8:21">
      <c r="H1041" s="31" t="s">
        <v>162</v>
      </c>
      <c r="I1041" s="116">
        <v>1704</v>
      </c>
      <c r="J1041" s="116">
        <v>829</v>
      </c>
      <c r="K1041" s="33">
        <v>0.48649999999999999</v>
      </c>
      <c r="L1041" s="31" t="s">
        <v>103</v>
      </c>
      <c r="M1041" s="32">
        <v>0</v>
      </c>
      <c r="N1041" s="34">
        <v>0</v>
      </c>
      <c r="O1041" s="31" t="s">
        <v>162</v>
      </c>
      <c r="P1041" s="116">
        <v>1534</v>
      </c>
      <c r="Q1041" s="116">
        <v>735</v>
      </c>
      <c r="R1041" s="33">
        <v>0.47910000000000003</v>
      </c>
      <c r="S1041" s="31" t="s">
        <v>103</v>
      </c>
      <c r="T1041" s="32">
        <v>0</v>
      </c>
      <c r="U1041" s="34">
        <v>0</v>
      </c>
    </row>
    <row r="1042" spans="8:21">
      <c r="H1042" s="31" t="s">
        <v>162</v>
      </c>
      <c r="I1042" s="116">
        <v>1704</v>
      </c>
      <c r="J1042" s="116">
        <v>829</v>
      </c>
      <c r="K1042" s="33">
        <v>0.48649999999999999</v>
      </c>
      <c r="L1042" s="31" t="s">
        <v>104</v>
      </c>
      <c r="M1042" s="32">
        <v>0</v>
      </c>
      <c r="N1042" s="34">
        <v>0</v>
      </c>
      <c r="O1042" s="31" t="s">
        <v>162</v>
      </c>
      <c r="P1042" s="116">
        <v>1534</v>
      </c>
      <c r="Q1042" s="116">
        <v>735</v>
      </c>
      <c r="R1042" s="33">
        <v>0.47910000000000003</v>
      </c>
      <c r="S1042" s="31" t="s">
        <v>104</v>
      </c>
      <c r="T1042" s="32">
        <v>0</v>
      </c>
      <c r="U1042" s="34">
        <v>0</v>
      </c>
    </row>
    <row r="1043" spans="8:21">
      <c r="H1043" s="31" t="s">
        <v>162</v>
      </c>
      <c r="I1043" s="116">
        <v>1704</v>
      </c>
      <c r="J1043" s="116">
        <v>829</v>
      </c>
      <c r="K1043" s="33">
        <v>0.48649999999999999</v>
      </c>
      <c r="L1043" s="31" t="s">
        <v>105</v>
      </c>
      <c r="M1043" s="32">
        <v>0</v>
      </c>
      <c r="N1043" s="34">
        <v>0</v>
      </c>
      <c r="O1043" s="31" t="s">
        <v>162</v>
      </c>
      <c r="P1043" s="116">
        <v>1534</v>
      </c>
      <c r="Q1043" s="116">
        <v>735</v>
      </c>
      <c r="R1043" s="33">
        <v>0.47910000000000003</v>
      </c>
      <c r="S1043" s="31" t="s">
        <v>105</v>
      </c>
      <c r="T1043" s="32">
        <v>0</v>
      </c>
      <c r="U1043" s="34">
        <v>0</v>
      </c>
    </row>
    <row r="1044" spans="8:21">
      <c r="H1044" s="31" t="s">
        <v>162</v>
      </c>
      <c r="I1044" s="116">
        <v>1704</v>
      </c>
      <c r="J1044" s="116">
        <v>829</v>
      </c>
      <c r="K1044" s="33">
        <v>0.48649999999999999</v>
      </c>
      <c r="L1044" s="31" t="s">
        <v>106</v>
      </c>
      <c r="M1044" s="32">
        <v>0</v>
      </c>
      <c r="N1044" s="34">
        <v>0</v>
      </c>
      <c r="O1044" s="31" t="s">
        <v>162</v>
      </c>
      <c r="P1044" s="116">
        <v>1534</v>
      </c>
      <c r="Q1044" s="116">
        <v>735</v>
      </c>
      <c r="R1044" s="33">
        <v>0.47910000000000003</v>
      </c>
      <c r="S1044" s="31" t="s">
        <v>106</v>
      </c>
      <c r="T1044" s="32">
        <v>0</v>
      </c>
      <c r="U1044" s="34">
        <v>0</v>
      </c>
    </row>
    <row r="1045" spans="8:21">
      <c r="H1045" s="31" t="s">
        <v>162</v>
      </c>
      <c r="I1045" s="116">
        <v>1704</v>
      </c>
      <c r="J1045" s="116">
        <v>829</v>
      </c>
      <c r="K1045" s="33">
        <v>0.48649999999999999</v>
      </c>
      <c r="L1045" s="31" t="s">
        <v>107</v>
      </c>
      <c r="M1045" s="32">
        <v>0</v>
      </c>
      <c r="N1045" s="34">
        <v>0</v>
      </c>
      <c r="O1045" s="31" t="s">
        <v>162</v>
      </c>
      <c r="P1045" s="116">
        <v>1534</v>
      </c>
      <c r="Q1045" s="116">
        <v>735</v>
      </c>
      <c r="R1045" s="33">
        <v>0.47910000000000003</v>
      </c>
      <c r="S1045" s="31" t="s">
        <v>107</v>
      </c>
      <c r="T1045" s="32">
        <v>0</v>
      </c>
      <c r="U1045" s="34">
        <v>0</v>
      </c>
    </row>
    <row r="1046" spans="8:21">
      <c r="H1046" s="31" t="s">
        <v>162</v>
      </c>
      <c r="I1046" s="116">
        <v>1704</v>
      </c>
      <c r="J1046" s="116">
        <v>829</v>
      </c>
      <c r="K1046" s="33">
        <v>0.48649999999999999</v>
      </c>
      <c r="L1046" s="31" t="s">
        <v>108</v>
      </c>
      <c r="M1046" s="32">
        <v>0</v>
      </c>
      <c r="N1046" s="34">
        <v>0</v>
      </c>
      <c r="O1046" s="31" t="s">
        <v>162</v>
      </c>
      <c r="P1046" s="116">
        <v>1534</v>
      </c>
      <c r="Q1046" s="116">
        <v>735</v>
      </c>
      <c r="R1046" s="33">
        <v>0.47910000000000003</v>
      </c>
      <c r="S1046" s="31" t="s">
        <v>108</v>
      </c>
      <c r="T1046" s="32">
        <v>0</v>
      </c>
      <c r="U1046" s="34">
        <v>0</v>
      </c>
    </row>
    <row r="1047" spans="8:21">
      <c r="H1047" s="31" t="s">
        <v>162</v>
      </c>
      <c r="I1047" s="116">
        <v>1704</v>
      </c>
      <c r="J1047" s="116">
        <v>829</v>
      </c>
      <c r="K1047" s="33">
        <v>0.48649999999999999</v>
      </c>
      <c r="L1047" s="31" t="s">
        <v>109</v>
      </c>
      <c r="M1047" s="32">
        <v>0</v>
      </c>
      <c r="N1047" s="34">
        <v>0</v>
      </c>
      <c r="O1047" s="31" t="s">
        <v>162</v>
      </c>
      <c r="P1047" s="116">
        <v>1534</v>
      </c>
      <c r="Q1047" s="116">
        <v>735</v>
      </c>
      <c r="R1047" s="33">
        <v>0.47910000000000003</v>
      </c>
      <c r="S1047" s="31" t="s">
        <v>109</v>
      </c>
      <c r="T1047" s="32">
        <v>0</v>
      </c>
      <c r="U1047" s="34">
        <v>0</v>
      </c>
    </row>
    <row r="1048" spans="8:21">
      <c r="H1048" s="31" t="s">
        <v>162</v>
      </c>
      <c r="I1048" s="116">
        <v>1704</v>
      </c>
      <c r="J1048" s="116">
        <v>829</v>
      </c>
      <c r="K1048" s="33">
        <v>0.48649999999999999</v>
      </c>
      <c r="L1048" s="31" t="s">
        <v>110</v>
      </c>
      <c r="M1048" s="32">
        <v>0</v>
      </c>
      <c r="N1048" s="34">
        <v>0</v>
      </c>
      <c r="O1048" s="31" t="s">
        <v>162</v>
      </c>
      <c r="P1048" s="116">
        <v>1534</v>
      </c>
      <c r="Q1048" s="116">
        <v>735</v>
      </c>
      <c r="R1048" s="33">
        <v>0.47910000000000003</v>
      </c>
      <c r="S1048" s="31" t="s">
        <v>110</v>
      </c>
      <c r="T1048" s="32">
        <v>0</v>
      </c>
      <c r="U1048" s="34">
        <v>0</v>
      </c>
    </row>
    <row r="1049" spans="8:21">
      <c r="H1049" s="31" t="s">
        <v>162</v>
      </c>
      <c r="I1049" s="116">
        <v>1704</v>
      </c>
      <c r="J1049" s="116">
        <v>829</v>
      </c>
      <c r="K1049" s="33">
        <v>0.48649999999999999</v>
      </c>
      <c r="L1049" s="31" t="s">
        <v>111</v>
      </c>
      <c r="M1049" s="32">
        <v>0</v>
      </c>
      <c r="N1049" s="34">
        <v>0</v>
      </c>
      <c r="O1049" s="31" t="s">
        <v>162</v>
      </c>
      <c r="P1049" s="116">
        <v>1534</v>
      </c>
      <c r="Q1049" s="116">
        <v>735</v>
      </c>
      <c r="R1049" s="33">
        <v>0.47910000000000003</v>
      </c>
      <c r="S1049" s="31" t="s">
        <v>111</v>
      </c>
      <c r="T1049" s="32">
        <v>0</v>
      </c>
      <c r="U1049" s="34">
        <v>0</v>
      </c>
    </row>
    <row r="1050" spans="8:21">
      <c r="H1050" s="31" t="s">
        <v>162</v>
      </c>
      <c r="I1050" s="116">
        <v>1704</v>
      </c>
      <c r="J1050" s="116">
        <v>829</v>
      </c>
      <c r="K1050" s="33">
        <v>0.48649999999999999</v>
      </c>
      <c r="L1050" s="31" t="s">
        <v>112</v>
      </c>
      <c r="M1050" s="32">
        <v>0</v>
      </c>
      <c r="N1050" s="34">
        <v>0</v>
      </c>
      <c r="O1050" s="31" t="s">
        <v>162</v>
      </c>
      <c r="P1050" s="116">
        <v>1534</v>
      </c>
      <c r="Q1050" s="116">
        <v>735</v>
      </c>
      <c r="R1050" s="33">
        <v>0.47910000000000003</v>
      </c>
      <c r="S1050" s="31" t="s">
        <v>112</v>
      </c>
      <c r="T1050" s="32">
        <v>0</v>
      </c>
      <c r="U1050" s="34">
        <v>0</v>
      </c>
    </row>
    <row r="1051" spans="8:21">
      <c r="H1051" s="31" t="s">
        <v>162</v>
      </c>
      <c r="I1051" s="116">
        <v>1704</v>
      </c>
      <c r="J1051" s="116">
        <v>829</v>
      </c>
      <c r="K1051" s="33">
        <v>0.48649999999999999</v>
      </c>
      <c r="L1051" s="31" t="s">
        <v>113</v>
      </c>
      <c r="M1051" s="32">
        <v>0</v>
      </c>
      <c r="N1051" s="34">
        <v>0</v>
      </c>
      <c r="O1051" s="31" t="s">
        <v>162</v>
      </c>
      <c r="P1051" s="116">
        <v>1534</v>
      </c>
      <c r="Q1051" s="116">
        <v>735</v>
      </c>
      <c r="R1051" s="33">
        <v>0.47910000000000003</v>
      </c>
      <c r="S1051" s="31" t="s">
        <v>113</v>
      </c>
      <c r="T1051" s="32">
        <v>0</v>
      </c>
      <c r="U1051" s="34">
        <v>0</v>
      </c>
    </row>
    <row r="1052" spans="8:21">
      <c r="H1052" s="31" t="s">
        <v>162</v>
      </c>
      <c r="I1052" s="116">
        <v>1704</v>
      </c>
      <c r="J1052" s="116">
        <v>829</v>
      </c>
      <c r="K1052" s="33">
        <v>0.48649999999999999</v>
      </c>
      <c r="L1052" s="31" t="s">
        <v>114</v>
      </c>
      <c r="M1052" s="32">
        <v>0</v>
      </c>
      <c r="N1052" s="34">
        <v>0</v>
      </c>
      <c r="O1052" s="31" t="s">
        <v>162</v>
      </c>
      <c r="P1052" s="116">
        <v>1534</v>
      </c>
      <c r="Q1052" s="116">
        <v>735</v>
      </c>
      <c r="R1052" s="33">
        <v>0.47910000000000003</v>
      </c>
      <c r="S1052" s="31" t="s">
        <v>114</v>
      </c>
      <c r="T1052" s="32">
        <v>0</v>
      </c>
      <c r="U1052" s="34">
        <v>0</v>
      </c>
    </row>
    <row r="1053" spans="8:21">
      <c r="H1053" s="31" t="s">
        <v>162</v>
      </c>
      <c r="I1053" s="116">
        <v>1704</v>
      </c>
      <c r="J1053" s="116">
        <v>829</v>
      </c>
      <c r="K1053" s="33">
        <v>0.48649999999999999</v>
      </c>
      <c r="L1053" s="31" t="s">
        <v>115</v>
      </c>
      <c r="M1053" s="32">
        <v>0</v>
      </c>
      <c r="N1053" s="34">
        <v>0</v>
      </c>
      <c r="O1053" s="31" t="s">
        <v>162</v>
      </c>
      <c r="P1053" s="116">
        <v>1534</v>
      </c>
      <c r="Q1053" s="116">
        <v>735</v>
      </c>
      <c r="R1053" s="33">
        <v>0.47910000000000003</v>
      </c>
      <c r="S1053" s="31" t="s">
        <v>115</v>
      </c>
      <c r="T1053" s="32">
        <v>0</v>
      </c>
      <c r="U1053" s="34">
        <v>0</v>
      </c>
    </row>
    <row r="1054" spans="8:21">
      <c r="H1054" s="31" t="s">
        <v>162</v>
      </c>
      <c r="I1054" s="116">
        <v>1704</v>
      </c>
      <c r="J1054" s="116">
        <v>829</v>
      </c>
      <c r="K1054" s="33">
        <v>0.48649999999999999</v>
      </c>
      <c r="L1054" s="31" t="s">
        <v>116</v>
      </c>
      <c r="M1054" s="32">
        <v>0</v>
      </c>
      <c r="N1054" s="34">
        <v>0</v>
      </c>
      <c r="O1054" s="31" t="s">
        <v>162</v>
      </c>
      <c r="P1054" s="116">
        <v>1534</v>
      </c>
      <c r="Q1054" s="116">
        <v>735</v>
      </c>
      <c r="R1054" s="33">
        <v>0.47910000000000003</v>
      </c>
      <c r="S1054" s="31" t="s">
        <v>116</v>
      </c>
      <c r="T1054" s="32">
        <v>0</v>
      </c>
      <c r="U1054" s="34">
        <v>0</v>
      </c>
    </row>
    <row r="1055" spans="8:21">
      <c r="H1055" s="31" t="s">
        <v>162</v>
      </c>
      <c r="I1055" s="116">
        <v>1704</v>
      </c>
      <c r="J1055" s="116">
        <v>829</v>
      </c>
      <c r="K1055" s="33">
        <v>0.48649999999999999</v>
      </c>
      <c r="L1055" s="31" t="s">
        <v>117</v>
      </c>
      <c r="M1055" s="32">
        <v>0</v>
      </c>
      <c r="N1055" s="34">
        <v>0</v>
      </c>
      <c r="O1055" s="31" t="s">
        <v>162</v>
      </c>
      <c r="P1055" s="116">
        <v>1534</v>
      </c>
      <c r="Q1055" s="116">
        <v>735</v>
      </c>
      <c r="R1055" s="33">
        <v>0.47910000000000003</v>
      </c>
      <c r="S1055" s="31" t="s">
        <v>117</v>
      </c>
      <c r="T1055" s="32">
        <v>0</v>
      </c>
      <c r="U1055" s="34">
        <v>0</v>
      </c>
    </row>
    <row r="1056" spans="8:21">
      <c r="H1056" s="31" t="s">
        <v>162</v>
      </c>
      <c r="I1056" s="116">
        <v>1704</v>
      </c>
      <c r="J1056" s="116">
        <v>829</v>
      </c>
      <c r="K1056" s="33">
        <v>0.48649999999999999</v>
      </c>
      <c r="L1056" s="31" t="s">
        <v>118</v>
      </c>
      <c r="M1056" s="32">
        <v>0</v>
      </c>
      <c r="N1056" s="34">
        <v>0</v>
      </c>
      <c r="O1056" s="31" t="s">
        <v>162</v>
      </c>
      <c r="P1056" s="116">
        <v>1534</v>
      </c>
      <c r="Q1056" s="116">
        <v>735</v>
      </c>
      <c r="R1056" s="33">
        <v>0.47910000000000003</v>
      </c>
      <c r="S1056" s="31" t="s">
        <v>118</v>
      </c>
      <c r="T1056" s="32">
        <v>0</v>
      </c>
      <c r="U1056" s="34">
        <v>0</v>
      </c>
    </row>
    <row r="1057" spans="8:21">
      <c r="H1057" s="50" t="s">
        <v>162</v>
      </c>
      <c r="I1057" s="116">
        <v>1704</v>
      </c>
      <c r="J1057" s="116">
        <v>829</v>
      </c>
      <c r="K1057" s="33">
        <v>0.48649999999999999</v>
      </c>
      <c r="L1057" s="31" t="s">
        <v>119</v>
      </c>
      <c r="M1057" s="32">
        <v>0</v>
      </c>
      <c r="N1057" s="34">
        <v>0</v>
      </c>
      <c r="O1057" s="31" t="s">
        <v>162</v>
      </c>
      <c r="P1057" s="116">
        <v>1534</v>
      </c>
      <c r="Q1057" s="116">
        <v>735</v>
      </c>
      <c r="R1057" s="33">
        <v>0.47910000000000003</v>
      </c>
      <c r="S1057" s="31" t="s">
        <v>119</v>
      </c>
      <c r="T1057" s="32">
        <v>0</v>
      </c>
      <c r="U1057" s="34">
        <v>0</v>
      </c>
    </row>
    <row r="1058" spans="8:21">
      <c r="H1058" s="51" t="s">
        <v>162</v>
      </c>
      <c r="I1058" s="117">
        <v>1704</v>
      </c>
      <c r="J1058" s="117">
        <v>829</v>
      </c>
      <c r="K1058" s="52">
        <v>0.48649999999999999</v>
      </c>
      <c r="L1058" s="53" t="s">
        <v>120</v>
      </c>
      <c r="M1058" s="54">
        <v>0</v>
      </c>
      <c r="N1058" s="55">
        <v>0</v>
      </c>
      <c r="O1058" s="51" t="s">
        <v>162</v>
      </c>
      <c r="P1058" s="117">
        <v>1534</v>
      </c>
      <c r="Q1058" s="117">
        <v>735</v>
      </c>
      <c r="R1058" s="52">
        <v>0.47910000000000003</v>
      </c>
      <c r="S1058" s="53" t="s">
        <v>120</v>
      </c>
      <c r="T1058" s="54">
        <v>0</v>
      </c>
      <c r="U1058" s="55">
        <v>0</v>
      </c>
    </row>
  </sheetData>
  <mergeCells count="3">
    <mergeCell ref="A1:G1"/>
    <mergeCell ref="H1:N1"/>
    <mergeCell ref="O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 primers of 8 genes_WGS</vt:lpstr>
      <vt:lpstr>S2 control mis-assignment Q30</vt:lpstr>
      <vt:lpstr>S3 values for fig 3a</vt:lpstr>
      <vt:lpstr>Table S4 1-8 all runs_WGS</vt:lpstr>
      <vt:lpstr>S5 DNB same barcode neighbour</vt:lpstr>
      <vt:lpstr>Table S6 1-8 Q30 filter PCR123</vt:lpstr>
      <vt:lpstr>Table S7 water control contam</vt:lpstr>
      <vt:lpstr>Table S8 HPV contam_3 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 Wang</cp:lastModifiedBy>
  <dcterms:created xsi:type="dcterms:W3CDTF">2018-03-30T04:33:43Z</dcterms:created>
  <dcterms:modified xsi:type="dcterms:W3CDTF">2018-12-21T04:48:46Z</dcterms:modified>
</cp:coreProperties>
</file>