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6F7103E8-86B6-4160-909D-4CDBFA2DDE94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List" sheetId="3" r:id="rId1"/>
    <sheet name="Table S1-1" sheetId="1" r:id="rId2"/>
    <sheet name="Table S1-2" sheetId="2" r:id="rId3"/>
  </sheets>
  <calcPr calcId="181029"/>
</workbook>
</file>

<file path=xl/calcChain.xml><?xml version="1.0" encoding="utf-8"?>
<calcChain xmlns="http://schemas.openxmlformats.org/spreadsheetml/2006/main">
  <c r="G11" i="2" l="1"/>
  <c r="I11" i="2" s="1"/>
  <c r="F11" i="2"/>
  <c r="G10" i="2"/>
  <c r="I10" i="2" s="1"/>
  <c r="F10" i="2"/>
  <c r="G9" i="2"/>
  <c r="I9" i="2" s="1"/>
  <c r="F9" i="2"/>
  <c r="I8" i="2"/>
  <c r="G8" i="2"/>
  <c r="F8" i="2"/>
  <c r="G7" i="2"/>
  <c r="I7" i="2" s="1"/>
  <c r="F7" i="2"/>
  <c r="I6" i="2"/>
  <c r="G6" i="2"/>
  <c r="F6" i="2"/>
  <c r="G5" i="2"/>
  <c r="I5" i="2" s="1"/>
  <c r="F5" i="2"/>
  <c r="G4" i="2"/>
  <c r="I4" i="2" s="1"/>
  <c r="F4" i="2"/>
  <c r="G3" i="2"/>
  <c r="I3" i="2" s="1"/>
  <c r="F3" i="2"/>
  <c r="H87" i="1" l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 l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</calcChain>
</file>

<file path=xl/sharedStrings.xml><?xml version="1.0" encoding="utf-8"?>
<sst xmlns="http://schemas.openxmlformats.org/spreadsheetml/2006/main" count="410" uniqueCount="59">
  <si>
    <t>Sample location</t>
    <phoneticPr fontId="2" type="noConversion"/>
  </si>
  <si>
    <t>Raw reads</t>
    <phoneticPr fontId="2" type="noConversion"/>
  </si>
  <si>
    <t>Clean reads</t>
    <phoneticPr fontId="2" type="noConversion"/>
  </si>
  <si>
    <t>Mapped reads</t>
    <phoneticPr fontId="2" type="noConversion"/>
  </si>
  <si>
    <t>Mapping ratio (%)</t>
    <phoneticPr fontId="2" type="noConversion"/>
  </si>
  <si>
    <t>Genome coverage (%)</t>
    <phoneticPr fontId="2" type="noConversion"/>
  </si>
  <si>
    <t>Tibetan Cashmere</t>
  </si>
  <si>
    <t>Cuoqin county</t>
    <phoneticPr fontId="2" type="noConversion"/>
  </si>
  <si>
    <t>Cuoqin county</t>
    <phoneticPr fontId="2" type="noConversion"/>
  </si>
  <si>
    <t>Dayi county</t>
    <phoneticPr fontId="2" type="noConversion"/>
  </si>
  <si>
    <t>Dayi county</t>
    <phoneticPr fontId="2" type="noConversion"/>
  </si>
  <si>
    <t>Jintang Black</t>
    <phoneticPr fontId="2" type="noConversion"/>
  </si>
  <si>
    <t>Jintang county</t>
    <phoneticPr fontId="2" type="noConversion"/>
  </si>
  <si>
    <t>Sequencing platform</t>
    <phoneticPr fontId="2" type="noConversion"/>
  </si>
  <si>
    <t>Illumina HiSeq X10</t>
  </si>
  <si>
    <t>BGISEQ-500</t>
  </si>
  <si>
    <t>2 × 150</t>
    <phoneticPr fontId="2" type="noConversion"/>
  </si>
  <si>
    <t>2 × 100</t>
  </si>
  <si>
    <t>2 × 100</t>
    <phoneticPr fontId="2" type="noConversion"/>
  </si>
  <si>
    <t>Sequecing mode</t>
    <phoneticPr fontId="2" type="noConversion"/>
  </si>
  <si>
    <t>Sequence depth (×)</t>
    <phoneticPr fontId="2" type="noConversion"/>
  </si>
  <si>
    <t>Chengdu Brown</t>
  </si>
  <si>
    <t>Breeds</t>
    <phoneticPr fontId="2" type="noConversion"/>
  </si>
  <si>
    <t>Bezoar ibex</t>
    <phoneticPr fontId="2" type="noConversion"/>
  </si>
  <si>
    <t>Iran</t>
    <phoneticPr fontId="2" type="noConversion"/>
  </si>
  <si>
    <t>Shaanbei Cashmere</t>
  </si>
  <si>
    <t>China</t>
    <phoneticPr fontId="2" type="noConversion"/>
  </si>
  <si>
    <t xml:space="preserve"> Draa</t>
    <phoneticPr fontId="2" type="noConversion"/>
  </si>
  <si>
    <t>Morocco</t>
    <phoneticPr fontId="2" type="noConversion"/>
  </si>
  <si>
    <t>Moroccan Northern</t>
    <phoneticPr fontId="2" type="noConversion"/>
  </si>
  <si>
    <t>Illumina HiSeq 2000</t>
  </si>
  <si>
    <t>2 × 100</t>
    <phoneticPr fontId="2" type="noConversion"/>
  </si>
  <si>
    <t>2 × 150</t>
    <phoneticPr fontId="2" type="noConversion"/>
  </si>
  <si>
    <t>Illumina HiSeq 3000</t>
  </si>
  <si>
    <t>Table S1-1 Summary of mapping statistics for the 85 goats in this study</t>
    <phoneticPr fontId="2" type="noConversion"/>
  </si>
  <si>
    <t>Breed</t>
    <phoneticPr fontId="6" type="noConversion"/>
  </si>
  <si>
    <t>Individual</t>
    <phoneticPr fontId="6" type="noConversion"/>
  </si>
  <si>
    <t>Sample location</t>
    <phoneticPr fontId="6" type="noConversion"/>
  </si>
  <si>
    <t>Sequencing platform</t>
    <phoneticPr fontId="6" type="noConversion"/>
  </si>
  <si>
    <t>Sequecing mode</t>
    <phoneticPr fontId="6" type="noConversion"/>
  </si>
  <si>
    <t>Raw reads</t>
    <phoneticPr fontId="6" type="noConversion"/>
  </si>
  <si>
    <t>Clean reads</t>
    <phoneticPr fontId="6" type="noConversion"/>
  </si>
  <si>
    <t>Mapped reads</t>
    <phoneticPr fontId="6" type="noConversion"/>
  </si>
  <si>
    <t>Mapping ratio (%)</t>
    <phoneticPr fontId="6" type="noConversion"/>
  </si>
  <si>
    <t>Genome coverage (%)</t>
    <phoneticPr fontId="6" type="noConversion"/>
  </si>
  <si>
    <t>Sequence depth (×)</t>
    <phoneticPr fontId="6" type="noConversion"/>
  </si>
  <si>
    <t>CB10</t>
    <phoneticPr fontId="2" type="noConversion"/>
  </si>
  <si>
    <t>CB12</t>
    <phoneticPr fontId="2" type="noConversion"/>
  </si>
  <si>
    <t>CB22</t>
    <phoneticPr fontId="2" type="noConversion"/>
  </si>
  <si>
    <t>JT6</t>
    <phoneticPr fontId="2" type="noConversion"/>
  </si>
  <si>
    <t>JT9</t>
    <phoneticPr fontId="2" type="noConversion"/>
  </si>
  <si>
    <t>JT11</t>
    <phoneticPr fontId="2" type="noConversion"/>
  </si>
  <si>
    <t>Tibetan Cashmere</t>
    <phoneticPr fontId="2" type="noConversion"/>
  </si>
  <si>
    <t>TC5</t>
    <phoneticPr fontId="2" type="noConversion"/>
  </si>
  <si>
    <t>coqen county</t>
    <phoneticPr fontId="2" type="noConversion"/>
  </si>
  <si>
    <t>TC12</t>
    <phoneticPr fontId="2" type="noConversion"/>
  </si>
  <si>
    <t>TC87</t>
    <phoneticPr fontId="2" type="noConversion"/>
  </si>
  <si>
    <t>BGISEQ-500</t>
    <phoneticPr fontId="2" type="noConversion"/>
  </si>
  <si>
    <t>Table S1-2 Summary of mapping statistics for the high-depth resequencing of nine goats included in this study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</si>
</sst>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7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44A8-498A-4460-AC79-2BE3BCC64846}">
  <dimension ref="A4:A5"/>
  <sheetViews>
    <sheetView tabSelected="1" workbookViewId="0">
      <selection activeCell="B10" sqref="B10"/>
    </sheetView>
  </sheetViews>
  <sheetFormatPr defaultRowHeight="13.5" x14ac:dyDescent="0.15"/>
  <sheetData>
    <row r="4" spans="1:1" ht="14.25" x14ac:dyDescent="0.15">
      <c r="A4" s="9" t="s">
        <v>34</v>
      </c>
    </row>
    <row r="5" spans="1:1" ht="14.25" x14ac:dyDescent="0.15">
      <c r="A5" s="20" t="s">
        <v>58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workbookViewId="0"/>
  </sheetViews>
  <sheetFormatPr defaultColWidth="9" defaultRowHeight="13.5" x14ac:dyDescent="0.15"/>
  <cols>
    <col min="1" max="1" width="16.125" style="3" customWidth="1"/>
    <col min="2" max="2" width="13.5" style="3" customWidth="1"/>
    <col min="3" max="3" width="19" style="3" customWidth="1"/>
    <col min="4" max="4" width="15" style="3" customWidth="1"/>
    <col min="5" max="5" width="10.625" style="3" customWidth="1"/>
    <col min="6" max="6" width="11.625" style="3" customWidth="1"/>
    <col min="7" max="7" width="14.375" style="3" customWidth="1"/>
    <col min="8" max="8" width="16.25" style="3" customWidth="1"/>
    <col min="9" max="9" width="19.625" style="3" customWidth="1"/>
    <col min="10" max="10" width="16.875" style="3" customWidth="1"/>
    <col min="11" max="16384" width="9" style="3"/>
  </cols>
  <sheetData>
    <row r="1" spans="1:10" ht="14.25" x14ac:dyDescent="0.15">
      <c r="A1" s="9" t="s">
        <v>34</v>
      </c>
    </row>
    <row r="2" spans="1:10" ht="15" thickBot="1" x14ac:dyDescent="0.2">
      <c r="A2" s="1" t="s">
        <v>22</v>
      </c>
      <c r="B2" s="1" t="s">
        <v>0</v>
      </c>
      <c r="C2" s="1" t="s">
        <v>13</v>
      </c>
      <c r="D2" s="1" t="s">
        <v>19</v>
      </c>
      <c r="E2" s="2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20</v>
      </c>
    </row>
    <row r="3" spans="1:10" ht="15" x14ac:dyDescent="0.15">
      <c r="A3" s="4" t="s">
        <v>6</v>
      </c>
      <c r="B3" s="4" t="s">
        <v>7</v>
      </c>
      <c r="C3" s="5" t="s">
        <v>14</v>
      </c>
      <c r="D3" s="4" t="s">
        <v>16</v>
      </c>
      <c r="E3" s="4">
        <v>176557084</v>
      </c>
      <c r="F3" s="4">
        <v>170577254</v>
      </c>
      <c r="G3" s="4">
        <v>170247042</v>
      </c>
      <c r="H3" s="6">
        <v>99.81</v>
      </c>
      <c r="I3" s="6">
        <v>99.42</v>
      </c>
      <c r="J3" s="6">
        <v>9.56</v>
      </c>
    </row>
    <row r="4" spans="1:10" ht="15" x14ac:dyDescent="0.15">
      <c r="A4" s="4" t="s">
        <v>6</v>
      </c>
      <c r="B4" s="4" t="s">
        <v>8</v>
      </c>
      <c r="C4" s="5" t="s">
        <v>14</v>
      </c>
      <c r="D4" s="4" t="s">
        <v>16</v>
      </c>
      <c r="E4" s="4">
        <v>154293408</v>
      </c>
      <c r="F4" s="4">
        <v>149393746</v>
      </c>
      <c r="G4" s="4">
        <v>149262804</v>
      </c>
      <c r="H4" s="6">
        <v>99.91</v>
      </c>
      <c r="I4" s="6">
        <v>99.17</v>
      </c>
      <c r="J4" s="6">
        <v>8.39</v>
      </c>
    </row>
    <row r="5" spans="1:10" ht="15" x14ac:dyDescent="0.15">
      <c r="A5" s="4" t="s">
        <v>6</v>
      </c>
      <c r="B5" s="4" t="s">
        <v>7</v>
      </c>
      <c r="C5" s="5" t="s">
        <v>14</v>
      </c>
      <c r="D5" s="4" t="s">
        <v>16</v>
      </c>
      <c r="E5" s="4">
        <v>153908138</v>
      </c>
      <c r="F5" s="4">
        <v>141282792</v>
      </c>
      <c r="G5" s="4">
        <v>141114595</v>
      </c>
      <c r="H5" s="6">
        <v>99.88</v>
      </c>
      <c r="I5" s="6">
        <v>99.09</v>
      </c>
      <c r="J5" s="6">
        <v>7.78</v>
      </c>
    </row>
    <row r="6" spans="1:10" ht="15" x14ac:dyDescent="0.15">
      <c r="A6" s="4" t="s">
        <v>6</v>
      </c>
      <c r="B6" s="4" t="s">
        <v>7</v>
      </c>
      <c r="C6" s="5" t="s">
        <v>14</v>
      </c>
      <c r="D6" s="4" t="s">
        <v>16</v>
      </c>
      <c r="E6" s="4">
        <v>138641984</v>
      </c>
      <c r="F6" s="4">
        <v>126966130</v>
      </c>
      <c r="G6" s="4">
        <v>126802627</v>
      </c>
      <c r="H6" s="6">
        <v>99.87</v>
      </c>
      <c r="I6" s="6">
        <v>98.82</v>
      </c>
      <c r="J6" s="6">
        <v>6.99</v>
      </c>
    </row>
    <row r="7" spans="1:10" ht="15" x14ac:dyDescent="0.15">
      <c r="A7" s="4" t="s">
        <v>6</v>
      </c>
      <c r="B7" s="4" t="s">
        <v>7</v>
      </c>
      <c r="C7" s="5" t="s">
        <v>14</v>
      </c>
      <c r="D7" s="4" t="s">
        <v>16</v>
      </c>
      <c r="E7" s="4">
        <v>143547094</v>
      </c>
      <c r="F7" s="4">
        <v>130285226</v>
      </c>
      <c r="G7" s="4">
        <v>130112286</v>
      </c>
      <c r="H7" s="6">
        <v>99.87</v>
      </c>
      <c r="I7" s="6">
        <v>98.92</v>
      </c>
      <c r="J7" s="6">
        <v>7.15</v>
      </c>
    </row>
    <row r="8" spans="1:10" ht="15" x14ac:dyDescent="0.15">
      <c r="A8" s="4" t="s">
        <v>6</v>
      </c>
      <c r="B8" s="4" t="s">
        <v>7</v>
      </c>
      <c r="C8" s="5" t="s">
        <v>14</v>
      </c>
      <c r="D8" s="4" t="s">
        <v>16</v>
      </c>
      <c r="E8" s="4">
        <v>154731486</v>
      </c>
      <c r="F8" s="4">
        <v>140821186</v>
      </c>
      <c r="G8" s="4">
        <v>140569141</v>
      </c>
      <c r="H8" s="6">
        <v>99.82</v>
      </c>
      <c r="I8" s="6">
        <v>99.09</v>
      </c>
      <c r="J8" s="6">
        <v>7.74</v>
      </c>
    </row>
    <row r="9" spans="1:10" ht="15" x14ac:dyDescent="0.15">
      <c r="A9" s="4" t="s">
        <v>6</v>
      </c>
      <c r="B9" s="4" t="s">
        <v>7</v>
      </c>
      <c r="C9" s="5" t="s">
        <v>14</v>
      </c>
      <c r="D9" s="4" t="s">
        <v>16</v>
      </c>
      <c r="E9" s="4">
        <v>177969356</v>
      </c>
      <c r="F9" s="4">
        <v>163237782</v>
      </c>
      <c r="G9" s="4">
        <v>162810131</v>
      </c>
      <c r="H9" s="6">
        <v>99.74</v>
      </c>
      <c r="I9" s="6">
        <v>99.27</v>
      </c>
      <c r="J9" s="6">
        <v>8.9700000000000006</v>
      </c>
    </row>
    <row r="10" spans="1:10" ht="15" x14ac:dyDescent="0.15">
      <c r="A10" s="4" t="s">
        <v>6</v>
      </c>
      <c r="B10" s="4" t="s">
        <v>7</v>
      </c>
      <c r="C10" s="5" t="s">
        <v>14</v>
      </c>
      <c r="D10" s="4" t="s">
        <v>16</v>
      </c>
      <c r="E10" s="4">
        <v>153243368</v>
      </c>
      <c r="F10" s="4">
        <v>139864214</v>
      </c>
      <c r="G10" s="4">
        <v>139628272</v>
      </c>
      <c r="H10" s="6">
        <v>99.83</v>
      </c>
      <c r="I10" s="6">
        <v>99.08</v>
      </c>
      <c r="J10" s="6">
        <v>7.69</v>
      </c>
    </row>
    <row r="11" spans="1:10" ht="15" x14ac:dyDescent="0.15">
      <c r="A11" s="4" t="s">
        <v>6</v>
      </c>
      <c r="B11" s="4" t="s">
        <v>7</v>
      </c>
      <c r="C11" s="5" t="s">
        <v>14</v>
      </c>
      <c r="D11" s="4" t="s">
        <v>16</v>
      </c>
      <c r="E11" s="4">
        <v>146225762</v>
      </c>
      <c r="F11" s="4">
        <v>132876432</v>
      </c>
      <c r="G11" s="4">
        <v>132631210</v>
      </c>
      <c r="H11" s="6">
        <v>99.82</v>
      </c>
      <c r="I11" s="6">
        <v>98.91</v>
      </c>
      <c r="J11" s="6">
        <v>7.29</v>
      </c>
    </row>
    <row r="12" spans="1:10" ht="15" x14ac:dyDescent="0.15">
      <c r="A12" s="4" t="s">
        <v>6</v>
      </c>
      <c r="B12" s="4" t="s">
        <v>7</v>
      </c>
      <c r="C12" s="5" t="s">
        <v>14</v>
      </c>
      <c r="D12" s="4" t="s">
        <v>16</v>
      </c>
      <c r="E12" s="4">
        <v>158227692</v>
      </c>
      <c r="F12" s="4">
        <v>143426164</v>
      </c>
      <c r="G12" s="4">
        <v>143233067</v>
      </c>
      <c r="H12" s="6">
        <v>99.87</v>
      </c>
      <c r="I12" s="6">
        <v>99.11</v>
      </c>
      <c r="J12" s="6">
        <v>7.88</v>
      </c>
    </row>
    <row r="13" spans="1:10" ht="15" x14ac:dyDescent="0.15">
      <c r="A13" s="4" t="s">
        <v>6</v>
      </c>
      <c r="B13" s="4" t="s">
        <v>7</v>
      </c>
      <c r="C13" s="5" t="s">
        <v>14</v>
      </c>
      <c r="D13" s="4" t="s">
        <v>16</v>
      </c>
      <c r="E13" s="4">
        <v>172071028</v>
      </c>
      <c r="F13" s="4">
        <v>155646746</v>
      </c>
      <c r="G13" s="4">
        <v>155340286</v>
      </c>
      <c r="H13" s="6">
        <v>99.8</v>
      </c>
      <c r="I13" s="6">
        <v>99.24</v>
      </c>
      <c r="J13" s="6">
        <v>8.5299999999999994</v>
      </c>
    </row>
    <row r="14" spans="1:10" ht="15" x14ac:dyDescent="0.15">
      <c r="A14" s="4" t="s">
        <v>6</v>
      </c>
      <c r="B14" s="4" t="s">
        <v>7</v>
      </c>
      <c r="C14" s="5" t="s">
        <v>14</v>
      </c>
      <c r="D14" s="4" t="s">
        <v>16</v>
      </c>
      <c r="E14" s="4">
        <v>177670258</v>
      </c>
      <c r="F14" s="4">
        <v>164470002</v>
      </c>
      <c r="G14" s="4">
        <v>164117705</v>
      </c>
      <c r="H14" s="6">
        <v>99.79</v>
      </c>
      <c r="I14" s="6">
        <v>99.3</v>
      </c>
      <c r="J14" s="6">
        <v>9.07</v>
      </c>
    </row>
    <row r="15" spans="1:10" ht="15" x14ac:dyDescent="0.15">
      <c r="A15" s="4" t="s">
        <v>6</v>
      </c>
      <c r="B15" s="4" t="s">
        <v>7</v>
      </c>
      <c r="C15" s="5" t="s">
        <v>14</v>
      </c>
      <c r="D15" s="4" t="s">
        <v>16</v>
      </c>
      <c r="E15" s="4">
        <v>154153266</v>
      </c>
      <c r="F15" s="4">
        <v>140141328</v>
      </c>
      <c r="G15" s="4">
        <v>139881675</v>
      </c>
      <c r="H15" s="6">
        <v>99.81</v>
      </c>
      <c r="I15" s="6">
        <v>99.07</v>
      </c>
      <c r="J15" s="6">
        <v>7.69</v>
      </c>
    </row>
    <row r="16" spans="1:10" ht="15" x14ac:dyDescent="0.15">
      <c r="A16" s="4" t="s">
        <v>6</v>
      </c>
      <c r="B16" s="4" t="s">
        <v>7</v>
      </c>
      <c r="C16" s="5" t="s">
        <v>14</v>
      </c>
      <c r="D16" s="4" t="s">
        <v>16</v>
      </c>
      <c r="E16" s="4">
        <v>142761798</v>
      </c>
      <c r="F16" s="4">
        <v>131123738</v>
      </c>
      <c r="G16" s="4">
        <v>130893294</v>
      </c>
      <c r="H16" s="6">
        <v>99.82</v>
      </c>
      <c r="I16" s="6">
        <v>98.9</v>
      </c>
      <c r="J16" s="6">
        <v>7.21</v>
      </c>
    </row>
    <row r="17" spans="1:10" ht="15.75" x14ac:dyDescent="0.15">
      <c r="A17" s="7" t="s">
        <v>21</v>
      </c>
      <c r="B17" s="4" t="s">
        <v>9</v>
      </c>
      <c r="C17" s="8" t="s">
        <v>15</v>
      </c>
      <c r="D17" s="4" t="s">
        <v>18</v>
      </c>
      <c r="E17" s="4">
        <v>203970640</v>
      </c>
      <c r="F17" s="4">
        <v>186731096</v>
      </c>
      <c r="G17" s="4">
        <v>186265169</v>
      </c>
      <c r="H17" s="6">
        <f>G17/F17*100</f>
        <v>99.750482372791311</v>
      </c>
      <c r="I17" s="6">
        <v>99.06</v>
      </c>
      <c r="J17" s="6">
        <v>7.03</v>
      </c>
    </row>
    <row r="18" spans="1:10" ht="15.75" x14ac:dyDescent="0.15">
      <c r="A18" s="7" t="s">
        <v>21</v>
      </c>
      <c r="B18" s="4" t="s">
        <v>9</v>
      </c>
      <c r="C18" s="8" t="s">
        <v>15</v>
      </c>
      <c r="D18" s="4" t="s">
        <v>18</v>
      </c>
      <c r="E18" s="4">
        <v>205488718</v>
      </c>
      <c r="F18" s="4">
        <v>183078614</v>
      </c>
      <c r="G18" s="4">
        <v>182654740</v>
      </c>
      <c r="H18" s="6">
        <f t="shared" ref="H18:H40" si="0">G18/F18*100</f>
        <v>99.768474323276223</v>
      </c>
      <c r="I18" s="6">
        <v>99.05</v>
      </c>
      <c r="J18" s="6">
        <v>6.88</v>
      </c>
    </row>
    <row r="19" spans="1:10" ht="15.75" x14ac:dyDescent="0.15">
      <c r="A19" s="7" t="s">
        <v>21</v>
      </c>
      <c r="B19" s="4" t="s">
        <v>9</v>
      </c>
      <c r="C19" s="8" t="s">
        <v>15</v>
      </c>
      <c r="D19" s="4" t="s">
        <v>18</v>
      </c>
      <c r="E19" s="4">
        <v>203810884</v>
      </c>
      <c r="F19" s="4">
        <v>183427448</v>
      </c>
      <c r="G19" s="4">
        <v>183005111</v>
      </c>
      <c r="H19" s="6">
        <f t="shared" si="0"/>
        <v>99.769752561786717</v>
      </c>
      <c r="I19" s="6">
        <v>99.06</v>
      </c>
      <c r="J19" s="6">
        <v>6.89</v>
      </c>
    </row>
    <row r="20" spans="1:10" ht="15.75" x14ac:dyDescent="0.15">
      <c r="A20" s="7" t="s">
        <v>21</v>
      </c>
      <c r="B20" s="4" t="s">
        <v>10</v>
      </c>
      <c r="C20" s="8" t="s">
        <v>15</v>
      </c>
      <c r="D20" s="4" t="s">
        <v>17</v>
      </c>
      <c r="E20" s="4">
        <v>206579568</v>
      </c>
      <c r="F20" s="4">
        <v>185754310</v>
      </c>
      <c r="G20" s="4">
        <v>185288257</v>
      </c>
      <c r="H20" s="6">
        <f t="shared" si="0"/>
        <v>99.749102456895884</v>
      </c>
      <c r="I20" s="6">
        <v>99.03</v>
      </c>
      <c r="J20" s="6">
        <v>6.98</v>
      </c>
    </row>
    <row r="21" spans="1:10" ht="15.75" x14ac:dyDescent="0.15">
      <c r="A21" s="7" t="s">
        <v>21</v>
      </c>
      <c r="B21" s="4" t="s">
        <v>10</v>
      </c>
      <c r="C21" s="8" t="s">
        <v>15</v>
      </c>
      <c r="D21" s="4" t="s">
        <v>17</v>
      </c>
      <c r="E21" s="4">
        <v>205001148</v>
      </c>
      <c r="F21" s="4">
        <v>184710308</v>
      </c>
      <c r="G21" s="4">
        <v>184253586</v>
      </c>
      <c r="H21" s="6">
        <f t="shared" si="0"/>
        <v>99.752736051958721</v>
      </c>
      <c r="I21" s="6">
        <v>98.76</v>
      </c>
      <c r="J21" s="6">
        <v>6.94</v>
      </c>
    </row>
    <row r="22" spans="1:10" ht="15.75" x14ac:dyDescent="0.15">
      <c r="A22" s="7" t="s">
        <v>21</v>
      </c>
      <c r="B22" s="4" t="s">
        <v>10</v>
      </c>
      <c r="C22" s="8" t="s">
        <v>15</v>
      </c>
      <c r="D22" s="4" t="s">
        <v>17</v>
      </c>
      <c r="E22" s="4">
        <v>204603186</v>
      </c>
      <c r="F22" s="4">
        <v>185349690</v>
      </c>
      <c r="G22" s="4">
        <v>184908220</v>
      </c>
      <c r="H22" s="6">
        <f t="shared" si="0"/>
        <v>99.761817783455697</v>
      </c>
      <c r="I22" s="6">
        <v>99.03</v>
      </c>
      <c r="J22" s="6">
        <v>6.97</v>
      </c>
    </row>
    <row r="23" spans="1:10" ht="15.75" x14ac:dyDescent="0.15">
      <c r="A23" s="7" t="s">
        <v>21</v>
      </c>
      <c r="B23" s="4" t="s">
        <v>10</v>
      </c>
      <c r="C23" s="8" t="s">
        <v>15</v>
      </c>
      <c r="D23" s="4" t="s">
        <v>17</v>
      </c>
      <c r="E23" s="4">
        <v>206061032</v>
      </c>
      <c r="F23" s="4">
        <v>186171508</v>
      </c>
      <c r="G23" s="4">
        <v>185784787</v>
      </c>
      <c r="H23" s="6">
        <f t="shared" si="0"/>
        <v>99.792277022325024</v>
      </c>
      <c r="I23" s="6">
        <v>99.07</v>
      </c>
      <c r="J23" s="6">
        <v>7</v>
      </c>
    </row>
    <row r="24" spans="1:10" ht="15.75" x14ac:dyDescent="0.15">
      <c r="A24" s="7" t="s">
        <v>21</v>
      </c>
      <c r="B24" s="4" t="s">
        <v>10</v>
      </c>
      <c r="C24" s="8" t="s">
        <v>15</v>
      </c>
      <c r="D24" s="4" t="s">
        <v>17</v>
      </c>
      <c r="E24" s="4">
        <v>203343354</v>
      </c>
      <c r="F24" s="4">
        <v>185608092</v>
      </c>
      <c r="G24" s="4">
        <v>185155634</v>
      </c>
      <c r="H24" s="6">
        <f t="shared" si="0"/>
        <v>99.756229378188962</v>
      </c>
      <c r="I24" s="6">
        <v>99.04</v>
      </c>
      <c r="J24" s="6">
        <v>6.99</v>
      </c>
    </row>
    <row r="25" spans="1:10" ht="15.75" x14ac:dyDescent="0.15">
      <c r="A25" s="7" t="s">
        <v>21</v>
      </c>
      <c r="B25" s="4" t="s">
        <v>10</v>
      </c>
      <c r="C25" s="8" t="s">
        <v>15</v>
      </c>
      <c r="D25" s="4" t="s">
        <v>17</v>
      </c>
      <c r="E25" s="4">
        <v>205942690</v>
      </c>
      <c r="F25" s="4">
        <v>186669094</v>
      </c>
      <c r="G25" s="4">
        <v>186253789</v>
      </c>
      <c r="H25" s="6">
        <f t="shared" si="0"/>
        <v>99.777518071631079</v>
      </c>
      <c r="I25" s="6">
        <v>99.12</v>
      </c>
      <c r="J25" s="6">
        <v>7.02</v>
      </c>
    </row>
    <row r="26" spans="1:10" ht="15.75" x14ac:dyDescent="0.15">
      <c r="A26" s="7" t="s">
        <v>21</v>
      </c>
      <c r="B26" s="4" t="s">
        <v>10</v>
      </c>
      <c r="C26" s="8" t="s">
        <v>15</v>
      </c>
      <c r="D26" s="4" t="s">
        <v>17</v>
      </c>
      <c r="E26" s="4">
        <v>205881866</v>
      </c>
      <c r="F26" s="4">
        <v>185577866</v>
      </c>
      <c r="G26" s="4">
        <v>185119593</v>
      </c>
      <c r="H26" s="6">
        <f t="shared" si="0"/>
        <v>99.753056218460884</v>
      </c>
      <c r="I26" s="6">
        <v>99.06</v>
      </c>
      <c r="J26" s="6">
        <v>6.98</v>
      </c>
    </row>
    <row r="27" spans="1:10" ht="15.75" x14ac:dyDescent="0.15">
      <c r="A27" s="7" t="s">
        <v>21</v>
      </c>
      <c r="B27" s="4" t="s">
        <v>10</v>
      </c>
      <c r="C27" s="8" t="s">
        <v>15</v>
      </c>
      <c r="D27" s="4" t="s">
        <v>17</v>
      </c>
      <c r="E27" s="4">
        <v>203351262</v>
      </c>
      <c r="F27" s="4">
        <v>185434424</v>
      </c>
      <c r="G27" s="4">
        <v>184996062</v>
      </c>
      <c r="H27" s="6">
        <f t="shared" si="0"/>
        <v>99.763602684688152</v>
      </c>
      <c r="I27" s="6">
        <v>99.04</v>
      </c>
      <c r="J27" s="6">
        <v>6.98</v>
      </c>
    </row>
    <row r="28" spans="1:10" ht="15.75" x14ac:dyDescent="0.15">
      <c r="A28" s="7" t="s">
        <v>21</v>
      </c>
      <c r="B28" s="4" t="s">
        <v>10</v>
      </c>
      <c r="C28" s="8" t="s">
        <v>15</v>
      </c>
      <c r="D28" s="4" t="s">
        <v>17</v>
      </c>
      <c r="E28" s="4">
        <v>203431940</v>
      </c>
      <c r="F28" s="4">
        <v>186328724</v>
      </c>
      <c r="G28" s="4">
        <v>185880521</v>
      </c>
      <c r="H28" s="6">
        <f t="shared" si="0"/>
        <v>99.759455767002407</v>
      </c>
      <c r="I28" s="6">
        <v>99.06</v>
      </c>
      <c r="J28" s="6">
        <v>7.02</v>
      </c>
    </row>
    <row r="29" spans="1:10" ht="15.75" x14ac:dyDescent="0.15">
      <c r="A29" s="7" t="s">
        <v>21</v>
      </c>
      <c r="B29" s="4" t="s">
        <v>10</v>
      </c>
      <c r="C29" s="8" t="s">
        <v>15</v>
      </c>
      <c r="D29" s="4" t="s">
        <v>17</v>
      </c>
      <c r="E29" s="4">
        <v>203389758</v>
      </c>
      <c r="F29" s="4">
        <v>186226352</v>
      </c>
      <c r="G29" s="4">
        <v>185839950</v>
      </c>
      <c r="H29" s="6">
        <f t="shared" si="0"/>
        <v>99.79250949403766</v>
      </c>
      <c r="I29" s="6">
        <v>99.09</v>
      </c>
      <c r="J29" s="6">
        <v>7.02</v>
      </c>
    </row>
    <row r="30" spans="1:10" ht="15.75" x14ac:dyDescent="0.15">
      <c r="A30" s="7" t="s">
        <v>21</v>
      </c>
      <c r="B30" s="4" t="s">
        <v>10</v>
      </c>
      <c r="C30" s="8" t="s">
        <v>15</v>
      </c>
      <c r="D30" s="4" t="s">
        <v>17</v>
      </c>
      <c r="E30" s="4">
        <v>204375024</v>
      </c>
      <c r="F30" s="4">
        <v>188534336</v>
      </c>
      <c r="G30" s="4">
        <v>188194333</v>
      </c>
      <c r="H30" s="6">
        <f t="shared" si="0"/>
        <v>99.819659905344764</v>
      </c>
      <c r="I30" s="6">
        <v>99.12</v>
      </c>
      <c r="J30" s="6">
        <v>7.11</v>
      </c>
    </row>
    <row r="31" spans="1:10" ht="15.75" x14ac:dyDescent="0.15">
      <c r="A31" s="7" t="s">
        <v>21</v>
      </c>
      <c r="B31" s="4" t="s">
        <v>10</v>
      </c>
      <c r="C31" s="8" t="s">
        <v>15</v>
      </c>
      <c r="D31" s="4" t="s">
        <v>17</v>
      </c>
      <c r="E31" s="4">
        <v>205187688</v>
      </c>
      <c r="F31" s="4">
        <v>187513600</v>
      </c>
      <c r="G31" s="4">
        <v>187149657</v>
      </c>
      <c r="H31" s="6">
        <f t="shared" si="0"/>
        <v>99.805911144578317</v>
      </c>
      <c r="I31" s="6">
        <v>99.14</v>
      </c>
      <c r="J31" s="6">
        <v>7.07</v>
      </c>
    </row>
    <row r="32" spans="1:10" ht="15.75" x14ac:dyDescent="0.15">
      <c r="A32" s="4" t="s">
        <v>11</v>
      </c>
      <c r="B32" s="4" t="s">
        <v>12</v>
      </c>
      <c r="C32" s="8" t="s">
        <v>15</v>
      </c>
      <c r="D32" s="4" t="s">
        <v>17</v>
      </c>
      <c r="E32" s="4">
        <v>202131762</v>
      </c>
      <c r="F32" s="4">
        <v>188080610</v>
      </c>
      <c r="G32" s="4">
        <v>187666020</v>
      </c>
      <c r="H32" s="6">
        <f t="shared" si="0"/>
        <v>99.779567920372017</v>
      </c>
      <c r="I32" s="6">
        <v>99</v>
      </c>
      <c r="J32" s="6">
        <v>7.1</v>
      </c>
    </row>
    <row r="33" spans="1:10" ht="15.75" x14ac:dyDescent="0.15">
      <c r="A33" s="4" t="s">
        <v>11</v>
      </c>
      <c r="B33" s="4" t="s">
        <v>12</v>
      </c>
      <c r="C33" s="8" t="s">
        <v>15</v>
      </c>
      <c r="D33" s="4" t="s">
        <v>17</v>
      </c>
      <c r="E33" s="4">
        <v>207181258</v>
      </c>
      <c r="F33" s="4">
        <v>191870132</v>
      </c>
      <c r="G33" s="4">
        <v>191412271</v>
      </c>
      <c r="H33" s="6">
        <f t="shared" si="0"/>
        <v>99.761369320369269</v>
      </c>
      <c r="I33" s="6">
        <v>99.12</v>
      </c>
      <c r="J33" s="6">
        <v>7.24</v>
      </c>
    </row>
    <row r="34" spans="1:10" ht="15.75" x14ac:dyDescent="0.15">
      <c r="A34" s="4" t="s">
        <v>11</v>
      </c>
      <c r="B34" s="4" t="s">
        <v>12</v>
      </c>
      <c r="C34" s="8" t="s">
        <v>15</v>
      </c>
      <c r="D34" s="4" t="s">
        <v>17</v>
      </c>
      <c r="E34" s="4">
        <v>204063934</v>
      </c>
      <c r="F34" s="4">
        <v>186958730</v>
      </c>
      <c r="G34" s="4">
        <v>186532015</v>
      </c>
      <c r="H34" s="6">
        <f t="shared" si="0"/>
        <v>99.771759788911709</v>
      </c>
      <c r="I34" s="6">
        <v>99.09</v>
      </c>
      <c r="J34" s="6">
        <v>7.05</v>
      </c>
    </row>
    <row r="35" spans="1:10" ht="15.75" x14ac:dyDescent="0.15">
      <c r="A35" s="4" t="s">
        <v>11</v>
      </c>
      <c r="B35" s="4" t="s">
        <v>12</v>
      </c>
      <c r="C35" s="8" t="s">
        <v>15</v>
      </c>
      <c r="D35" s="4" t="s">
        <v>17</v>
      </c>
      <c r="E35" s="4">
        <v>203049550</v>
      </c>
      <c r="F35" s="4">
        <v>188206860</v>
      </c>
      <c r="G35" s="4">
        <v>187715777</v>
      </c>
      <c r="H35" s="6">
        <f t="shared" si="0"/>
        <v>99.739072741556811</v>
      </c>
      <c r="I35" s="6">
        <v>99.03</v>
      </c>
      <c r="J35" s="6">
        <v>7.1</v>
      </c>
    </row>
    <row r="36" spans="1:10" ht="15.75" x14ac:dyDescent="0.15">
      <c r="A36" s="4" t="s">
        <v>11</v>
      </c>
      <c r="B36" s="4" t="s">
        <v>12</v>
      </c>
      <c r="C36" s="8" t="s">
        <v>15</v>
      </c>
      <c r="D36" s="4" t="s">
        <v>17</v>
      </c>
      <c r="E36" s="4">
        <v>205403302</v>
      </c>
      <c r="F36" s="4">
        <v>191575668</v>
      </c>
      <c r="G36" s="4">
        <v>191141069</v>
      </c>
      <c r="H36" s="6">
        <f t="shared" si="0"/>
        <v>99.773144990417052</v>
      </c>
      <c r="I36" s="6">
        <v>99.15</v>
      </c>
      <c r="J36" s="6">
        <v>7.24</v>
      </c>
    </row>
    <row r="37" spans="1:10" ht="15.75" x14ac:dyDescent="0.15">
      <c r="A37" s="4" t="s">
        <v>11</v>
      </c>
      <c r="B37" s="4" t="s">
        <v>12</v>
      </c>
      <c r="C37" s="8" t="s">
        <v>15</v>
      </c>
      <c r="D37" s="4" t="s">
        <v>17</v>
      </c>
      <c r="E37" s="4">
        <v>205571908</v>
      </c>
      <c r="F37" s="4">
        <v>191454216</v>
      </c>
      <c r="G37" s="4">
        <v>191007139</v>
      </c>
      <c r="H37" s="6">
        <f t="shared" si="0"/>
        <v>99.76648359626617</v>
      </c>
      <c r="I37" s="6">
        <v>99.07</v>
      </c>
      <c r="J37" s="6">
        <v>7.23</v>
      </c>
    </row>
    <row r="38" spans="1:10" ht="15.75" x14ac:dyDescent="0.15">
      <c r="A38" s="4" t="s">
        <v>11</v>
      </c>
      <c r="B38" s="4" t="s">
        <v>12</v>
      </c>
      <c r="C38" s="8" t="s">
        <v>15</v>
      </c>
      <c r="D38" s="4" t="s">
        <v>17</v>
      </c>
      <c r="E38" s="4">
        <v>205406934</v>
      </c>
      <c r="F38" s="4">
        <v>183856810</v>
      </c>
      <c r="G38" s="4">
        <v>183403649</v>
      </c>
      <c r="H38" s="6">
        <f t="shared" si="0"/>
        <v>99.753525039404295</v>
      </c>
      <c r="I38" s="6">
        <v>99.04</v>
      </c>
      <c r="J38" s="6">
        <v>6.93</v>
      </c>
    </row>
    <row r="39" spans="1:10" ht="15.75" x14ac:dyDescent="0.15">
      <c r="A39" s="4" t="s">
        <v>11</v>
      </c>
      <c r="B39" s="4" t="s">
        <v>12</v>
      </c>
      <c r="C39" s="8" t="s">
        <v>15</v>
      </c>
      <c r="D39" s="4" t="s">
        <v>17</v>
      </c>
      <c r="E39" s="4">
        <v>205342294</v>
      </c>
      <c r="F39" s="4">
        <v>181484700</v>
      </c>
      <c r="G39" s="4">
        <v>181021719</v>
      </c>
      <c r="H39" s="6">
        <f t="shared" si="0"/>
        <v>99.744892544660786</v>
      </c>
      <c r="I39" s="6">
        <v>99.02</v>
      </c>
      <c r="J39" s="6">
        <v>6.83</v>
      </c>
    </row>
    <row r="40" spans="1:10" ht="15.75" x14ac:dyDescent="0.15">
      <c r="A40" s="4" t="s">
        <v>11</v>
      </c>
      <c r="B40" s="4" t="s">
        <v>12</v>
      </c>
      <c r="C40" s="8" t="s">
        <v>15</v>
      </c>
      <c r="D40" s="4" t="s">
        <v>17</v>
      </c>
      <c r="E40" s="4">
        <v>202669748</v>
      </c>
      <c r="F40" s="4">
        <v>181006736</v>
      </c>
      <c r="G40" s="4">
        <v>180611886</v>
      </c>
      <c r="H40" s="6">
        <f t="shared" si="0"/>
        <v>99.781858946951004</v>
      </c>
      <c r="I40" s="6">
        <v>98.82</v>
      </c>
      <c r="J40" s="6">
        <v>6.81</v>
      </c>
    </row>
    <row r="41" spans="1:10" ht="15.75" x14ac:dyDescent="0.15">
      <c r="A41" s="5" t="s">
        <v>23</v>
      </c>
      <c r="B41" s="5" t="s">
        <v>24</v>
      </c>
      <c r="C41" s="8" t="s">
        <v>30</v>
      </c>
      <c r="D41" s="4" t="s">
        <v>17</v>
      </c>
      <c r="E41" s="10">
        <v>380079022</v>
      </c>
      <c r="F41" s="10">
        <v>342122930</v>
      </c>
      <c r="G41" s="10">
        <v>341198283</v>
      </c>
      <c r="H41" s="6">
        <f t="shared" ref="H41:H87" si="1">G41/F41*100</f>
        <v>99.729732526258914</v>
      </c>
      <c r="I41" s="6">
        <v>99.7</v>
      </c>
      <c r="J41" s="6">
        <v>12.75</v>
      </c>
    </row>
    <row r="42" spans="1:10" ht="15.75" x14ac:dyDescent="0.15">
      <c r="A42" s="5" t="s">
        <v>23</v>
      </c>
      <c r="B42" s="5" t="s">
        <v>24</v>
      </c>
      <c r="C42" s="8" t="s">
        <v>30</v>
      </c>
      <c r="D42" s="4" t="s">
        <v>17</v>
      </c>
      <c r="E42" s="10">
        <v>351169770</v>
      </c>
      <c r="F42" s="10">
        <v>320363994</v>
      </c>
      <c r="G42" s="10">
        <v>319603279</v>
      </c>
      <c r="H42" s="6">
        <f t="shared" si="1"/>
        <v>99.762546661220611</v>
      </c>
      <c r="I42" s="6">
        <v>99.68</v>
      </c>
      <c r="J42" s="6">
        <v>11.96</v>
      </c>
    </row>
    <row r="43" spans="1:10" ht="15.75" x14ac:dyDescent="0.15">
      <c r="A43" s="5" t="s">
        <v>23</v>
      </c>
      <c r="B43" s="5" t="s">
        <v>24</v>
      </c>
      <c r="C43" s="8" t="s">
        <v>30</v>
      </c>
      <c r="D43" s="4" t="s">
        <v>17</v>
      </c>
      <c r="E43" s="10">
        <v>383560122</v>
      </c>
      <c r="F43" s="10">
        <v>270983696</v>
      </c>
      <c r="G43" s="10">
        <v>270378395</v>
      </c>
      <c r="H43" s="6">
        <f t="shared" si="1"/>
        <v>99.776628258845506</v>
      </c>
      <c r="I43" s="6">
        <v>99.6</v>
      </c>
      <c r="J43" s="6">
        <v>10.07</v>
      </c>
    </row>
    <row r="44" spans="1:10" ht="15.75" x14ac:dyDescent="0.15">
      <c r="A44" s="5" t="s">
        <v>23</v>
      </c>
      <c r="B44" s="5" t="s">
        <v>24</v>
      </c>
      <c r="C44" s="8" t="s">
        <v>30</v>
      </c>
      <c r="D44" s="4" t="s">
        <v>17</v>
      </c>
      <c r="E44" s="10">
        <v>344511740</v>
      </c>
      <c r="F44" s="10">
        <v>313284138</v>
      </c>
      <c r="G44" s="10">
        <v>312524416</v>
      </c>
      <c r="H44" s="6">
        <f t="shared" si="1"/>
        <v>99.757497457467821</v>
      </c>
      <c r="I44" s="6">
        <v>99.67</v>
      </c>
      <c r="J44" s="6">
        <v>11.82</v>
      </c>
    </row>
    <row r="45" spans="1:10" ht="15.75" x14ac:dyDescent="0.15">
      <c r="A45" s="5" t="s">
        <v>23</v>
      </c>
      <c r="B45" s="5" t="s">
        <v>24</v>
      </c>
      <c r="C45" s="8" t="s">
        <v>30</v>
      </c>
      <c r="D45" s="4" t="s">
        <v>17</v>
      </c>
      <c r="E45" s="10">
        <v>369728724</v>
      </c>
      <c r="F45" s="10">
        <v>337307700</v>
      </c>
      <c r="G45" s="10">
        <v>335269211</v>
      </c>
      <c r="H45" s="6">
        <f t="shared" si="1"/>
        <v>99.395658919141184</v>
      </c>
      <c r="I45" s="6">
        <v>99.69</v>
      </c>
      <c r="J45" s="6">
        <v>12.58</v>
      </c>
    </row>
    <row r="46" spans="1:10" ht="15.75" x14ac:dyDescent="0.15">
      <c r="A46" s="5" t="s">
        <v>23</v>
      </c>
      <c r="B46" s="5" t="s">
        <v>24</v>
      </c>
      <c r="C46" s="8" t="s">
        <v>30</v>
      </c>
      <c r="D46" s="4" t="s">
        <v>17</v>
      </c>
      <c r="E46" s="10">
        <v>327495634</v>
      </c>
      <c r="F46" s="10">
        <v>302518848</v>
      </c>
      <c r="G46" s="10">
        <v>301803913</v>
      </c>
      <c r="H46" s="6">
        <f t="shared" si="1"/>
        <v>99.763672576195987</v>
      </c>
      <c r="I46" s="6">
        <v>99.64</v>
      </c>
      <c r="J46" s="6">
        <v>11.34</v>
      </c>
    </row>
    <row r="47" spans="1:10" ht="15.75" x14ac:dyDescent="0.15">
      <c r="A47" s="5" t="s">
        <v>23</v>
      </c>
      <c r="B47" s="5" t="s">
        <v>24</v>
      </c>
      <c r="C47" s="8" t="s">
        <v>30</v>
      </c>
      <c r="D47" s="4" t="s">
        <v>17</v>
      </c>
      <c r="E47" s="10">
        <v>386962886</v>
      </c>
      <c r="F47" s="10">
        <v>346557394</v>
      </c>
      <c r="G47" s="10">
        <v>344659067</v>
      </c>
      <c r="H47" s="6">
        <f t="shared" si="1"/>
        <v>99.45223301165521</v>
      </c>
      <c r="I47" s="6">
        <v>99.68</v>
      </c>
      <c r="J47" s="6">
        <v>12.83</v>
      </c>
    </row>
    <row r="48" spans="1:10" ht="15.75" x14ac:dyDescent="0.15">
      <c r="A48" s="5" t="s">
        <v>23</v>
      </c>
      <c r="B48" s="5" t="s">
        <v>24</v>
      </c>
      <c r="C48" s="8" t="s">
        <v>30</v>
      </c>
      <c r="D48" s="4" t="s">
        <v>17</v>
      </c>
      <c r="E48" s="10">
        <v>452889130</v>
      </c>
      <c r="F48" s="10">
        <v>409835970</v>
      </c>
      <c r="G48" s="10">
        <v>409627763</v>
      </c>
      <c r="H48" s="6">
        <f t="shared" si="1"/>
        <v>99.949197480152847</v>
      </c>
      <c r="I48" s="6">
        <v>99.41</v>
      </c>
      <c r="J48" s="6">
        <v>15.39</v>
      </c>
    </row>
    <row r="49" spans="1:10" ht="15.75" x14ac:dyDescent="0.15">
      <c r="A49" s="5" t="s">
        <v>23</v>
      </c>
      <c r="B49" s="5" t="s">
        <v>24</v>
      </c>
      <c r="C49" s="8" t="s">
        <v>30</v>
      </c>
      <c r="D49" s="4" t="s">
        <v>17</v>
      </c>
      <c r="E49" s="10">
        <v>461559294</v>
      </c>
      <c r="F49" s="10">
        <v>409861752</v>
      </c>
      <c r="G49" s="10">
        <v>394693377</v>
      </c>
      <c r="H49" s="6">
        <f t="shared" si="1"/>
        <v>96.29914845042677</v>
      </c>
      <c r="I49" s="6">
        <v>99.45</v>
      </c>
      <c r="J49" s="6">
        <v>14.8</v>
      </c>
    </row>
    <row r="50" spans="1:10" ht="15.75" x14ac:dyDescent="0.15">
      <c r="A50" s="5" t="s">
        <v>23</v>
      </c>
      <c r="B50" s="5" t="s">
        <v>24</v>
      </c>
      <c r="C50" s="8" t="s">
        <v>30</v>
      </c>
      <c r="D50" s="4" t="s">
        <v>17</v>
      </c>
      <c r="E50" s="10">
        <v>218591158</v>
      </c>
      <c r="F50" s="10">
        <v>198945870</v>
      </c>
      <c r="G50" s="10">
        <v>197505908</v>
      </c>
      <c r="H50" s="6">
        <f t="shared" si="1"/>
        <v>99.276204125272869</v>
      </c>
      <c r="I50" s="6">
        <v>99.42</v>
      </c>
      <c r="J50" s="6">
        <v>7.47</v>
      </c>
    </row>
    <row r="51" spans="1:10" ht="15.75" x14ac:dyDescent="0.15">
      <c r="A51" s="5" t="s">
        <v>23</v>
      </c>
      <c r="B51" s="5" t="s">
        <v>24</v>
      </c>
      <c r="C51" s="8" t="s">
        <v>30</v>
      </c>
      <c r="D51" s="4" t="s">
        <v>17</v>
      </c>
      <c r="E51" s="10">
        <v>196332996</v>
      </c>
      <c r="F51" s="10">
        <v>158984724</v>
      </c>
      <c r="G51" s="10">
        <v>158621529</v>
      </c>
      <c r="H51" s="6">
        <f t="shared" si="1"/>
        <v>99.771553523595131</v>
      </c>
      <c r="I51" s="6">
        <v>98.84</v>
      </c>
      <c r="J51" s="6">
        <v>5.95</v>
      </c>
    </row>
    <row r="52" spans="1:10" ht="15.75" x14ac:dyDescent="0.15">
      <c r="A52" s="5" t="s">
        <v>23</v>
      </c>
      <c r="B52" s="5" t="s">
        <v>24</v>
      </c>
      <c r="C52" s="8" t="s">
        <v>30</v>
      </c>
      <c r="D52" s="4" t="s">
        <v>17</v>
      </c>
      <c r="E52" s="10">
        <v>193532550</v>
      </c>
      <c r="F52" s="10">
        <v>156846564</v>
      </c>
      <c r="G52" s="10">
        <v>156410678</v>
      </c>
      <c r="H52" s="6">
        <f t="shared" si="1"/>
        <v>99.722094007746321</v>
      </c>
      <c r="I52" s="6">
        <v>98.8</v>
      </c>
      <c r="J52" s="6">
        <v>5.87</v>
      </c>
    </row>
    <row r="53" spans="1:10" ht="15.75" x14ac:dyDescent="0.15">
      <c r="A53" s="5" t="s">
        <v>23</v>
      </c>
      <c r="B53" s="5" t="s">
        <v>24</v>
      </c>
      <c r="C53" s="8" t="s">
        <v>30</v>
      </c>
      <c r="D53" s="4" t="s">
        <v>17</v>
      </c>
      <c r="E53" s="10">
        <v>193714422</v>
      </c>
      <c r="F53" s="10">
        <v>159409674</v>
      </c>
      <c r="G53" s="10">
        <v>159035391</v>
      </c>
      <c r="H53" s="6">
        <f t="shared" si="1"/>
        <v>99.765206846856742</v>
      </c>
      <c r="I53" s="6">
        <v>98.76</v>
      </c>
      <c r="J53" s="6">
        <v>5.97</v>
      </c>
    </row>
    <row r="54" spans="1:10" ht="15.75" x14ac:dyDescent="0.15">
      <c r="A54" s="5" t="s">
        <v>23</v>
      </c>
      <c r="B54" s="5" t="s">
        <v>24</v>
      </c>
      <c r="C54" s="8" t="s">
        <v>30</v>
      </c>
      <c r="D54" s="4" t="s">
        <v>17</v>
      </c>
      <c r="E54" s="10">
        <v>200122588</v>
      </c>
      <c r="F54" s="10">
        <v>178606114</v>
      </c>
      <c r="G54" s="10">
        <v>178132907</v>
      </c>
      <c r="H54" s="6">
        <f t="shared" si="1"/>
        <v>99.735055542387542</v>
      </c>
      <c r="I54" s="6">
        <v>99.14</v>
      </c>
      <c r="J54" s="6">
        <v>6.69</v>
      </c>
    </row>
    <row r="55" spans="1:10" ht="15.75" x14ac:dyDescent="0.15">
      <c r="A55" s="5" t="s">
        <v>23</v>
      </c>
      <c r="B55" s="5" t="s">
        <v>24</v>
      </c>
      <c r="C55" s="8" t="s">
        <v>30</v>
      </c>
      <c r="D55" s="4" t="s">
        <v>17</v>
      </c>
      <c r="E55" s="10">
        <v>198286884</v>
      </c>
      <c r="F55" s="10">
        <v>160990468</v>
      </c>
      <c r="G55" s="10">
        <v>160545712</v>
      </c>
      <c r="H55" s="6">
        <f t="shared" si="1"/>
        <v>99.723737681165076</v>
      </c>
      <c r="I55" s="6">
        <v>98.77</v>
      </c>
      <c r="J55" s="6">
        <v>6.02</v>
      </c>
    </row>
    <row r="56" spans="1:10" ht="15.75" x14ac:dyDescent="0.15">
      <c r="A56" s="5" t="s">
        <v>23</v>
      </c>
      <c r="B56" s="5" t="s">
        <v>24</v>
      </c>
      <c r="C56" s="8" t="s">
        <v>30</v>
      </c>
      <c r="D56" s="4" t="s">
        <v>17</v>
      </c>
      <c r="E56" s="10">
        <v>435911496</v>
      </c>
      <c r="F56" s="10">
        <v>398190190</v>
      </c>
      <c r="G56" s="10">
        <v>397908410</v>
      </c>
      <c r="H56" s="6">
        <f t="shared" si="1"/>
        <v>99.929234821179293</v>
      </c>
      <c r="I56" s="6">
        <v>99.72</v>
      </c>
      <c r="J56" s="6">
        <v>15.06</v>
      </c>
    </row>
    <row r="57" spans="1:10" ht="15.75" x14ac:dyDescent="0.15">
      <c r="A57" s="5" t="s">
        <v>23</v>
      </c>
      <c r="B57" s="5" t="s">
        <v>24</v>
      </c>
      <c r="C57" s="8" t="s">
        <v>30</v>
      </c>
      <c r="D57" s="4" t="s">
        <v>17</v>
      </c>
      <c r="E57" s="10">
        <v>342355712</v>
      </c>
      <c r="F57" s="10">
        <v>255013432</v>
      </c>
      <c r="G57" s="10">
        <v>254351591</v>
      </c>
      <c r="H57" s="6">
        <f t="shared" si="1"/>
        <v>99.740468180515293</v>
      </c>
      <c r="I57" s="6">
        <v>99.59</v>
      </c>
      <c r="J57" s="6">
        <v>9.58</v>
      </c>
    </row>
    <row r="58" spans="1:10" ht="15.75" x14ac:dyDescent="0.15">
      <c r="A58" s="5" t="s">
        <v>23</v>
      </c>
      <c r="B58" s="5" t="s">
        <v>24</v>
      </c>
      <c r="C58" s="8" t="s">
        <v>30</v>
      </c>
      <c r="D58" s="4" t="s">
        <v>17</v>
      </c>
      <c r="E58" s="10">
        <v>359112488</v>
      </c>
      <c r="F58" s="10">
        <v>318245396</v>
      </c>
      <c r="G58" s="10">
        <v>312993784</v>
      </c>
      <c r="H58" s="6">
        <f t="shared" si="1"/>
        <v>98.349823103175382</v>
      </c>
      <c r="I58" s="6">
        <v>99.68</v>
      </c>
      <c r="J58" s="6">
        <v>11.76</v>
      </c>
    </row>
    <row r="59" spans="1:10" ht="15.75" x14ac:dyDescent="0.15">
      <c r="A59" s="5" t="s">
        <v>23</v>
      </c>
      <c r="B59" s="5" t="s">
        <v>24</v>
      </c>
      <c r="C59" s="8" t="s">
        <v>30</v>
      </c>
      <c r="D59" s="4" t="s">
        <v>17</v>
      </c>
      <c r="E59" s="10">
        <v>386164878</v>
      </c>
      <c r="F59" s="10">
        <v>348866170</v>
      </c>
      <c r="G59" s="10">
        <v>348249761</v>
      </c>
      <c r="H59" s="6">
        <f t="shared" si="1"/>
        <v>99.82331075552554</v>
      </c>
      <c r="I59" s="6">
        <v>99.66</v>
      </c>
      <c r="J59" s="6">
        <v>12.97</v>
      </c>
    </row>
    <row r="60" spans="1:10" ht="15.75" x14ac:dyDescent="0.15">
      <c r="A60" s="5" t="s">
        <v>23</v>
      </c>
      <c r="B60" s="5" t="s">
        <v>24</v>
      </c>
      <c r="C60" s="8" t="s">
        <v>30</v>
      </c>
      <c r="D60" s="4" t="s">
        <v>17</v>
      </c>
      <c r="E60" s="10">
        <v>172502922</v>
      </c>
      <c r="F60" s="10">
        <v>153933222</v>
      </c>
      <c r="G60" s="10">
        <v>153478543</v>
      </c>
      <c r="H60" s="6">
        <f t="shared" si="1"/>
        <v>99.704625814952408</v>
      </c>
      <c r="I60" s="6">
        <v>98.39</v>
      </c>
      <c r="J60" s="6">
        <v>5.76</v>
      </c>
    </row>
    <row r="61" spans="1:10" ht="15.75" x14ac:dyDescent="0.15">
      <c r="A61" s="5" t="s">
        <v>23</v>
      </c>
      <c r="B61" s="5" t="s">
        <v>24</v>
      </c>
      <c r="C61" s="8" t="s">
        <v>30</v>
      </c>
      <c r="D61" s="4" t="s">
        <v>31</v>
      </c>
      <c r="E61" s="10">
        <v>154783040</v>
      </c>
      <c r="F61" s="10">
        <v>139583112</v>
      </c>
      <c r="G61" s="10">
        <v>139107561</v>
      </c>
      <c r="H61" s="6">
        <f t="shared" si="1"/>
        <v>99.659306206040171</v>
      </c>
      <c r="I61" s="6">
        <v>98.4</v>
      </c>
      <c r="J61" s="6">
        <v>5.25</v>
      </c>
    </row>
    <row r="62" spans="1:10" ht="15.75" x14ac:dyDescent="0.15">
      <c r="A62" s="8" t="s">
        <v>25</v>
      </c>
      <c r="B62" s="8" t="s">
        <v>26</v>
      </c>
      <c r="C62" s="8" t="s">
        <v>33</v>
      </c>
      <c r="D62" s="4" t="s">
        <v>32</v>
      </c>
      <c r="E62" s="10">
        <v>177024814</v>
      </c>
      <c r="F62" s="10">
        <v>161610164</v>
      </c>
      <c r="G62" s="10">
        <v>161078681</v>
      </c>
      <c r="H62" s="6">
        <f t="shared" si="1"/>
        <v>99.671132689401887</v>
      </c>
      <c r="I62" s="6">
        <v>97.77</v>
      </c>
      <c r="J62" s="6">
        <v>8.74</v>
      </c>
    </row>
    <row r="63" spans="1:10" ht="15.75" x14ac:dyDescent="0.15">
      <c r="A63" s="8" t="s">
        <v>25</v>
      </c>
      <c r="B63" s="8" t="s">
        <v>26</v>
      </c>
      <c r="C63" s="8" t="s">
        <v>33</v>
      </c>
      <c r="D63" s="4" t="s">
        <v>32</v>
      </c>
      <c r="E63" s="10">
        <v>194526590</v>
      </c>
      <c r="F63" s="10">
        <v>178334574</v>
      </c>
      <c r="G63" s="10">
        <v>177793077</v>
      </c>
      <c r="H63" s="6">
        <f t="shared" si="1"/>
        <v>99.696358934863639</v>
      </c>
      <c r="I63" s="6">
        <v>98.28</v>
      </c>
      <c r="J63" s="6">
        <v>9.65</v>
      </c>
    </row>
    <row r="64" spans="1:10" ht="15.75" x14ac:dyDescent="0.15">
      <c r="A64" s="8" t="s">
        <v>25</v>
      </c>
      <c r="B64" s="8" t="s">
        <v>26</v>
      </c>
      <c r="C64" s="8" t="s">
        <v>33</v>
      </c>
      <c r="D64" s="4" t="s">
        <v>32</v>
      </c>
      <c r="E64" s="10">
        <v>197202062</v>
      </c>
      <c r="F64" s="10">
        <v>176267100</v>
      </c>
      <c r="G64" s="10">
        <v>175375822</v>
      </c>
      <c r="H64" s="6">
        <f t="shared" si="1"/>
        <v>99.494359412505233</v>
      </c>
      <c r="I64" s="6">
        <v>98.23</v>
      </c>
      <c r="J64" s="6">
        <v>9.59</v>
      </c>
    </row>
    <row r="65" spans="1:10" ht="15.75" x14ac:dyDescent="0.15">
      <c r="A65" s="8" t="s">
        <v>25</v>
      </c>
      <c r="B65" s="8" t="s">
        <v>26</v>
      </c>
      <c r="C65" s="8" t="s">
        <v>33</v>
      </c>
      <c r="D65" s="4" t="s">
        <v>32</v>
      </c>
      <c r="E65" s="10">
        <v>177263906</v>
      </c>
      <c r="F65" s="10">
        <v>151052238</v>
      </c>
      <c r="G65" s="10">
        <v>149964223</v>
      </c>
      <c r="H65" s="6">
        <f t="shared" si="1"/>
        <v>99.279709447270818</v>
      </c>
      <c r="I65" s="6">
        <v>95.86</v>
      </c>
      <c r="J65" s="6">
        <v>8.08</v>
      </c>
    </row>
    <row r="66" spans="1:10" ht="15.75" x14ac:dyDescent="0.15">
      <c r="A66" s="5" t="s">
        <v>27</v>
      </c>
      <c r="B66" s="5" t="s">
        <v>28</v>
      </c>
      <c r="C66" s="8" t="s">
        <v>30</v>
      </c>
      <c r="D66" s="4" t="s">
        <v>17</v>
      </c>
      <c r="E66" s="10">
        <v>412685676</v>
      </c>
      <c r="F66" s="10">
        <v>357430216</v>
      </c>
      <c r="G66" s="10">
        <v>356456865</v>
      </c>
      <c r="H66" s="6">
        <f t="shared" si="1"/>
        <v>99.727680829311865</v>
      </c>
      <c r="I66" s="6">
        <v>99.69</v>
      </c>
      <c r="J66" s="6">
        <v>13.16</v>
      </c>
    </row>
    <row r="67" spans="1:10" ht="15.75" x14ac:dyDescent="0.15">
      <c r="A67" s="5" t="s">
        <v>27</v>
      </c>
      <c r="B67" s="5" t="s">
        <v>28</v>
      </c>
      <c r="C67" s="8" t="s">
        <v>30</v>
      </c>
      <c r="D67" s="4" t="s">
        <v>17</v>
      </c>
      <c r="E67" s="10">
        <v>404792952</v>
      </c>
      <c r="F67" s="10">
        <v>363797806</v>
      </c>
      <c r="G67" s="10">
        <v>362734433</v>
      </c>
      <c r="H67" s="6">
        <f t="shared" si="1"/>
        <v>99.707702195433257</v>
      </c>
      <c r="I67" s="6">
        <v>99.45</v>
      </c>
      <c r="J67" s="6">
        <v>13.64</v>
      </c>
    </row>
    <row r="68" spans="1:10" ht="15.75" x14ac:dyDescent="0.15">
      <c r="A68" s="5" t="s">
        <v>27</v>
      </c>
      <c r="B68" s="5" t="s">
        <v>28</v>
      </c>
      <c r="C68" s="8" t="s">
        <v>30</v>
      </c>
      <c r="D68" s="4" t="s">
        <v>17</v>
      </c>
      <c r="E68" s="10">
        <v>388983100</v>
      </c>
      <c r="F68" s="10">
        <v>361741504</v>
      </c>
      <c r="G68" s="10">
        <v>360905739</v>
      </c>
      <c r="H68" s="6">
        <f t="shared" si="1"/>
        <v>99.768960710684723</v>
      </c>
      <c r="I68" s="6">
        <v>99.52</v>
      </c>
      <c r="J68" s="6">
        <v>13.64</v>
      </c>
    </row>
    <row r="69" spans="1:10" ht="15.75" x14ac:dyDescent="0.15">
      <c r="A69" s="5" t="s">
        <v>27</v>
      </c>
      <c r="B69" s="5" t="s">
        <v>28</v>
      </c>
      <c r="C69" s="8" t="s">
        <v>30</v>
      </c>
      <c r="D69" s="4" t="s">
        <v>17</v>
      </c>
      <c r="E69" s="10">
        <v>441442386</v>
      </c>
      <c r="F69" s="10">
        <v>383511368</v>
      </c>
      <c r="G69" s="10">
        <v>382391760</v>
      </c>
      <c r="H69" s="6">
        <f t="shared" si="1"/>
        <v>99.708063934104814</v>
      </c>
      <c r="I69" s="6">
        <v>99.5</v>
      </c>
      <c r="J69" s="6">
        <v>14.31</v>
      </c>
    </row>
    <row r="70" spans="1:10" ht="15.75" x14ac:dyDescent="0.15">
      <c r="A70" s="5" t="s">
        <v>27</v>
      </c>
      <c r="B70" s="5" t="s">
        <v>28</v>
      </c>
      <c r="C70" s="8" t="s">
        <v>30</v>
      </c>
      <c r="D70" s="4" t="s">
        <v>17</v>
      </c>
      <c r="E70" s="10">
        <v>411834096</v>
      </c>
      <c r="F70" s="10">
        <v>379743652</v>
      </c>
      <c r="G70" s="10">
        <v>378747938</v>
      </c>
      <c r="H70" s="6">
        <f t="shared" si="1"/>
        <v>99.737793115235547</v>
      </c>
      <c r="I70" s="6">
        <v>99.5</v>
      </c>
      <c r="J70" s="6">
        <v>14.18</v>
      </c>
    </row>
    <row r="71" spans="1:10" ht="15.75" x14ac:dyDescent="0.15">
      <c r="A71" s="5" t="s">
        <v>27</v>
      </c>
      <c r="B71" s="5" t="s">
        <v>28</v>
      </c>
      <c r="C71" s="8" t="s">
        <v>30</v>
      </c>
      <c r="D71" s="4" t="s">
        <v>17</v>
      </c>
      <c r="E71" s="10">
        <v>397976820</v>
      </c>
      <c r="F71" s="10">
        <v>369070934</v>
      </c>
      <c r="G71" s="10">
        <v>368192759</v>
      </c>
      <c r="H71" s="6">
        <f t="shared" si="1"/>
        <v>99.762057935453669</v>
      </c>
      <c r="I71" s="6">
        <v>99.53</v>
      </c>
      <c r="J71" s="6">
        <v>13.92</v>
      </c>
    </row>
    <row r="72" spans="1:10" ht="15.75" x14ac:dyDescent="0.15">
      <c r="A72" s="5" t="s">
        <v>27</v>
      </c>
      <c r="B72" s="5" t="s">
        <v>28</v>
      </c>
      <c r="C72" s="8" t="s">
        <v>30</v>
      </c>
      <c r="D72" s="4" t="s">
        <v>17</v>
      </c>
      <c r="E72" s="10">
        <v>460698382</v>
      </c>
      <c r="F72" s="10">
        <v>416666728</v>
      </c>
      <c r="G72" s="10">
        <v>415787727</v>
      </c>
      <c r="H72" s="6">
        <f t="shared" si="1"/>
        <v>99.789039791053341</v>
      </c>
      <c r="I72" s="6">
        <v>99.54</v>
      </c>
      <c r="J72" s="6">
        <v>15.55</v>
      </c>
    </row>
    <row r="73" spans="1:10" ht="15.75" x14ac:dyDescent="0.15">
      <c r="A73" s="5" t="s">
        <v>27</v>
      </c>
      <c r="B73" s="5" t="s">
        <v>28</v>
      </c>
      <c r="C73" s="8" t="s">
        <v>30</v>
      </c>
      <c r="D73" s="4" t="s">
        <v>17</v>
      </c>
      <c r="E73" s="10">
        <v>375663252</v>
      </c>
      <c r="F73" s="10">
        <v>352241268</v>
      </c>
      <c r="G73" s="10">
        <v>351438376</v>
      </c>
      <c r="H73" s="6">
        <f t="shared" si="1"/>
        <v>99.772061915243853</v>
      </c>
      <c r="I73" s="6">
        <v>99.5</v>
      </c>
      <c r="J73" s="6">
        <v>13.25</v>
      </c>
    </row>
    <row r="74" spans="1:10" ht="15.75" x14ac:dyDescent="0.15">
      <c r="A74" s="5" t="s">
        <v>27</v>
      </c>
      <c r="B74" s="5" t="s">
        <v>28</v>
      </c>
      <c r="C74" s="8" t="s">
        <v>30</v>
      </c>
      <c r="D74" s="4" t="s">
        <v>17</v>
      </c>
      <c r="E74" s="10">
        <v>397636084</v>
      </c>
      <c r="F74" s="10">
        <v>368095756</v>
      </c>
      <c r="G74" s="10">
        <v>367193545</v>
      </c>
      <c r="H74" s="6">
        <f t="shared" si="1"/>
        <v>99.754897744596647</v>
      </c>
      <c r="I74" s="6">
        <v>99.53</v>
      </c>
      <c r="J74" s="6">
        <v>13.88</v>
      </c>
    </row>
    <row r="75" spans="1:10" ht="15.75" x14ac:dyDescent="0.15">
      <c r="A75" s="5" t="s">
        <v>27</v>
      </c>
      <c r="B75" s="5" t="s">
        <v>28</v>
      </c>
      <c r="C75" s="8" t="s">
        <v>30</v>
      </c>
      <c r="D75" s="4" t="s">
        <v>17</v>
      </c>
      <c r="E75" s="10">
        <v>399847620</v>
      </c>
      <c r="F75" s="10">
        <v>372543388</v>
      </c>
      <c r="G75" s="10">
        <v>371890311</v>
      </c>
      <c r="H75" s="6">
        <f t="shared" si="1"/>
        <v>99.824697734267659</v>
      </c>
      <c r="I75" s="6">
        <v>99.72</v>
      </c>
      <c r="J75" s="6">
        <v>14.09</v>
      </c>
    </row>
    <row r="76" spans="1:10" ht="15.75" x14ac:dyDescent="0.15">
      <c r="A76" s="5" t="s">
        <v>27</v>
      </c>
      <c r="B76" s="5" t="s">
        <v>28</v>
      </c>
      <c r="C76" s="8" t="s">
        <v>30</v>
      </c>
      <c r="D76" s="4" t="s">
        <v>17</v>
      </c>
      <c r="E76" s="10">
        <v>476084698</v>
      </c>
      <c r="F76" s="10">
        <v>424491472</v>
      </c>
      <c r="G76" s="10">
        <v>423502538</v>
      </c>
      <c r="H76" s="6">
        <f t="shared" si="1"/>
        <v>99.76703089102341</v>
      </c>
      <c r="I76" s="6">
        <v>99.52</v>
      </c>
      <c r="J76" s="6">
        <v>15.9</v>
      </c>
    </row>
    <row r="77" spans="1:10" ht="15.75" x14ac:dyDescent="0.15">
      <c r="A77" s="5" t="s">
        <v>27</v>
      </c>
      <c r="B77" s="5" t="s">
        <v>28</v>
      </c>
      <c r="C77" s="8" t="s">
        <v>30</v>
      </c>
      <c r="D77" s="4" t="s">
        <v>17</v>
      </c>
      <c r="E77" s="10">
        <v>428120116</v>
      </c>
      <c r="F77" s="10">
        <v>393876606</v>
      </c>
      <c r="G77" s="10">
        <v>392870734</v>
      </c>
      <c r="H77" s="6">
        <f t="shared" si="1"/>
        <v>99.744622558263842</v>
      </c>
      <c r="I77" s="6">
        <v>99.5</v>
      </c>
      <c r="J77" s="6">
        <v>14.84</v>
      </c>
    </row>
    <row r="78" spans="1:10" ht="15.75" x14ac:dyDescent="0.15">
      <c r="A78" s="5" t="s">
        <v>27</v>
      </c>
      <c r="B78" s="5" t="s">
        <v>28</v>
      </c>
      <c r="C78" s="8" t="s">
        <v>30</v>
      </c>
      <c r="D78" s="4" t="s">
        <v>17</v>
      </c>
      <c r="E78" s="10">
        <v>369775404</v>
      </c>
      <c r="F78" s="10">
        <v>346414234</v>
      </c>
      <c r="G78" s="10">
        <v>345436072</v>
      </c>
      <c r="H78" s="6">
        <f t="shared" si="1"/>
        <v>99.717632272581497</v>
      </c>
      <c r="I78" s="6">
        <v>99.52</v>
      </c>
      <c r="J78" s="6">
        <v>13.07</v>
      </c>
    </row>
    <row r="79" spans="1:10" ht="15.75" x14ac:dyDescent="0.15">
      <c r="A79" s="5" t="s">
        <v>27</v>
      </c>
      <c r="B79" s="5" t="s">
        <v>28</v>
      </c>
      <c r="C79" s="8" t="s">
        <v>30</v>
      </c>
      <c r="D79" s="4" t="s">
        <v>17</v>
      </c>
      <c r="E79" s="10">
        <v>437549628</v>
      </c>
      <c r="F79" s="10">
        <v>401225094</v>
      </c>
      <c r="G79" s="10">
        <v>400380300</v>
      </c>
      <c r="H79" s="6">
        <f t="shared" si="1"/>
        <v>99.789446369972069</v>
      </c>
      <c r="I79" s="6">
        <v>99.72</v>
      </c>
      <c r="J79" s="6">
        <v>15.08</v>
      </c>
    </row>
    <row r="80" spans="1:10" ht="15.75" x14ac:dyDescent="0.15">
      <c r="A80" s="5" t="s">
        <v>29</v>
      </c>
      <c r="B80" s="5" t="s">
        <v>28</v>
      </c>
      <c r="C80" s="8" t="s">
        <v>30</v>
      </c>
      <c r="D80" s="4" t="s">
        <v>17</v>
      </c>
      <c r="E80" s="10">
        <v>477339190</v>
      </c>
      <c r="F80" s="10">
        <v>391582824</v>
      </c>
      <c r="G80" s="10">
        <v>390429262</v>
      </c>
      <c r="H80" s="6">
        <f t="shared" si="1"/>
        <v>99.70541047019978</v>
      </c>
      <c r="I80" s="6">
        <v>99.47</v>
      </c>
      <c r="J80" s="6">
        <v>14.44</v>
      </c>
    </row>
    <row r="81" spans="1:10" ht="15.75" x14ac:dyDescent="0.15">
      <c r="A81" s="5" t="s">
        <v>29</v>
      </c>
      <c r="B81" s="5" t="s">
        <v>28</v>
      </c>
      <c r="C81" s="8" t="s">
        <v>30</v>
      </c>
      <c r="D81" s="4" t="s">
        <v>17</v>
      </c>
      <c r="E81" s="10">
        <v>355209198</v>
      </c>
      <c r="F81" s="10">
        <v>319480262</v>
      </c>
      <c r="G81" s="10">
        <v>318589360</v>
      </c>
      <c r="H81" s="6">
        <f t="shared" si="1"/>
        <v>99.721140206151446</v>
      </c>
      <c r="I81" s="6">
        <v>99.49</v>
      </c>
      <c r="J81" s="6">
        <v>11.96</v>
      </c>
    </row>
    <row r="82" spans="1:10" ht="15.75" x14ac:dyDescent="0.15">
      <c r="A82" s="5" t="s">
        <v>29</v>
      </c>
      <c r="B82" s="5" t="s">
        <v>28</v>
      </c>
      <c r="C82" s="8" t="s">
        <v>30</v>
      </c>
      <c r="D82" s="4" t="s">
        <v>17</v>
      </c>
      <c r="E82" s="10">
        <v>318678902</v>
      </c>
      <c r="F82" s="10">
        <v>285593010</v>
      </c>
      <c r="G82" s="10">
        <v>284812226</v>
      </c>
      <c r="H82" s="6">
        <f t="shared" si="1"/>
        <v>99.726609555324899</v>
      </c>
      <c r="I82" s="6">
        <v>99.48</v>
      </c>
      <c r="J82" s="6">
        <v>10.69</v>
      </c>
    </row>
    <row r="83" spans="1:10" ht="15.75" x14ac:dyDescent="0.15">
      <c r="A83" s="5" t="s">
        <v>29</v>
      </c>
      <c r="B83" s="5" t="s">
        <v>28</v>
      </c>
      <c r="C83" s="8" t="s">
        <v>30</v>
      </c>
      <c r="D83" s="4" t="s">
        <v>17</v>
      </c>
      <c r="E83" s="10">
        <v>362295668</v>
      </c>
      <c r="F83" s="10">
        <v>330104174</v>
      </c>
      <c r="G83" s="10">
        <v>329209558</v>
      </c>
      <c r="H83" s="6">
        <f t="shared" si="1"/>
        <v>99.728989794597396</v>
      </c>
      <c r="I83" s="6">
        <v>99.52</v>
      </c>
      <c r="J83" s="6">
        <v>12.36</v>
      </c>
    </row>
    <row r="84" spans="1:10" ht="15.75" x14ac:dyDescent="0.15">
      <c r="A84" s="5" t="s">
        <v>29</v>
      </c>
      <c r="B84" s="5" t="s">
        <v>28</v>
      </c>
      <c r="C84" s="8" t="s">
        <v>30</v>
      </c>
      <c r="D84" s="4" t="s">
        <v>17</v>
      </c>
      <c r="E84" s="10">
        <v>414000250</v>
      </c>
      <c r="F84" s="10">
        <v>362604012</v>
      </c>
      <c r="G84" s="10">
        <v>361337456</v>
      </c>
      <c r="H84" s="6">
        <f t="shared" si="1"/>
        <v>99.650705464339978</v>
      </c>
      <c r="I84" s="6">
        <v>99.48</v>
      </c>
      <c r="J84" s="6">
        <v>13.43</v>
      </c>
    </row>
    <row r="85" spans="1:10" ht="15.75" x14ac:dyDescent="0.15">
      <c r="A85" s="5" t="s">
        <v>29</v>
      </c>
      <c r="B85" s="5" t="s">
        <v>28</v>
      </c>
      <c r="C85" s="8" t="s">
        <v>30</v>
      </c>
      <c r="D85" s="4" t="s">
        <v>17</v>
      </c>
      <c r="E85" s="10">
        <v>419066738</v>
      </c>
      <c r="F85" s="10">
        <v>366153246</v>
      </c>
      <c r="G85" s="10">
        <v>365070520</v>
      </c>
      <c r="H85" s="6">
        <f t="shared" si="1"/>
        <v>99.704297036328882</v>
      </c>
      <c r="I85" s="6">
        <v>99.48</v>
      </c>
      <c r="J85" s="6">
        <v>13.6</v>
      </c>
    </row>
    <row r="86" spans="1:10" ht="15.75" x14ac:dyDescent="0.15">
      <c r="A86" s="5" t="s">
        <v>29</v>
      </c>
      <c r="B86" s="5" t="s">
        <v>28</v>
      </c>
      <c r="C86" s="8" t="s">
        <v>30</v>
      </c>
      <c r="D86" s="4" t="s">
        <v>17</v>
      </c>
      <c r="E86" s="10">
        <v>393581612</v>
      </c>
      <c r="F86" s="10">
        <v>348141042</v>
      </c>
      <c r="G86" s="10">
        <v>347000591</v>
      </c>
      <c r="H86" s="6">
        <f t="shared" si="1"/>
        <v>99.672416962548184</v>
      </c>
      <c r="I86" s="6">
        <v>99.5</v>
      </c>
      <c r="J86" s="6">
        <v>12.93</v>
      </c>
    </row>
    <row r="87" spans="1:10" ht="15.75" x14ac:dyDescent="0.15">
      <c r="A87" s="5" t="s">
        <v>29</v>
      </c>
      <c r="B87" s="5" t="s">
        <v>28</v>
      </c>
      <c r="C87" s="8" t="s">
        <v>30</v>
      </c>
      <c r="D87" s="4" t="s">
        <v>17</v>
      </c>
      <c r="E87" s="10">
        <v>392164676</v>
      </c>
      <c r="F87" s="10">
        <v>351150278</v>
      </c>
      <c r="G87" s="10">
        <v>350227748</v>
      </c>
      <c r="H87" s="6">
        <f t="shared" si="1"/>
        <v>99.737283420291064</v>
      </c>
      <c r="I87" s="6">
        <v>99.7</v>
      </c>
      <c r="J87" s="6">
        <v>13.02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7B8F-6A91-45E9-A459-832AAB651409}">
  <dimension ref="A1:K11"/>
  <sheetViews>
    <sheetView workbookViewId="0"/>
  </sheetViews>
  <sheetFormatPr defaultRowHeight="13.5" x14ac:dyDescent="0.15"/>
  <sheetData>
    <row r="1" spans="1:11" ht="15" thickBot="1" x14ac:dyDescent="0.2">
      <c r="A1" s="11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thickBot="1" x14ac:dyDescent="0.2">
      <c r="A2" s="13" t="s">
        <v>35</v>
      </c>
      <c r="B2" s="13" t="s">
        <v>36</v>
      </c>
      <c r="C2" s="13" t="s">
        <v>37</v>
      </c>
      <c r="D2" s="13" t="s">
        <v>38</v>
      </c>
      <c r="E2" s="13" t="s">
        <v>39</v>
      </c>
      <c r="F2" s="13" t="s">
        <v>40</v>
      </c>
      <c r="G2" s="13" t="s">
        <v>41</v>
      </c>
      <c r="H2" s="13" t="s">
        <v>42</v>
      </c>
      <c r="I2" s="13" t="s">
        <v>43</v>
      </c>
      <c r="J2" s="13" t="s">
        <v>44</v>
      </c>
      <c r="K2" s="13" t="s">
        <v>45</v>
      </c>
    </row>
    <row r="3" spans="1:11" ht="15" x14ac:dyDescent="0.15">
      <c r="A3" s="14" t="s">
        <v>21</v>
      </c>
      <c r="B3" s="14" t="s">
        <v>46</v>
      </c>
      <c r="C3" s="14" t="s">
        <v>9</v>
      </c>
      <c r="D3" s="15" t="s">
        <v>15</v>
      </c>
      <c r="E3" s="14" t="s">
        <v>18</v>
      </c>
      <c r="F3" s="14">
        <f>418444374*2</f>
        <v>836888748</v>
      </c>
      <c r="G3" s="14">
        <f xml:space="preserve"> 361202713*2</f>
        <v>722405426</v>
      </c>
      <c r="H3" s="14">
        <v>720607922</v>
      </c>
      <c r="I3" s="16">
        <f t="shared" ref="I3:I11" si="0">H3/G3*100</f>
        <v>99.751177948655112</v>
      </c>
      <c r="J3" s="17">
        <v>99.75</v>
      </c>
      <c r="K3" s="17">
        <v>27.100680000000001</v>
      </c>
    </row>
    <row r="4" spans="1:11" ht="15" x14ac:dyDescent="0.15">
      <c r="A4" s="14" t="s">
        <v>21</v>
      </c>
      <c r="B4" s="14" t="s">
        <v>47</v>
      </c>
      <c r="C4" s="14" t="s">
        <v>9</v>
      </c>
      <c r="D4" s="15" t="s">
        <v>15</v>
      </c>
      <c r="E4" s="14" t="s">
        <v>18</v>
      </c>
      <c r="F4" s="14">
        <f>423845321*2</f>
        <v>847690642</v>
      </c>
      <c r="G4" s="14">
        <f>366775951*2</f>
        <v>733551902</v>
      </c>
      <c r="H4" s="14">
        <v>731753359</v>
      </c>
      <c r="I4" s="16">
        <f t="shared" si="0"/>
        <v>99.754817212647623</v>
      </c>
      <c r="J4" s="17">
        <v>99.76</v>
      </c>
      <c r="K4" s="17">
        <v>27.514970000000002</v>
      </c>
    </row>
    <row r="5" spans="1:11" ht="15" x14ac:dyDescent="0.15">
      <c r="A5" s="14" t="s">
        <v>21</v>
      </c>
      <c r="B5" s="14" t="s">
        <v>48</v>
      </c>
      <c r="C5" s="14" t="s">
        <v>9</v>
      </c>
      <c r="D5" s="15" t="s">
        <v>15</v>
      </c>
      <c r="E5" s="14" t="s">
        <v>18</v>
      </c>
      <c r="F5" s="14">
        <f>420126073*2</f>
        <v>840252146</v>
      </c>
      <c r="G5" s="14">
        <f xml:space="preserve"> 365692068*2</f>
        <v>731384136</v>
      </c>
      <c r="H5" s="14">
        <v>729660406</v>
      </c>
      <c r="I5" s="16">
        <f t="shared" si="0"/>
        <v>99.764319471102112</v>
      </c>
      <c r="J5" s="17">
        <v>99.76</v>
      </c>
      <c r="K5" s="17">
        <v>27.455069999999999</v>
      </c>
    </row>
    <row r="6" spans="1:11" ht="15" x14ac:dyDescent="0.15">
      <c r="A6" s="14" t="s">
        <v>11</v>
      </c>
      <c r="B6" s="14" t="s">
        <v>49</v>
      </c>
      <c r="C6" s="14" t="s">
        <v>12</v>
      </c>
      <c r="D6" s="15" t="s">
        <v>15</v>
      </c>
      <c r="E6" s="14" t="s">
        <v>18</v>
      </c>
      <c r="F6" s="14">
        <f>424861097*2</f>
        <v>849722194</v>
      </c>
      <c r="G6" s="14">
        <f>365191810*2</f>
        <v>730383620</v>
      </c>
      <c r="H6" s="14">
        <v>728747968</v>
      </c>
      <c r="I6" s="16">
        <f t="shared" si="0"/>
        <v>99.776055766420384</v>
      </c>
      <c r="J6" s="17">
        <v>99.77</v>
      </c>
      <c r="K6" s="17">
        <v>27.384370000000001</v>
      </c>
    </row>
    <row r="7" spans="1:11" ht="15" x14ac:dyDescent="0.15">
      <c r="A7" s="14" t="s">
        <v>11</v>
      </c>
      <c r="B7" s="14" t="s">
        <v>50</v>
      </c>
      <c r="C7" s="14" t="s">
        <v>12</v>
      </c>
      <c r="D7" s="15" t="s">
        <v>15</v>
      </c>
      <c r="E7" s="14" t="s">
        <v>18</v>
      </c>
      <c r="F7" s="14">
        <f>421265311*2</f>
        <v>842530622</v>
      </c>
      <c r="G7" s="14">
        <f>372766693*2</f>
        <v>745533386</v>
      </c>
      <c r="H7" s="14">
        <v>743692103</v>
      </c>
      <c r="I7" s="16">
        <f t="shared" si="0"/>
        <v>99.753024742476114</v>
      </c>
      <c r="J7" s="17">
        <v>99.77</v>
      </c>
      <c r="K7" s="17">
        <v>27.99728</v>
      </c>
    </row>
    <row r="8" spans="1:11" ht="15" x14ac:dyDescent="0.15">
      <c r="A8" s="14" t="s">
        <v>11</v>
      </c>
      <c r="B8" s="14" t="s">
        <v>51</v>
      </c>
      <c r="C8" s="14" t="s">
        <v>12</v>
      </c>
      <c r="D8" s="15" t="s">
        <v>15</v>
      </c>
      <c r="E8" s="14" t="s">
        <v>18</v>
      </c>
      <c r="F8" s="14">
        <f>422122868*2</f>
        <v>844245736</v>
      </c>
      <c r="G8" s="14">
        <f>368365616*2</f>
        <v>736731232</v>
      </c>
      <c r="H8" s="14">
        <v>735039245</v>
      </c>
      <c r="I8" s="16">
        <f t="shared" si="0"/>
        <v>99.770338635514776</v>
      </c>
      <c r="J8" s="17">
        <v>99.76</v>
      </c>
      <c r="K8" s="17">
        <v>27.644169999999999</v>
      </c>
    </row>
    <row r="9" spans="1:11" ht="15" x14ac:dyDescent="0.15">
      <c r="A9" s="14" t="s">
        <v>52</v>
      </c>
      <c r="B9" s="14" t="s">
        <v>53</v>
      </c>
      <c r="C9" s="14" t="s">
        <v>54</v>
      </c>
      <c r="D9" s="15" t="s">
        <v>15</v>
      </c>
      <c r="E9" s="14" t="s">
        <v>18</v>
      </c>
      <c r="F9" s="14">
        <f>530033559*2</f>
        <v>1060067118</v>
      </c>
      <c r="G9" s="14">
        <f>470775530*2</f>
        <v>941551060</v>
      </c>
      <c r="H9" s="14">
        <v>939496110</v>
      </c>
      <c r="I9" s="16">
        <f t="shared" si="0"/>
        <v>99.781748426898915</v>
      </c>
      <c r="J9" s="17">
        <v>99.78</v>
      </c>
      <c r="K9" s="17">
        <v>35.42</v>
      </c>
    </row>
    <row r="10" spans="1:11" ht="15" x14ac:dyDescent="0.15">
      <c r="A10" s="14" t="s">
        <v>52</v>
      </c>
      <c r="B10" s="14" t="s">
        <v>55</v>
      </c>
      <c r="C10" s="14" t="s">
        <v>54</v>
      </c>
      <c r="D10" s="15" t="s">
        <v>15</v>
      </c>
      <c r="E10" s="14" t="s">
        <v>18</v>
      </c>
      <c r="F10" s="14">
        <f>525758563*2</f>
        <v>1051517126</v>
      </c>
      <c r="G10" s="14">
        <f>458594523*2</f>
        <v>917189046</v>
      </c>
      <c r="H10" s="14">
        <v>915078521</v>
      </c>
      <c r="I10" s="16">
        <f t="shared" si="0"/>
        <v>99.769892040337339</v>
      </c>
      <c r="J10" s="17">
        <v>99.78</v>
      </c>
      <c r="K10" s="17">
        <v>34.46</v>
      </c>
    </row>
    <row r="11" spans="1:11" ht="15" x14ac:dyDescent="0.15">
      <c r="A11" s="18" t="s">
        <v>52</v>
      </c>
      <c r="B11" s="18" t="s">
        <v>56</v>
      </c>
      <c r="C11" s="18" t="s">
        <v>54</v>
      </c>
      <c r="D11" s="18" t="s">
        <v>57</v>
      </c>
      <c r="E11" s="18" t="s">
        <v>18</v>
      </c>
      <c r="F11" s="18">
        <f>528503574*2</f>
        <v>1057007148</v>
      </c>
      <c r="G11" s="18">
        <f>471919441*2</f>
        <v>943838882</v>
      </c>
      <c r="H11" s="18">
        <v>941007955</v>
      </c>
      <c r="I11" s="19">
        <f t="shared" si="0"/>
        <v>99.70006247316266</v>
      </c>
      <c r="J11" s="18">
        <v>99.56</v>
      </c>
      <c r="K11" s="18">
        <v>35.47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</vt:lpstr>
      <vt:lpstr>Table S1-1</vt:lpstr>
      <vt:lpstr>Table S1-2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2020-10-23T08:41:00Z</dcterms:modified>
</cp:coreProperties>
</file>