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0" windowHeight="13140" activeTab="3"/>
  </bookViews>
  <sheets>
    <sheet name="6H" sheetId="4" r:id="rId1"/>
    <sheet name="12H" sheetId="5" r:id="rId2"/>
    <sheet name="24H" sheetId="6" r:id="rId3"/>
    <sheet name="P value" sheetId="7" r:id="rId4"/>
  </sheets>
  <calcPr calcId="144525"/>
</workbook>
</file>

<file path=xl/sharedStrings.xml><?xml version="1.0" encoding="utf-8"?>
<sst xmlns="http://schemas.openxmlformats.org/spreadsheetml/2006/main" count="2781" uniqueCount="100">
  <si>
    <t>Raw data of 6 h PP2C genes expression (make up)</t>
  </si>
  <si>
    <t>CT value</t>
  </si>
  <si>
    <t>6H-T1</t>
  </si>
  <si>
    <t>Average</t>
  </si>
  <si>
    <t>6H-T2</t>
  </si>
  <si>
    <t>6H-T3</t>
  </si>
  <si>
    <t>6H-T4</t>
  </si>
  <si>
    <t>CK</t>
  </si>
  <si>
    <t>PP2C1</t>
  </si>
  <si>
    <t>PP2C2</t>
  </si>
  <si>
    <t>PP2C6</t>
  </si>
  <si>
    <t>PP2C3</t>
  </si>
  <si>
    <t>PP2C7</t>
  </si>
  <si>
    <t>PP2C4</t>
  </si>
  <si>
    <t>PP2C8</t>
  </si>
  <si>
    <t>PP2C5</t>
  </si>
  <si>
    <t>PP2C9</t>
  </si>
  <si>
    <t>PP2C15</t>
  </si>
  <si>
    <t>PP2C10</t>
  </si>
  <si>
    <t>PP2C18</t>
  </si>
  <si>
    <t>PP2C11</t>
  </si>
  <si>
    <t>PP2C19</t>
  </si>
  <si>
    <t>PP2C12</t>
  </si>
  <si>
    <t>PP2C22</t>
  </si>
  <si>
    <t>PP2C13</t>
  </si>
  <si>
    <t>PP2C28</t>
  </si>
  <si>
    <t>PP2C14</t>
  </si>
  <si>
    <t>PP2C39</t>
  </si>
  <si>
    <t>PP2C16</t>
  </si>
  <si>
    <t>PP2C40</t>
  </si>
  <si>
    <t>PP2C17</t>
  </si>
  <si>
    <t>PP2C52</t>
  </si>
  <si>
    <t>PP2C20</t>
  </si>
  <si>
    <t>ACT</t>
  </si>
  <si>
    <t>PP2C21</t>
  </si>
  <si>
    <t>PP2C23</t>
  </si>
  <si>
    <t>∆CT</t>
  </si>
  <si>
    <t>PP2C24</t>
  </si>
  <si>
    <t>PP2C25</t>
  </si>
  <si>
    <t>PP2C26</t>
  </si>
  <si>
    <t>PP2C27</t>
  </si>
  <si>
    <t>PP2C29</t>
  </si>
  <si>
    <t>PP2C30</t>
  </si>
  <si>
    <t>PP2C31</t>
  </si>
  <si>
    <t>PP2C32</t>
  </si>
  <si>
    <t>PP2C33</t>
  </si>
  <si>
    <t>PP2C34</t>
  </si>
  <si>
    <t>PP2C35</t>
  </si>
  <si>
    <t>PP2C36</t>
  </si>
  <si>
    <t>PP2C37</t>
  </si>
  <si>
    <t>PP2C38</t>
  </si>
  <si>
    <t>PP2C41</t>
  </si>
  <si>
    <t>-∆∆CT</t>
  </si>
  <si>
    <t>PP2C42</t>
  </si>
  <si>
    <t>PP2C43</t>
  </si>
  <si>
    <t>PP2C44</t>
  </si>
  <si>
    <t>PP2C45</t>
  </si>
  <si>
    <t>PP2C46</t>
  </si>
  <si>
    <t>PP2C47</t>
  </si>
  <si>
    <t>PP2C48</t>
  </si>
  <si>
    <t>PP2C49</t>
  </si>
  <si>
    <t>PP2C50</t>
  </si>
  <si>
    <t>PP2C51</t>
  </si>
  <si>
    <t>PP2C53</t>
  </si>
  <si>
    <t>PP2C54</t>
  </si>
  <si>
    <t>PP2C55</t>
  </si>
  <si>
    <t>PP2C56</t>
  </si>
  <si>
    <t>act</t>
  </si>
  <si>
    <r>
      <rPr>
        <sz val="11"/>
        <color rgb="FFFF0000"/>
        <rFont val="Times New Roman"/>
        <charset val="134"/>
      </rPr>
      <t>2</t>
    </r>
    <r>
      <rPr>
        <vertAlign val="superscript"/>
        <sz val="11"/>
        <color rgb="FFFF0000"/>
        <rFont val="Times New Roman"/>
        <charset val="134"/>
      </rPr>
      <t>-∆∆CT</t>
    </r>
  </si>
  <si>
    <t>Raw data of 12 h PP2C genes expression (make up)</t>
  </si>
  <si>
    <t>12H-T1</t>
  </si>
  <si>
    <t>12H-T2</t>
  </si>
  <si>
    <t>12H-T3</t>
  </si>
  <si>
    <t>12H-T4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</si>
  <si>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</si>
  <si>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Raw data of 24 h PP2C genes expression (make up)</t>
  </si>
  <si>
    <t>24-T1</t>
  </si>
  <si>
    <t>24-T2</t>
  </si>
  <si>
    <t>24-T3</t>
  </si>
  <si>
    <t>24-T4</t>
  </si>
  <si>
    <t>24H-T1</t>
  </si>
  <si>
    <t>24H-T2</t>
  </si>
  <si>
    <t>24H-T3</t>
  </si>
  <si>
    <t>24H-T4</t>
  </si>
  <si>
    <t>—∆∆CT</t>
  </si>
  <si>
    <t>Mean value, SE and T-test of relative expression of PP2C genes</t>
  </si>
  <si>
    <t>T1</t>
  </si>
  <si>
    <r>
      <rPr>
        <sz val="11"/>
        <color theme="1"/>
        <rFont val="Times New Roman"/>
        <charset val="134"/>
      </rPr>
      <t>2</t>
    </r>
    <r>
      <rPr>
        <vertAlign val="superscript"/>
        <sz val="11"/>
        <color theme="1"/>
        <rFont val="Times New Roman"/>
        <charset val="134"/>
      </rPr>
      <t>-∆∆CT</t>
    </r>
    <r>
      <rPr>
        <sz val="11"/>
        <color theme="1"/>
        <rFont val="Times New Roman"/>
        <charset val="134"/>
      </rPr>
      <t xml:space="preserve"> value</t>
    </r>
  </si>
  <si>
    <t>T2</t>
  </si>
  <si>
    <t>T3</t>
  </si>
  <si>
    <t>T4</t>
  </si>
  <si>
    <t>0h</t>
  </si>
  <si>
    <t>6H</t>
  </si>
  <si>
    <t>12H</t>
  </si>
  <si>
    <t>24H</t>
  </si>
  <si>
    <r>
      <rPr>
        <sz val="11"/>
        <color theme="1"/>
        <rFont val="Times New Roman"/>
        <charset val="134"/>
      </rPr>
      <t>Average (2</t>
    </r>
    <r>
      <rPr>
        <vertAlign val="superscript"/>
        <sz val="11"/>
        <color theme="1"/>
        <rFont val="Times New Roman"/>
        <charset val="134"/>
      </rPr>
      <t>-∆∆CT</t>
    </r>
    <r>
      <rPr>
        <sz val="11"/>
        <color theme="1"/>
        <rFont val="Times New Roman"/>
        <charset val="134"/>
      </rPr>
      <t>)</t>
    </r>
  </si>
  <si>
    <t>SE</t>
  </si>
  <si>
    <t>P value</t>
  </si>
  <si>
    <t>*</t>
  </si>
  <si>
    <t>**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</si>
</sst>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177" formatCode="0.00000_ "/>
    <numFmt numFmtId="178" formatCode="#,##0.000"/>
    <numFmt numFmtId="179" formatCode="0.000_ "/>
  </numFmts>
  <fonts count="30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rgb="FFFF0000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vertAlign val="superscript"/>
      <sz val="11"/>
      <color theme="1"/>
      <name val="Times New Roman"/>
      <charset val="134"/>
    </font>
    <font>
      <vertAlign val="superscript"/>
      <sz val="11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22" borderId="19" applyNumberFormat="0" applyAlignment="0" applyProtection="0">
      <alignment vertical="center"/>
    </xf>
    <xf numFmtId="0" fontId="24" fillId="22" borderId="14" applyNumberFormat="0" applyAlignment="0" applyProtection="0">
      <alignment vertical="center"/>
    </xf>
    <xf numFmtId="0" fontId="25" fillId="24" borderId="2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0" borderId="0"/>
  </cellStyleXfs>
  <cellXfs count="13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78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 applyProtection="1"/>
    <xf numFmtId="0" fontId="1" fillId="0" borderId="0" xfId="0" applyFont="1" applyFill="1" applyAlignment="1"/>
    <xf numFmtId="176" fontId="1" fillId="0" borderId="0" xfId="0" applyNumberFormat="1" applyFont="1" applyFill="1" applyAlignment="1" applyProtection="1">
      <alignment horizontal="center"/>
    </xf>
    <xf numFmtId="177" fontId="1" fillId="0" borderId="0" xfId="0" applyNumberFormat="1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Alignment="1">
      <alignment horizontal="center"/>
    </xf>
    <xf numFmtId="176" fontId="1" fillId="0" borderId="0" xfId="0" applyNumberFormat="1" applyFont="1" applyFill="1" applyAlignment="1"/>
    <xf numFmtId="176" fontId="5" fillId="0" borderId="0" xfId="0" applyNumberFormat="1" applyFont="1" applyFill="1" applyAlignment="1">
      <alignment horizontal="center"/>
    </xf>
    <xf numFmtId="176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4" fillId="0" borderId="0" xfId="0" applyNumberFormat="1" applyFont="1" applyAlignment="1">
      <alignment horizontal="center" vertical="center"/>
    </xf>
    <xf numFmtId="176" fontId="3" fillId="0" borderId="4" xfId="0" applyNumberFormat="1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6" fontId="3" fillId="0" borderId="9" xfId="0" applyNumberFormat="1" applyFont="1" applyBorder="1">
      <alignment vertical="center"/>
    </xf>
    <xf numFmtId="0" fontId="3" fillId="0" borderId="0" xfId="0" applyFo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176" fontId="1" fillId="0" borderId="4" xfId="0" applyNumberFormat="1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/>
    </xf>
    <xf numFmtId="176" fontId="1" fillId="0" borderId="6" xfId="0" applyNumberFormat="1" applyFont="1" applyBorder="1">
      <alignment vertical="center"/>
    </xf>
    <xf numFmtId="176" fontId="3" fillId="0" borderId="6" xfId="0" applyNumberFormat="1" applyFont="1" applyBorder="1" applyAlignment="1">
      <alignment horizontal="center"/>
    </xf>
    <xf numFmtId="176" fontId="3" fillId="0" borderId="0" xfId="0" applyNumberFormat="1" applyFont="1" applyBorder="1">
      <alignment vertical="center"/>
    </xf>
    <xf numFmtId="0" fontId="5" fillId="0" borderId="0" xfId="0" applyFont="1" applyFill="1" applyAlignment="1"/>
    <xf numFmtId="178" fontId="3" fillId="0" borderId="12" xfId="0" applyNumberFormat="1" applyFont="1" applyFill="1" applyBorder="1" applyAlignment="1"/>
    <xf numFmtId="178" fontId="3" fillId="0" borderId="4" xfId="0" applyNumberFormat="1" applyFont="1" applyFill="1" applyBorder="1" applyAlignment="1"/>
    <xf numFmtId="176" fontId="3" fillId="0" borderId="0" xfId="0" applyNumberFormat="1" applyFont="1" applyFill="1" applyAlignment="1">
      <alignment horizontal="center"/>
    </xf>
    <xf numFmtId="176" fontId="3" fillId="0" borderId="6" xfId="0" applyNumberFormat="1" applyFont="1" applyFill="1" applyBorder="1" applyAlignment="1">
      <alignment horizont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7" xfId="0" applyNumberFormat="1" applyFont="1" applyFill="1" applyBorder="1" applyAlignment="1"/>
    <xf numFmtId="178" fontId="1" fillId="0" borderId="0" xfId="0" applyNumberFormat="1" applyFont="1" applyFill="1" applyAlignment="1">
      <alignment horizontal="center"/>
    </xf>
    <xf numFmtId="176" fontId="1" fillId="0" borderId="12" xfId="0" applyNumberFormat="1" applyFont="1" applyFill="1" applyBorder="1" applyAlignment="1">
      <alignment horizontal="center"/>
    </xf>
    <xf numFmtId="176" fontId="1" fillId="0" borderId="4" xfId="0" applyNumberFormat="1" applyFont="1" applyFill="1" applyBorder="1" applyAlignment="1">
      <alignment horizontal="center"/>
    </xf>
    <xf numFmtId="176" fontId="1" fillId="0" borderId="7" xfId="0" applyNumberFormat="1" applyFont="1" applyFill="1" applyBorder="1" applyAlignment="1">
      <alignment horizontal="center"/>
    </xf>
    <xf numFmtId="178" fontId="1" fillId="0" borderId="0" xfId="0" applyNumberFormat="1" applyFont="1" applyFill="1" applyAlignment="1"/>
    <xf numFmtId="49" fontId="6" fillId="0" borderId="1" xfId="0" applyNumberFormat="1" applyFont="1" applyFill="1" applyBorder="1" applyAlignment="1">
      <alignment vertical="center"/>
    </xf>
    <xf numFmtId="178" fontId="6" fillId="0" borderId="0" xfId="0" applyNumberFormat="1" applyFont="1" applyFill="1" applyAlignment="1"/>
    <xf numFmtId="176" fontId="3" fillId="0" borderId="10" xfId="0" applyNumberFormat="1" applyFont="1" applyBorder="1">
      <alignment vertical="center"/>
    </xf>
    <xf numFmtId="0" fontId="1" fillId="0" borderId="0" xfId="0" applyFont="1" applyFill="1" applyAlignment="1">
      <alignment horizontal="center" vertical="center"/>
    </xf>
    <xf numFmtId="176" fontId="4" fillId="0" borderId="10" xfId="0" applyNumberFormat="1" applyFont="1" applyBorder="1">
      <alignment vertical="center"/>
    </xf>
    <xf numFmtId="176" fontId="6" fillId="0" borderId="1" xfId="0" applyNumberFormat="1" applyFont="1" applyFill="1" applyBorder="1" applyAlignment="1">
      <alignment vertical="center"/>
    </xf>
    <xf numFmtId="178" fontId="3" fillId="0" borderId="11" xfId="0" applyNumberFormat="1" applyFont="1" applyFill="1" applyBorder="1" applyAlignment="1"/>
    <xf numFmtId="178" fontId="3" fillId="0" borderId="0" xfId="0" applyNumberFormat="1" applyFont="1" applyFill="1" applyAlignment="1"/>
    <xf numFmtId="178" fontId="3" fillId="0" borderId="8" xfId="0" applyNumberFormat="1" applyFont="1" applyFill="1" applyBorder="1" applyAlignment="1"/>
    <xf numFmtId="176" fontId="1" fillId="0" borderId="11" xfId="0" applyNumberFormat="1" applyFont="1" applyFill="1" applyBorder="1" applyAlignment="1">
      <alignment horizontal="center"/>
    </xf>
    <xf numFmtId="176" fontId="1" fillId="0" borderId="5" xfId="0" applyNumberFormat="1" applyFont="1" applyFill="1" applyBorder="1" applyAlignment="1">
      <alignment horizontal="center"/>
    </xf>
    <xf numFmtId="176" fontId="1" fillId="0" borderId="11" xfId="0" applyNumberFormat="1" applyFont="1" applyBorder="1">
      <alignment vertical="center"/>
    </xf>
    <xf numFmtId="176" fontId="1" fillId="0" borderId="5" xfId="0" applyNumberFormat="1" applyFont="1" applyBorder="1">
      <alignment vertical="center"/>
    </xf>
    <xf numFmtId="176" fontId="1" fillId="0" borderId="11" xfId="0" applyNumberFormat="1" applyFont="1" applyFill="1" applyBorder="1" applyAlignment="1"/>
    <xf numFmtId="176" fontId="1" fillId="0" borderId="5" xfId="0" applyNumberFormat="1" applyFont="1" applyFill="1" applyBorder="1" applyAlignment="1"/>
    <xf numFmtId="176" fontId="1" fillId="0" borderId="0" xfId="0" applyNumberFormat="1" applyFont="1" applyFill="1" applyBorder="1" applyAlignment="1">
      <alignment horizontal="center"/>
    </xf>
    <xf numFmtId="176" fontId="1" fillId="0" borderId="6" xfId="0" applyNumberFormat="1" applyFont="1" applyFill="1" applyBorder="1" applyAlignment="1">
      <alignment horizontal="center"/>
    </xf>
    <xf numFmtId="176" fontId="1" fillId="0" borderId="0" xfId="0" applyNumberFormat="1" applyFont="1" applyBorder="1">
      <alignment vertical="center"/>
    </xf>
    <xf numFmtId="176" fontId="1" fillId="0" borderId="0" xfId="0" applyNumberFormat="1" applyFont="1" applyFill="1" applyBorder="1" applyAlignment="1"/>
    <xf numFmtId="176" fontId="1" fillId="0" borderId="6" xfId="0" applyNumberFormat="1" applyFont="1" applyFill="1" applyBorder="1" applyAlignment="1"/>
    <xf numFmtId="176" fontId="1" fillId="0" borderId="8" xfId="0" applyNumberFormat="1" applyFont="1" applyFill="1" applyBorder="1" applyAlignment="1">
      <alignment horizontal="center"/>
    </xf>
    <xf numFmtId="176" fontId="1" fillId="0" borderId="9" xfId="0" applyNumberFormat="1" applyFont="1" applyFill="1" applyBorder="1" applyAlignment="1">
      <alignment horizontal="center"/>
    </xf>
    <xf numFmtId="176" fontId="1" fillId="0" borderId="8" xfId="0" applyNumberFormat="1" applyFont="1" applyBorder="1">
      <alignment vertical="center"/>
    </xf>
    <xf numFmtId="176" fontId="1" fillId="0" borderId="9" xfId="0" applyNumberFormat="1" applyFont="1" applyBorder="1">
      <alignment vertical="center"/>
    </xf>
    <xf numFmtId="176" fontId="1" fillId="0" borderId="8" xfId="0" applyNumberFormat="1" applyFont="1" applyFill="1" applyBorder="1" applyAlignment="1"/>
    <xf numFmtId="176" fontId="1" fillId="0" borderId="9" xfId="0" applyNumberFormat="1" applyFont="1" applyFill="1" applyBorder="1" applyAlignment="1"/>
    <xf numFmtId="176" fontId="6" fillId="0" borderId="0" xfId="0" applyNumberFormat="1" applyFont="1" applyFill="1" applyAlignment="1"/>
    <xf numFmtId="176" fontId="3" fillId="0" borderId="11" xfId="0" applyNumberFormat="1" applyFont="1" applyFill="1" applyBorder="1" applyAlignment="1"/>
    <xf numFmtId="176" fontId="3" fillId="0" borderId="0" xfId="0" applyNumberFormat="1" applyFont="1" applyFill="1" applyAlignment="1"/>
    <xf numFmtId="176" fontId="3" fillId="0" borderId="8" xfId="0" applyNumberFormat="1" applyFont="1" applyFill="1" applyBorder="1" applyAlignment="1"/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6" fontId="3" fillId="0" borderId="11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5" xfId="0" applyNumberFormat="1" applyFont="1" applyFill="1" applyBorder="1" applyAlignment="1"/>
    <xf numFmtId="176" fontId="3" fillId="0" borderId="6" xfId="0" applyNumberFormat="1" applyFont="1" applyFill="1" applyBorder="1" applyAlignment="1"/>
    <xf numFmtId="176" fontId="1" fillId="0" borderId="10" xfId="0" applyNumberFormat="1" applyFont="1" applyBorder="1">
      <alignment vertical="center"/>
    </xf>
    <xf numFmtId="178" fontId="0" fillId="0" borderId="0" xfId="0" applyNumberFormat="1" applyFont="1" applyFill="1" applyAlignment="1"/>
    <xf numFmtId="178" fontId="7" fillId="0" borderId="0" xfId="0" applyNumberFormat="1" applyFont="1" applyFill="1" applyAlignment="1"/>
    <xf numFmtId="176" fontId="1" fillId="0" borderId="7" xfId="0" applyNumberFormat="1" applyFont="1" applyBorder="1">
      <alignment vertical="center"/>
    </xf>
    <xf numFmtId="179" fontId="1" fillId="0" borderId="4" xfId="0" applyNumberFormat="1" applyFont="1" applyBorder="1">
      <alignment vertical="center"/>
    </xf>
    <xf numFmtId="179" fontId="1" fillId="0" borderId="0" xfId="0" applyNumberFormat="1" applyFont="1" applyBorder="1">
      <alignment vertical="center"/>
    </xf>
    <xf numFmtId="0" fontId="1" fillId="0" borderId="0" xfId="0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7" xfId="0" applyNumberFormat="1" applyFont="1" applyBorder="1">
      <alignment vertical="center"/>
    </xf>
    <xf numFmtId="176" fontId="1" fillId="0" borderId="12" xfId="0" applyNumberFormat="1" applyFont="1" applyBorder="1">
      <alignment vertical="center"/>
    </xf>
    <xf numFmtId="0" fontId="1" fillId="0" borderId="11" xfId="0" applyFont="1" applyBorder="1">
      <alignment vertical="center"/>
    </xf>
    <xf numFmtId="0" fontId="1" fillId="0" borderId="5" xfId="0" applyFont="1" applyBorder="1">
      <alignment vertical="center"/>
    </xf>
    <xf numFmtId="176" fontId="3" fillId="0" borderId="12" xfId="0" applyNumberFormat="1" applyFont="1" applyFill="1" applyBorder="1" applyAlignment="1"/>
    <xf numFmtId="0" fontId="1" fillId="0" borderId="6" xfId="0" applyFont="1" applyBorder="1">
      <alignment vertical="center"/>
    </xf>
    <xf numFmtId="176" fontId="3" fillId="0" borderId="4" xfId="0" applyNumberFormat="1" applyFont="1" applyFill="1" applyBorder="1" applyAlignment="1"/>
    <xf numFmtId="176" fontId="3" fillId="0" borderId="7" xfId="0" applyNumberFormat="1" applyFont="1" applyFill="1" applyBorder="1" applyAlignment="1"/>
    <xf numFmtId="0" fontId="1" fillId="0" borderId="8" xfId="0" applyFont="1" applyBorder="1">
      <alignment vertical="center"/>
    </xf>
    <xf numFmtId="0" fontId="1" fillId="0" borderId="10" xfId="0" applyFont="1" applyBorder="1">
      <alignment vertical="center"/>
    </xf>
    <xf numFmtId="176" fontId="3" fillId="0" borderId="12" xfId="0" applyNumberFormat="1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178" fontId="3" fillId="0" borderId="11" xfId="0" applyNumberFormat="1" applyFont="1" applyFill="1" applyBorder="1" applyAlignment="1">
      <alignment horizontal="center"/>
    </xf>
    <xf numFmtId="178" fontId="3" fillId="0" borderId="5" xfId="0" applyNumberFormat="1" applyFont="1" applyFill="1" applyBorder="1" applyAlignment="1">
      <alignment horizontal="center"/>
    </xf>
    <xf numFmtId="178" fontId="3" fillId="0" borderId="0" xfId="0" applyNumberFormat="1" applyFont="1" applyFill="1" applyAlignment="1">
      <alignment horizontal="center"/>
    </xf>
    <xf numFmtId="178" fontId="3" fillId="0" borderId="6" xfId="0" applyNumberFormat="1" applyFont="1" applyFill="1" applyBorder="1" applyAlignment="1">
      <alignment horizontal="center"/>
    </xf>
    <xf numFmtId="178" fontId="3" fillId="0" borderId="0" xfId="0" applyNumberFormat="1" applyFont="1" applyAlignment="1">
      <alignment horizontal="center"/>
    </xf>
    <xf numFmtId="178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78" fontId="3" fillId="0" borderId="8" xfId="0" applyNumberFormat="1" applyFont="1" applyFill="1" applyBorder="1" applyAlignment="1">
      <alignment horizontal="center"/>
    </xf>
    <xf numFmtId="176" fontId="5" fillId="0" borderId="12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176" fontId="3" fillId="0" borderId="12" xfId="0" applyNumberFormat="1" applyFont="1" applyBorder="1">
      <alignment vertical="center"/>
    </xf>
    <xf numFmtId="0" fontId="1" fillId="0" borderId="1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P value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59"/>
  <sheetViews>
    <sheetView workbookViewId="0">
      <selection activeCell="C1" sqref="C1:Q2"/>
    </sheetView>
  </sheetViews>
  <sheetFormatPr defaultColWidth="9" defaultRowHeight="15"/>
  <cols>
    <col min="1" max="1" width="9" style="1"/>
    <col min="2" max="4" width="6.75" style="1" customWidth="1"/>
    <col min="5" max="5" width="8" style="1" customWidth="1"/>
    <col min="6" max="6" width="6.75" style="1" customWidth="1"/>
    <col min="7" max="8" width="6.25" style="1" customWidth="1"/>
    <col min="9" max="9" width="8.5" style="1" customWidth="1"/>
    <col min="10" max="10" width="7.25" style="1" customWidth="1"/>
    <col min="11" max="12" width="6.25" style="1" customWidth="1"/>
    <col min="13" max="13" width="8.375" style="1" customWidth="1"/>
    <col min="14" max="14" width="6.75" style="1" customWidth="1"/>
    <col min="15" max="15" width="6.5" style="1" customWidth="1"/>
    <col min="16" max="16" width="5.75" style="1" customWidth="1"/>
    <col min="17" max="17" width="7.625" style="1" customWidth="1"/>
    <col min="18" max="18" width="9.625" style="1" customWidth="1"/>
    <col min="19" max="19" width="6.5" style="1" customWidth="1"/>
    <col min="20" max="20" width="7.375" style="1" customWidth="1"/>
    <col min="21" max="22" width="12.625" style="1"/>
    <col min="23" max="23" width="7.375" style="1" customWidth="1"/>
    <col min="24" max="24" width="6.625" style="1" customWidth="1"/>
    <col min="25" max="25" width="6.5" style="1" customWidth="1"/>
    <col min="26" max="26" width="7.625" style="1" customWidth="1"/>
    <col min="27" max="29" width="6.75" style="1" customWidth="1"/>
    <col min="30" max="30" width="8.375" style="1" customWidth="1"/>
    <col min="31" max="31" width="8.125" style="1" customWidth="1"/>
    <col min="32" max="32" width="6" style="1" customWidth="1"/>
    <col min="33" max="33" width="7.5" style="1" customWidth="1"/>
    <col min="34" max="34" width="7.75" style="1" customWidth="1"/>
    <col min="35" max="35" width="9.375" style="1" customWidth="1"/>
    <col min="36" max="36" width="7.375" style="1" customWidth="1"/>
    <col min="37" max="37" width="8.125" style="1" customWidth="1"/>
    <col min="38" max="38" width="7.5" style="1" customWidth="1"/>
    <col min="39" max="41" width="6.75" style="1" customWidth="1"/>
    <col min="42" max="42" width="6.25" style="1" customWidth="1"/>
    <col min="43" max="57" width="12.625" style="1"/>
    <col min="58" max="16384" width="9" style="1"/>
  </cols>
  <sheetData>
    <row r="1" spans="3:42">
      <c r="C1" s="5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AP1" s="26"/>
    </row>
    <row r="2" spans="3:42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AP2" s="35"/>
    </row>
    <row r="3" spans="1:42">
      <c r="A3" s="17" t="s">
        <v>1</v>
      </c>
      <c r="B3" s="17" t="s">
        <v>2</v>
      </c>
      <c r="C3" s="17"/>
      <c r="D3" s="17"/>
      <c r="E3" s="26" t="s">
        <v>3</v>
      </c>
      <c r="F3" s="17" t="s">
        <v>4</v>
      </c>
      <c r="G3" s="17"/>
      <c r="H3" s="17"/>
      <c r="I3" s="26" t="s">
        <v>3</v>
      </c>
      <c r="J3" s="17" t="s">
        <v>5</v>
      </c>
      <c r="K3" s="17"/>
      <c r="L3" s="17"/>
      <c r="M3" s="26" t="s">
        <v>3</v>
      </c>
      <c r="N3" s="17" t="s">
        <v>6</v>
      </c>
      <c r="O3" s="17"/>
      <c r="P3" s="17"/>
      <c r="Q3" s="26" t="s">
        <v>3</v>
      </c>
      <c r="R3" s="17" t="s">
        <v>7</v>
      </c>
      <c r="S3" s="17"/>
      <c r="T3" s="17"/>
      <c r="U3" s="26"/>
      <c r="V3" s="17" t="s">
        <v>1</v>
      </c>
      <c r="W3" s="17" t="s">
        <v>2</v>
      </c>
      <c r="X3" s="26"/>
      <c r="Y3" s="26"/>
      <c r="Z3" s="26" t="s">
        <v>3</v>
      </c>
      <c r="AA3" s="17" t="s">
        <v>4</v>
      </c>
      <c r="AB3" s="26"/>
      <c r="AC3" s="26"/>
      <c r="AD3" s="26" t="s">
        <v>3</v>
      </c>
      <c r="AE3" s="17" t="s">
        <v>5</v>
      </c>
      <c r="AF3" s="26"/>
      <c r="AG3" s="26"/>
      <c r="AH3" s="26" t="s">
        <v>3</v>
      </c>
      <c r="AI3" s="17" t="s">
        <v>6</v>
      </c>
      <c r="AJ3" s="26"/>
      <c r="AK3" s="26"/>
      <c r="AL3" s="26" t="s">
        <v>3</v>
      </c>
      <c r="AM3" s="17" t="s">
        <v>7</v>
      </c>
      <c r="AN3" s="17"/>
      <c r="AP3" s="35"/>
    </row>
    <row r="4" spans="1:42">
      <c r="A4" s="27" t="s">
        <v>8</v>
      </c>
      <c r="B4" s="112">
        <v>27.0344085693359</v>
      </c>
      <c r="C4" s="40">
        <v>26.6343784332275</v>
      </c>
      <c r="D4" s="40">
        <v>26.2485885620117</v>
      </c>
      <c r="E4" s="30">
        <f>AVERAGE(B4:D4)</f>
        <v>26.6391251881917</v>
      </c>
      <c r="F4" s="40">
        <v>25.6034641265869</v>
      </c>
      <c r="G4" s="40">
        <v>25.2718601226807</v>
      </c>
      <c r="H4" s="40">
        <v>25.404857635498</v>
      </c>
      <c r="I4" s="30">
        <f>AVERAGE(F4:H4)</f>
        <v>25.4267272949219</v>
      </c>
      <c r="J4" s="40">
        <v>26.7979907989502</v>
      </c>
      <c r="K4" s="40">
        <v>26.6142253875732</v>
      </c>
      <c r="L4" s="40">
        <v>27.0472476959229</v>
      </c>
      <c r="M4" s="30">
        <f>AVERAGE(J4:L4)</f>
        <v>26.8198212941488</v>
      </c>
      <c r="N4" s="40">
        <v>28.2223529815674</v>
      </c>
      <c r="O4" s="40">
        <v>28.5168056488037</v>
      </c>
      <c r="P4" s="40">
        <v>28.7363910675049</v>
      </c>
      <c r="Q4" s="30">
        <f>AVERAGE(N4:P4)</f>
        <v>28.491849899292</v>
      </c>
      <c r="R4" s="114">
        <v>31.39</v>
      </c>
      <c r="S4" s="114">
        <v>31.42</v>
      </c>
      <c r="T4" s="115">
        <v>31.49</v>
      </c>
      <c r="U4" s="101"/>
      <c r="V4" s="44" t="s">
        <v>9</v>
      </c>
      <c r="W4" s="106">
        <v>24.1199932098389</v>
      </c>
      <c r="X4" s="83">
        <v>24.3975620269775</v>
      </c>
      <c r="Y4" s="83">
        <v>24.6600761413574</v>
      </c>
      <c r="Z4" s="30">
        <f>AVERAGE(W4:Y4)</f>
        <v>24.3925437927246</v>
      </c>
      <c r="AA4" s="83">
        <v>25.3679161071777</v>
      </c>
      <c r="AB4" s="83">
        <v>25.8094234466553</v>
      </c>
      <c r="AC4" s="83">
        <v>25.874439239502</v>
      </c>
      <c r="AD4" s="30">
        <f>AVERAGE(AA4:AC4)</f>
        <v>25.683926264445</v>
      </c>
      <c r="AE4" s="83">
        <v>22.6742782592773</v>
      </c>
      <c r="AF4" s="83">
        <v>22.287992477417</v>
      </c>
      <c r="AG4" s="83">
        <v>22.6110992431641</v>
      </c>
      <c r="AH4" s="30">
        <f>AVERAGE(AE4:AG4)</f>
        <v>22.5244566599528</v>
      </c>
      <c r="AI4" s="83">
        <v>26.1597080230713</v>
      </c>
      <c r="AJ4" s="83">
        <v>26.000853729248</v>
      </c>
      <c r="AK4" s="83">
        <v>26.0978290557861</v>
      </c>
      <c r="AL4" s="30">
        <f>AVERAGE(AI4:AK4)</f>
        <v>26.0861302693685</v>
      </c>
      <c r="AM4" s="83">
        <v>21.2001972198486</v>
      </c>
      <c r="AN4" s="83">
        <v>21.202113</v>
      </c>
      <c r="AO4" s="91">
        <v>22.6216259002685</v>
      </c>
      <c r="AP4" s="35"/>
    </row>
    <row r="5" spans="1:42">
      <c r="A5" s="27" t="s">
        <v>10</v>
      </c>
      <c r="B5" s="28">
        <v>22.4998836517334</v>
      </c>
      <c r="C5" s="113">
        <v>22.5518817901611</v>
      </c>
      <c r="D5" s="113">
        <v>22.670768737793</v>
      </c>
      <c r="E5" s="31">
        <f t="shared" ref="E5:E48" si="0">AVERAGE(B5:D5)</f>
        <v>22.5741780598958</v>
      </c>
      <c r="F5" s="29">
        <v>22.5632915496826</v>
      </c>
      <c r="G5" s="29">
        <v>22.5975112915039</v>
      </c>
      <c r="H5" s="29">
        <v>22.5424766540527</v>
      </c>
      <c r="I5" s="31">
        <f t="shared" ref="I5:I48" si="1">AVERAGE(F5:H5)</f>
        <v>22.5677598317464</v>
      </c>
      <c r="J5" s="29">
        <v>23.6458377838135</v>
      </c>
      <c r="K5" s="29">
        <v>24.2782745361328</v>
      </c>
      <c r="L5" s="29">
        <v>23.7076168060303</v>
      </c>
      <c r="M5" s="31">
        <f t="shared" ref="M5:M48" si="2">AVERAGE(J5:L5)</f>
        <v>23.8772430419922</v>
      </c>
      <c r="N5" s="29">
        <v>25.0000820159912</v>
      </c>
      <c r="O5" s="29">
        <v>25.075704574585</v>
      </c>
      <c r="P5" s="29">
        <v>25.355619430542</v>
      </c>
      <c r="Q5" s="31">
        <f t="shared" ref="Q5:Q48" si="3">AVERAGE(N5:P5)</f>
        <v>25.1438020070394</v>
      </c>
      <c r="R5" s="116">
        <v>26.63</v>
      </c>
      <c r="S5" s="116">
        <v>26.07</v>
      </c>
      <c r="T5" s="117">
        <v>26.63</v>
      </c>
      <c r="U5" s="101"/>
      <c r="V5" s="44" t="s">
        <v>11</v>
      </c>
      <c r="W5" s="108">
        <v>25.3190746307373</v>
      </c>
      <c r="X5" s="84">
        <v>26.378267288208</v>
      </c>
      <c r="Y5" s="84">
        <v>26.1873302459717</v>
      </c>
      <c r="Z5" s="31">
        <f t="shared" ref="Z5:Z16" si="4">AVERAGE(W5:Y5)</f>
        <v>25.9615573883057</v>
      </c>
      <c r="AA5" s="84">
        <v>26.9738903045654</v>
      </c>
      <c r="AB5" s="84">
        <v>26.9862842559814</v>
      </c>
      <c r="AC5" s="84">
        <v>26.9272003173828</v>
      </c>
      <c r="AD5" s="31">
        <f t="shared" ref="AD5:AD16" si="5">AVERAGE(AA5:AC5)</f>
        <v>26.9624582926432</v>
      </c>
      <c r="AE5" s="84">
        <v>24.6466197967529</v>
      </c>
      <c r="AF5" s="84">
        <v>24.6177558898926</v>
      </c>
      <c r="AG5" s="84">
        <v>24.5567512512207</v>
      </c>
      <c r="AH5" s="31">
        <f t="shared" ref="AH5:AH16" si="6">AVERAGE(AE5:AG5)</f>
        <v>24.6070423126221</v>
      </c>
      <c r="AI5" s="84">
        <v>27.8481464385986</v>
      </c>
      <c r="AJ5" s="84">
        <v>27.5660247802734</v>
      </c>
      <c r="AK5" s="84">
        <v>27.6289176940918</v>
      </c>
      <c r="AL5" s="31">
        <f t="shared" ref="AL5:AL16" si="7">AVERAGE(AI5:AK5)</f>
        <v>27.6810296376546</v>
      </c>
      <c r="AM5" s="84">
        <v>26.523717880249</v>
      </c>
      <c r="AN5" s="84">
        <v>25.7689113616943</v>
      </c>
      <c r="AO5" s="92">
        <v>26.3519344329834</v>
      </c>
      <c r="AP5" s="35"/>
    </row>
    <row r="6" spans="1:42">
      <c r="A6" s="27" t="s">
        <v>12</v>
      </c>
      <c r="B6" s="28">
        <v>23.5590038299561</v>
      </c>
      <c r="C6" s="113">
        <v>23.5746669769287</v>
      </c>
      <c r="D6" s="113">
        <v>23.6618690490723</v>
      </c>
      <c r="E6" s="31">
        <f t="shared" si="0"/>
        <v>23.598513285319</v>
      </c>
      <c r="F6" s="29">
        <v>23.8649349212646</v>
      </c>
      <c r="G6" s="29">
        <v>23.8097343444824</v>
      </c>
      <c r="H6" s="29">
        <v>23.894157409668</v>
      </c>
      <c r="I6" s="31">
        <f t="shared" si="1"/>
        <v>23.8562755584717</v>
      </c>
      <c r="J6" s="29">
        <v>23.9934234619141</v>
      </c>
      <c r="K6" s="29">
        <v>24.1235809326172</v>
      </c>
      <c r="L6" s="29">
        <v>24.2017803192139</v>
      </c>
      <c r="M6" s="31">
        <f t="shared" si="2"/>
        <v>24.1062615712484</v>
      </c>
      <c r="N6" s="29">
        <v>23.7531547546387</v>
      </c>
      <c r="O6" s="29">
        <v>23.8326396942139</v>
      </c>
      <c r="P6" s="29">
        <v>23.1580051422119</v>
      </c>
      <c r="Q6" s="31">
        <f t="shared" si="3"/>
        <v>23.5812665303548</v>
      </c>
      <c r="R6" s="116">
        <v>25.63</v>
      </c>
      <c r="S6" s="116">
        <v>25.86</v>
      </c>
      <c r="T6" s="117">
        <v>25.81</v>
      </c>
      <c r="U6" s="101"/>
      <c r="V6" s="44" t="s">
        <v>13</v>
      </c>
      <c r="W6" s="108">
        <v>25.4974880218506</v>
      </c>
      <c r="X6" s="84">
        <v>25.6543827056885</v>
      </c>
      <c r="Y6" s="84">
        <v>26.0077705383301</v>
      </c>
      <c r="Z6" s="31">
        <f t="shared" si="4"/>
        <v>25.7198804219564</v>
      </c>
      <c r="AA6" s="84">
        <v>26.8953018188477</v>
      </c>
      <c r="AB6" s="84">
        <v>26.8244094848633</v>
      </c>
      <c r="AC6" s="84">
        <v>26.8451080322266</v>
      </c>
      <c r="AD6" s="31">
        <f t="shared" si="5"/>
        <v>26.8549397786459</v>
      </c>
      <c r="AE6" s="84">
        <v>24.9626312255859</v>
      </c>
      <c r="AF6" s="84">
        <v>24.5284767150879</v>
      </c>
      <c r="AG6" s="84">
        <v>24.787260055542</v>
      </c>
      <c r="AH6" s="31">
        <f t="shared" si="6"/>
        <v>24.7594559987386</v>
      </c>
      <c r="AI6" s="84">
        <v>24.7858581542969</v>
      </c>
      <c r="AJ6" s="84">
        <v>24.8326263427734</v>
      </c>
      <c r="AK6" s="84">
        <v>24.7661552429199</v>
      </c>
      <c r="AL6" s="31">
        <f t="shared" si="7"/>
        <v>24.7948799133301</v>
      </c>
      <c r="AM6" s="84">
        <v>23.473560333252</v>
      </c>
      <c r="AN6" s="84">
        <v>22.4017195129394</v>
      </c>
      <c r="AO6" s="92">
        <v>23.7635478973388</v>
      </c>
      <c r="AP6" s="35"/>
    </row>
    <row r="7" spans="1:42">
      <c r="A7" s="27" t="s">
        <v>14</v>
      </c>
      <c r="B7" s="28">
        <v>22.6675701141357</v>
      </c>
      <c r="C7" s="113">
        <v>22.6012744903564</v>
      </c>
      <c r="D7" s="113">
        <v>22.4833908081055</v>
      </c>
      <c r="E7" s="31">
        <f t="shared" si="0"/>
        <v>22.5840784708659</v>
      </c>
      <c r="F7" s="29">
        <v>22.2429599761963</v>
      </c>
      <c r="G7" s="29">
        <v>22.2968730926514</v>
      </c>
      <c r="H7" s="29">
        <v>22.2711372375488</v>
      </c>
      <c r="I7" s="31">
        <f t="shared" si="1"/>
        <v>22.2703234354655</v>
      </c>
      <c r="J7" s="29">
        <v>23.9112415313721</v>
      </c>
      <c r="K7" s="29">
        <v>23.5513687133789</v>
      </c>
      <c r="L7" s="29">
        <v>23.5553417205811</v>
      </c>
      <c r="M7" s="31">
        <f t="shared" si="2"/>
        <v>23.6726506551107</v>
      </c>
      <c r="N7" s="29">
        <v>25.6271076202393</v>
      </c>
      <c r="O7" s="29">
        <v>25.7505130767822</v>
      </c>
      <c r="P7" s="29">
        <v>26.0360347747803</v>
      </c>
      <c r="Q7" s="31">
        <f t="shared" si="3"/>
        <v>25.8045518239339</v>
      </c>
      <c r="R7" s="116">
        <v>27.42</v>
      </c>
      <c r="S7" s="116">
        <v>27.64</v>
      </c>
      <c r="T7" s="117">
        <v>28.22</v>
      </c>
      <c r="U7" s="101"/>
      <c r="V7" s="44" t="s">
        <v>15</v>
      </c>
      <c r="W7" s="108">
        <v>28.3321647644042</v>
      </c>
      <c r="X7" s="84">
        <v>29.3874778747558</v>
      </c>
      <c r="Y7" s="84">
        <v>28.8747940063476</v>
      </c>
      <c r="Z7" s="31">
        <f t="shared" si="4"/>
        <v>28.8648122151692</v>
      </c>
      <c r="AA7" s="84">
        <v>29.5902194976806</v>
      </c>
      <c r="AB7" s="84">
        <v>29.2672355651855</v>
      </c>
      <c r="AC7" s="84">
        <v>29.3711990356445</v>
      </c>
      <c r="AD7" s="31">
        <f t="shared" si="5"/>
        <v>29.4095513661702</v>
      </c>
      <c r="AE7" s="84">
        <v>30.7670307159423</v>
      </c>
      <c r="AF7" s="84">
        <v>30.7670307159423</v>
      </c>
      <c r="AG7" s="84">
        <v>31.0670307159423</v>
      </c>
      <c r="AH7" s="31">
        <f t="shared" si="6"/>
        <v>30.8670307159423</v>
      </c>
      <c r="AI7" s="84">
        <v>26.5260181427002</v>
      </c>
      <c r="AJ7" s="84">
        <v>26.5026054382324</v>
      </c>
      <c r="AK7" s="84">
        <v>26.6249389648437</v>
      </c>
      <c r="AL7" s="31">
        <f t="shared" si="7"/>
        <v>26.5511875152588</v>
      </c>
      <c r="AM7" s="84">
        <v>26.620807647705</v>
      </c>
      <c r="AN7" s="84">
        <v>25.0293827056884</v>
      </c>
      <c r="AO7" s="92">
        <v>25.2199974060058</v>
      </c>
      <c r="AP7" s="35"/>
    </row>
    <row r="8" spans="1:42">
      <c r="A8" s="27" t="s">
        <v>16</v>
      </c>
      <c r="B8" s="28">
        <v>22.5683250427246</v>
      </c>
      <c r="C8" s="113">
        <v>22.2319450378418</v>
      </c>
      <c r="D8" s="113">
        <v>22.5663528442383</v>
      </c>
      <c r="E8" s="31">
        <f t="shared" si="0"/>
        <v>22.4555409749349</v>
      </c>
      <c r="F8" s="29">
        <v>22.0178108215332</v>
      </c>
      <c r="G8" s="29">
        <v>22.1991966247559</v>
      </c>
      <c r="H8" s="29">
        <v>21.7229633331299</v>
      </c>
      <c r="I8" s="31">
        <f t="shared" si="1"/>
        <v>21.9799902598063</v>
      </c>
      <c r="J8" s="29">
        <v>23.6739444732666</v>
      </c>
      <c r="K8" s="29">
        <v>23.5597763061523</v>
      </c>
      <c r="L8" s="29">
        <v>23.4502658843994</v>
      </c>
      <c r="M8" s="31">
        <f t="shared" si="2"/>
        <v>23.5613288879394</v>
      </c>
      <c r="N8" s="29">
        <v>23.5293617248535</v>
      </c>
      <c r="O8" s="29">
        <v>23.4953536987305</v>
      </c>
      <c r="P8" s="29">
        <v>23.9220771789551</v>
      </c>
      <c r="Q8" s="31">
        <f t="shared" si="3"/>
        <v>23.648930867513</v>
      </c>
      <c r="R8" s="116">
        <v>24.08</v>
      </c>
      <c r="S8" s="116">
        <v>24.29</v>
      </c>
      <c r="T8" s="117">
        <v>24.83</v>
      </c>
      <c r="U8" s="101"/>
      <c r="V8" s="44" t="s">
        <v>17</v>
      </c>
      <c r="W8" s="108">
        <v>26.5415802001953</v>
      </c>
      <c r="X8" s="84">
        <v>26.6116333007813</v>
      </c>
      <c r="Y8" s="84">
        <v>26.2905941009521</v>
      </c>
      <c r="Z8" s="31">
        <f t="shared" si="4"/>
        <v>26.4812692006429</v>
      </c>
      <c r="AA8" s="84">
        <v>27.6919116973877</v>
      </c>
      <c r="AB8" s="84">
        <v>27.434642791748</v>
      </c>
      <c r="AC8" s="84">
        <v>27.6229190826416</v>
      </c>
      <c r="AD8" s="31">
        <f t="shared" si="5"/>
        <v>27.5831578572591</v>
      </c>
      <c r="AE8" s="84">
        <v>25.5797367095947</v>
      </c>
      <c r="AF8" s="84">
        <v>25.5067901611328</v>
      </c>
      <c r="AG8" s="84">
        <v>25.4108715057373</v>
      </c>
      <c r="AH8" s="31">
        <f t="shared" si="6"/>
        <v>25.4991327921549</v>
      </c>
      <c r="AI8" s="84">
        <v>27.6679763793945</v>
      </c>
      <c r="AJ8" s="84">
        <v>27.9092178344727</v>
      </c>
      <c r="AK8" s="84">
        <v>27.576042175293</v>
      </c>
      <c r="AL8" s="31">
        <f t="shared" si="7"/>
        <v>27.7177454630534</v>
      </c>
      <c r="AM8" s="84">
        <v>25.9617309570313</v>
      </c>
      <c r="AN8" s="84">
        <v>26.1706962585449</v>
      </c>
      <c r="AO8" s="92">
        <v>25.9053134918213</v>
      </c>
      <c r="AP8" s="35"/>
    </row>
    <row r="9" spans="1:42">
      <c r="A9" s="27" t="s">
        <v>18</v>
      </c>
      <c r="B9" s="28">
        <v>22.9714584350586</v>
      </c>
      <c r="C9" s="113">
        <v>22.4708480834961</v>
      </c>
      <c r="D9" s="113">
        <v>22.6345443725586</v>
      </c>
      <c r="E9" s="31">
        <f t="shared" si="0"/>
        <v>22.6922836303711</v>
      </c>
      <c r="F9" s="29">
        <v>21.6830577850342</v>
      </c>
      <c r="G9" s="29">
        <v>21.7271842956543</v>
      </c>
      <c r="H9" s="29">
        <v>21.9202690124512</v>
      </c>
      <c r="I9" s="31">
        <f t="shared" si="1"/>
        <v>21.7768370310466</v>
      </c>
      <c r="J9" s="29">
        <v>23.3210258483887</v>
      </c>
      <c r="K9" s="29">
        <v>23.274938583374</v>
      </c>
      <c r="L9" s="29">
        <v>23.2148113250732</v>
      </c>
      <c r="M9" s="31">
        <f t="shared" si="2"/>
        <v>23.270258585612</v>
      </c>
      <c r="N9" s="29">
        <v>25.149658203125</v>
      </c>
      <c r="O9" s="29">
        <v>25.0984344482422</v>
      </c>
      <c r="P9" s="29">
        <v>25.4675140380859</v>
      </c>
      <c r="Q9" s="31">
        <f t="shared" si="3"/>
        <v>25.238535563151</v>
      </c>
      <c r="R9" s="116">
        <v>25.82</v>
      </c>
      <c r="S9" s="116">
        <v>25.54</v>
      </c>
      <c r="T9" s="117">
        <v>25.51</v>
      </c>
      <c r="U9" s="101"/>
      <c r="V9" s="44" t="s">
        <v>19</v>
      </c>
      <c r="W9" s="108">
        <v>28.8976192474365</v>
      </c>
      <c r="X9" s="84">
        <v>28.5991878509521</v>
      </c>
      <c r="Y9" s="84">
        <v>28.0853481292724</v>
      </c>
      <c r="Z9" s="31">
        <f t="shared" si="4"/>
        <v>28.527385075887</v>
      </c>
      <c r="AA9" s="84">
        <v>31.1141204833984</v>
      </c>
      <c r="AB9" s="84">
        <v>33.2887649536133</v>
      </c>
      <c r="AC9" s="84">
        <v>31.37744140625</v>
      </c>
      <c r="AD9" s="31">
        <f t="shared" si="5"/>
        <v>31.9267756144206</v>
      </c>
      <c r="AE9" s="84">
        <v>26.9255874633789</v>
      </c>
      <c r="AF9" s="84">
        <v>27.2051792144775</v>
      </c>
      <c r="AG9" s="84">
        <v>27.0594062805175</v>
      </c>
      <c r="AH9" s="31">
        <f t="shared" si="6"/>
        <v>27.0633909861246</v>
      </c>
      <c r="AI9" s="84">
        <v>26.3114967346191</v>
      </c>
      <c r="AJ9" s="84">
        <v>26.2589530944824</v>
      </c>
      <c r="AK9" s="84">
        <v>26.4659259796143</v>
      </c>
      <c r="AL9" s="31">
        <f t="shared" si="7"/>
        <v>26.3454586029053</v>
      </c>
      <c r="AM9" s="84">
        <v>25.6505313491821</v>
      </c>
      <c r="AN9" s="84">
        <v>24.8051134918212</v>
      </c>
      <c r="AO9" s="92">
        <v>25.953134918212</v>
      </c>
      <c r="AP9" s="35"/>
    </row>
    <row r="10" spans="1:42">
      <c r="A10" s="27" t="s">
        <v>20</v>
      </c>
      <c r="B10" s="28">
        <v>27.0990562438965</v>
      </c>
      <c r="C10" s="113">
        <v>27.1807117462158</v>
      </c>
      <c r="D10" s="113">
        <v>27.044303894043</v>
      </c>
      <c r="E10" s="31">
        <f t="shared" si="0"/>
        <v>27.1080239613851</v>
      </c>
      <c r="F10" s="29">
        <v>26.0765438079833</v>
      </c>
      <c r="G10" s="29">
        <v>26.2044696807861</v>
      </c>
      <c r="H10" s="29">
        <v>26.2502040863037</v>
      </c>
      <c r="I10" s="31">
        <f t="shared" si="1"/>
        <v>26.1770725250244</v>
      </c>
      <c r="J10" s="29">
        <v>27.7900066375732</v>
      </c>
      <c r="K10" s="29">
        <v>28.1562480926514</v>
      </c>
      <c r="L10" s="29">
        <v>28.0145969390869</v>
      </c>
      <c r="M10" s="31">
        <f t="shared" si="2"/>
        <v>27.9869505564372</v>
      </c>
      <c r="N10" s="29">
        <v>28.4994564056396</v>
      </c>
      <c r="O10" s="29">
        <v>28.6784858703613</v>
      </c>
      <c r="P10" s="29">
        <v>28.9620361328125</v>
      </c>
      <c r="Q10" s="31">
        <f t="shared" si="3"/>
        <v>28.7133261362711</v>
      </c>
      <c r="R10" s="118">
        <v>32.06</v>
      </c>
      <c r="S10" s="118">
        <v>32.18</v>
      </c>
      <c r="T10" s="119">
        <v>31.88</v>
      </c>
      <c r="U10" s="101"/>
      <c r="V10" s="44" t="s">
        <v>21</v>
      </c>
      <c r="W10" s="108">
        <v>26.2407741546631</v>
      </c>
      <c r="X10" s="84">
        <v>26.2509059906006</v>
      </c>
      <c r="Y10" s="84">
        <v>26.1869831085205</v>
      </c>
      <c r="Z10" s="31">
        <f t="shared" si="4"/>
        <v>26.2262210845947</v>
      </c>
      <c r="AA10" s="84">
        <v>27.5493049621582</v>
      </c>
      <c r="AB10" s="84">
        <v>27.5652713775635</v>
      </c>
      <c r="AC10" s="84">
        <v>27.928201675415</v>
      </c>
      <c r="AD10" s="31">
        <f t="shared" si="5"/>
        <v>27.6809260050456</v>
      </c>
      <c r="AE10" s="84">
        <v>26.252628326416</v>
      </c>
      <c r="AF10" s="84">
        <v>26.210693359375</v>
      </c>
      <c r="AG10" s="84">
        <v>26.2076854705811</v>
      </c>
      <c r="AH10" s="31">
        <f t="shared" si="6"/>
        <v>26.223669052124</v>
      </c>
      <c r="AI10" s="84">
        <v>26.6764526367188</v>
      </c>
      <c r="AJ10" s="84">
        <v>26.6267547607422</v>
      </c>
      <c r="AK10" s="84">
        <v>26.8830909729004</v>
      </c>
      <c r="AL10" s="31">
        <f t="shared" si="7"/>
        <v>26.7287661234538</v>
      </c>
      <c r="AM10" s="84">
        <v>25.5649585723877</v>
      </c>
      <c r="AN10" s="84">
        <v>25.3759479522705</v>
      </c>
      <c r="AO10" s="92">
        <v>25.627594795227</v>
      </c>
      <c r="AP10" s="35"/>
    </row>
    <row r="11" spans="1:42">
      <c r="A11" s="27" t="s">
        <v>22</v>
      </c>
      <c r="B11" s="28">
        <v>23.1347064971924</v>
      </c>
      <c r="C11" s="113">
        <v>23.0222511291504</v>
      </c>
      <c r="D11" s="113">
        <v>23.1079235076904</v>
      </c>
      <c r="E11" s="31">
        <f t="shared" si="0"/>
        <v>23.0882937113444</v>
      </c>
      <c r="F11" s="29">
        <v>22.8796119689941</v>
      </c>
      <c r="G11" s="29">
        <v>22.7851791381836</v>
      </c>
      <c r="H11" s="29">
        <v>22.8600273132324</v>
      </c>
      <c r="I11" s="31">
        <f t="shared" si="1"/>
        <v>22.8416061401367</v>
      </c>
      <c r="J11" s="29">
        <v>24.3589820861816</v>
      </c>
      <c r="K11" s="29">
        <v>24.4145050048828</v>
      </c>
      <c r="L11" s="29">
        <v>24.7152900695801</v>
      </c>
      <c r="M11" s="31">
        <f t="shared" si="2"/>
        <v>24.4962590535482</v>
      </c>
      <c r="N11" s="29">
        <v>24.8843253326416</v>
      </c>
      <c r="O11" s="29">
        <v>24.7570449829102</v>
      </c>
      <c r="P11" s="29">
        <v>24.973934173584</v>
      </c>
      <c r="Q11" s="31">
        <f t="shared" si="3"/>
        <v>24.8717681630453</v>
      </c>
      <c r="R11" s="118">
        <v>26.29</v>
      </c>
      <c r="S11" s="118">
        <v>26.18</v>
      </c>
      <c r="T11" s="120">
        <v>27.06</v>
      </c>
      <c r="U11" s="101"/>
      <c r="V11" s="44" t="s">
        <v>23</v>
      </c>
      <c r="W11" s="108">
        <v>26.9004306793213</v>
      </c>
      <c r="X11" s="84">
        <v>26.950325012207</v>
      </c>
      <c r="Y11" s="84">
        <v>26.6240711212158</v>
      </c>
      <c r="Z11" s="31">
        <f t="shared" si="4"/>
        <v>26.8249422709147</v>
      </c>
      <c r="AA11" s="84">
        <v>28.0582504272461</v>
      </c>
      <c r="AB11" s="84">
        <v>28.0480556488037</v>
      </c>
      <c r="AC11" s="84">
        <v>28.1906661987305</v>
      </c>
      <c r="AD11" s="31">
        <f t="shared" si="5"/>
        <v>28.0989907582601</v>
      </c>
      <c r="AE11" s="84">
        <v>25.6365394592285</v>
      </c>
      <c r="AF11" s="84">
        <v>26.3153762817383</v>
      </c>
      <c r="AG11" s="84">
        <v>26.23459815979</v>
      </c>
      <c r="AH11" s="31">
        <f t="shared" si="6"/>
        <v>26.0621713002523</v>
      </c>
      <c r="AI11" s="84">
        <v>26.4600944519043</v>
      </c>
      <c r="AJ11" s="84">
        <v>26.5061111450195</v>
      </c>
      <c r="AK11" s="84">
        <v>27.0305671691895</v>
      </c>
      <c r="AL11" s="31">
        <f t="shared" si="7"/>
        <v>26.6655909220378</v>
      </c>
      <c r="AM11" s="84">
        <v>25.2269611740112</v>
      </c>
      <c r="AN11" s="84">
        <v>25.3696117401123</v>
      </c>
      <c r="AO11" s="92">
        <v>25.0907878875732</v>
      </c>
      <c r="AP11" s="35"/>
    </row>
    <row r="12" spans="1:42">
      <c r="A12" s="27" t="s">
        <v>24</v>
      </c>
      <c r="B12" s="28">
        <v>28.757474899292</v>
      </c>
      <c r="C12" s="113">
        <v>28.6000099182129</v>
      </c>
      <c r="D12" s="113">
        <v>28.8083492279053</v>
      </c>
      <c r="E12" s="31">
        <f t="shared" si="0"/>
        <v>28.7219446818034</v>
      </c>
      <c r="F12" s="29">
        <v>28.8021869659424</v>
      </c>
      <c r="G12" s="29">
        <v>28.5870227813721</v>
      </c>
      <c r="H12" s="29">
        <v>28.9330139160156</v>
      </c>
      <c r="I12" s="31">
        <f t="shared" si="1"/>
        <v>28.7740745544434</v>
      </c>
      <c r="J12" s="29">
        <v>29.3945903778076</v>
      </c>
      <c r="K12" s="29">
        <v>29.2789440155029</v>
      </c>
      <c r="L12" s="29">
        <v>29.4682998657227</v>
      </c>
      <c r="M12" s="31">
        <f t="shared" si="2"/>
        <v>29.3806114196777</v>
      </c>
      <c r="N12" s="29">
        <v>29.7468948364258</v>
      </c>
      <c r="O12" s="29">
        <v>29.885139541626</v>
      </c>
      <c r="P12" s="29">
        <v>30.0189064025879</v>
      </c>
      <c r="Q12" s="31">
        <f t="shared" si="3"/>
        <v>29.8836469268799</v>
      </c>
      <c r="R12" s="116">
        <v>32.8</v>
      </c>
      <c r="S12" s="116">
        <v>33.07</v>
      </c>
      <c r="T12" s="117">
        <v>33.18</v>
      </c>
      <c r="U12" s="101"/>
      <c r="V12" s="44" t="s">
        <v>25</v>
      </c>
      <c r="W12" s="108">
        <v>27.3453254699707</v>
      </c>
      <c r="X12" s="84">
        <v>27.0492477416992</v>
      </c>
      <c r="Y12" s="84">
        <v>26.821235656738</v>
      </c>
      <c r="Z12" s="31">
        <f t="shared" si="4"/>
        <v>27.0719362894693</v>
      </c>
      <c r="AA12" s="84">
        <v>27.6486949920654</v>
      </c>
      <c r="AB12" s="84">
        <v>27.6687526702881</v>
      </c>
      <c r="AC12" s="84">
        <v>27.7884769439697</v>
      </c>
      <c r="AD12" s="31">
        <f t="shared" si="5"/>
        <v>27.7019748687744</v>
      </c>
      <c r="AE12" s="84">
        <v>24.9027576446533</v>
      </c>
      <c r="AF12" s="84">
        <v>24.7861404418945</v>
      </c>
      <c r="AG12" s="84">
        <v>25.0793628692627</v>
      </c>
      <c r="AH12" s="31">
        <f t="shared" si="6"/>
        <v>24.9227536519368</v>
      </c>
      <c r="AI12" s="84">
        <v>25.6957607269287</v>
      </c>
      <c r="AJ12" s="84">
        <v>25.6887683868408</v>
      </c>
      <c r="AK12" s="84">
        <v>25.8984222412109</v>
      </c>
      <c r="AL12" s="31">
        <f t="shared" si="7"/>
        <v>25.7609837849935</v>
      </c>
      <c r="AM12" s="84">
        <v>24.0851173400879</v>
      </c>
      <c r="AN12" s="84">
        <v>24.1782608032227</v>
      </c>
      <c r="AO12" s="92">
        <v>24.0618724822998</v>
      </c>
      <c r="AP12" s="35"/>
    </row>
    <row r="13" spans="1:42">
      <c r="A13" s="27" t="s">
        <v>26</v>
      </c>
      <c r="B13" s="28">
        <v>30.1266536712646</v>
      </c>
      <c r="C13" s="113">
        <v>29.8684768676758</v>
      </c>
      <c r="D13" s="113">
        <v>30.1318473815918</v>
      </c>
      <c r="E13" s="31">
        <f t="shared" si="0"/>
        <v>30.0423259735107</v>
      </c>
      <c r="F13" s="29">
        <v>28.6312530517578</v>
      </c>
      <c r="G13" s="29">
        <v>28.7728996276855</v>
      </c>
      <c r="H13" s="29">
        <v>29.0799209594727</v>
      </c>
      <c r="I13" s="31">
        <f t="shared" si="1"/>
        <v>28.8280245463053</v>
      </c>
      <c r="J13" s="29">
        <v>32.4090538024902</v>
      </c>
      <c r="K13" s="29">
        <v>32.1709976196289</v>
      </c>
      <c r="L13" s="29">
        <v>31.9439453125</v>
      </c>
      <c r="M13" s="31">
        <f t="shared" si="2"/>
        <v>32.1746655782064</v>
      </c>
      <c r="N13" s="29">
        <v>30.4728813171387</v>
      </c>
      <c r="O13" s="29">
        <v>30.343733215332</v>
      </c>
      <c r="P13" s="29">
        <v>30.4150695800781</v>
      </c>
      <c r="Q13" s="31">
        <f t="shared" si="3"/>
        <v>30.4105613708496</v>
      </c>
      <c r="R13" s="116">
        <v>33.51</v>
      </c>
      <c r="S13" s="116">
        <v>33.6</v>
      </c>
      <c r="T13" s="117">
        <v>32.9</v>
      </c>
      <c r="U13" s="101"/>
      <c r="V13" s="44" t="s">
        <v>27</v>
      </c>
      <c r="W13" s="108">
        <v>28.5156459808349</v>
      </c>
      <c r="X13" s="84">
        <v>28.4663276672363</v>
      </c>
      <c r="Y13" s="84">
        <v>29.0354660034179</v>
      </c>
      <c r="Z13" s="31">
        <f t="shared" si="4"/>
        <v>28.6724798838297</v>
      </c>
      <c r="AA13" s="84">
        <v>28.3293113708496</v>
      </c>
      <c r="AB13" s="84">
        <v>28.3922004699707</v>
      </c>
      <c r="AC13" s="84">
        <v>28.566047668457</v>
      </c>
      <c r="AD13" s="31">
        <f t="shared" si="5"/>
        <v>28.4291865030924</v>
      </c>
      <c r="AE13" s="84">
        <v>27.9406299591064</v>
      </c>
      <c r="AF13" s="84">
        <v>27.9561100006104</v>
      </c>
      <c r="AG13" s="84">
        <v>28.0176734924316</v>
      </c>
      <c r="AH13" s="31">
        <f t="shared" si="6"/>
        <v>27.9714711507161</v>
      </c>
      <c r="AI13" s="84">
        <v>28.0228481292725</v>
      </c>
      <c r="AJ13" s="84">
        <v>28.0464248657227</v>
      </c>
      <c r="AK13" s="84">
        <v>28.1463962554932</v>
      </c>
      <c r="AL13" s="31">
        <f t="shared" si="7"/>
        <v>28.0718897501628</v>
      </c>
      <c r="AM13" s="84">
        <v>26.1882695388793</v>
      </c>
      <c r="AN13" s="84">
        <v>25.8782295388793</v>
      </c>
      <c r="AO13" s="92">
        <v>25.141453887939</v>
      </c>
      <c r="AP13" s="35"/>
    </row>
    <row r="14" spans="1:42">
      <c r="A14" s="27" t="s">
        <v>28</v>
      </c>
      <c r="B14" s="28">
        <v>26.8293685913086</v>
      </c>
      <c r="C14" s="113">
        <v>26.7534790039063</v>
      </c>
      <c r="D14" s="113">
        <v>26.5726127624512</v>
      </c>
      <c r="E14" s="31">
        <f t="shared" si="0"/>
        <v>26.7184867858887</v>
      </c>
      <c r="F14" s="29">
        <v>26.8116912841797</v>
      </c>
      <c r="G14" s="29">
        <v>26.7841014862061</v>
      </c>
      <c r="H14" s="29">
        <v>26.7626781463623</v>
      </c>
      <c r="I14" s="31">
        <f t="shared" si="1"/>
        <v>26.7861569722494</v>
      </c>
      <c r="J14" s="29">
        <v>27.9122276306152</v>
      </c>
      <c r="K14" s="29">
        <v>27.4220218658447</v>
      </c>
      <c r="L14" s="29">
        <v>27.4367637634277</v>
      </c>
      <c r="M14" s="31">
        <f t="shared" si="2"/>
        <v>27.5903377532959</v>
      </c>
      <c r="N14" s="29">
        <v>29.2156700134277</v>
      </c>
      <c r="O14" s="29">
        <v>28.7937046051025</v>
      </c>
      <c r="P14" s="29">
        <v>29.0628070831299</v>
      </c>
      <c r="Q14" s="31">
        <f t="shared" si="3"/>
        <v>29.02406056722</v>
      </c>
      <c r="R14" s="118">
        <v>31.13</v>
      </c>
      <c r="S14" s="118">
        <v>31.28</v>
      </c>
      <c r="T14" s="119">
        <v>30.92</v>
      </c>
      <c r="U14" s="101"/>
      <c r="V14" s="44" t="s">
        <v>29</v>
      </c>
      <c r="W14" s="108">
        <v>29.0533123016357</v>
      </c>
      <c r="X14" s="84">
        <v>29.5284210205078</v>
      </c>
      <c r="Y14" s="84">
        <v>29.3796653747558</v>
      </c>
      <c r="Z14" s="31">
        <f t="shared" si="4"/>
        <v>29.3204662322998</v>
      </c>
      <c r="AA14" s="84">
        <v>29.2511291503906</v>
      </c>
      <c r="AB14" s="84">
        <v>29.566307067871</v>
      </c>
      <c r="AC14" s="84">
        <v>29.7967109680175</v>
      </c>
      <c r="AD14" s="31">
        <f t="shared" si="5"/>
        <v>29.538049062093</v>
      </c>
      <c r="AE14" s="84">
        <v>28.7804622650146</v>
      </c>
      <c r="AF14" s="84">
        <v>29.1139583587646</v>
      </c>
      <c r="AG14" s="84">
        <v>29.1703777313232</v>
      </c>
      <c r="AH14" s="31">
        <f t="shared" si="6"/>
        <v>29.0215994517008</v>
      </c>
      <c r="AI14" s="84">
        <v>29.7010345458984</v>
      </c>
      <c r="AJ14" s="84">
        <v>29.584806060791</v>
      </c>
      <c r="AK14" s="84">
        <v>29.613712310791</v>
      </c>
      <c r="AL14" s="31">
        <f t="shared" si="7"/>
        <v>29.6331843058268</v>
      </c>
      <c r="AM14" s="84">
        <v>27.3235953887939</v>
      </c>
      <c r="AN14" s="84">
        <v>26.714353887939</v>
      </c>
      <c r="AO14" s="92">
        <v>26.1826953887939</v>
      </c>
      <c r="AP14" s="58">
        <f>AVERAGE(AM16:AO16)</f>
        <v>21.8361428578695</v>
      </c>
    </row>
    <row r="15" spans="1:41">
      <c r="A15" s="27" t="s">
        <v>30</v>
      </c>
      <c r="B15" s="28">
        <v>22.728515625</v>
      </c>
      <c r="C15" s="113">
        <v>22.7733879089355</v>
      </c>
      <c r="D15" s="113">
        <v>22.6111679077148</v>
      </c>
      <c r="E15" s="31">
        <f t="shared" si="0"/>
        <v>22.7043571472168</v>
      </c>
      <c r="F15" s="29">
        <v>22.8631229400635</v>
      </c>
      <c r="G15" s="29">
        <v>22.7805767059326</v>
      </c>
      <c r="H15" s="29">
        <v>22.6198825836182</v>
      </c>
      <c r="I15" s="31">
        <f t="shared" si="1"/>
        <v>22.7545274098714</v>
      </c>
      <c r="J15" s="29">
        <v>24.2829208374023</v>
      </c>
      <c r="K15" s="29">
        <v>24.2920093536377</v>
      </c>
      <c r="L15" s="29">
        <v>24.2032279968262</v>
      </c>
      <c r="M15" s="31">
        <f t="shared" si="2"/>
        <v>24.2593860626221</v>
      </c>
      <c r="N15" s="29">
        <v>25.3415222167969</v>
      </c>
      <c r="O15" s="29">
        <v>25.265567779541</v>
      </c>
      <c r="P15" s="29">
        <v>25.4552593231201</v>
      </c>
      <c r="Q15" s="31">
        <f t="shared" si="3"/>
        <v>25.3541164398193</v>
      </c>
      <c r="R15" s="116">
        <v>28.76</v>
      </c>
      <c r="S15" s="116">
        <v>28.84</v>
      </c>
      <c r="T15" s="117">
        <v>28.82</v>
      </c>
      <c r="U15" s="101"/>
      <c r="V15" s="44" t="s">
        <v>31</v>
      </c>
      <c r="W15" s="108">
        <v>29.1163387298584</v>
      </c>
      <c r="X15" s="84">
        <v>29.3370609283447</v>
      </c>
      <c r="Y15" s="84">
        <v>29.8496570587158</v>
      </c>
      <c r="Z15" s="31">
        <f t="shared" si="4"/>
        <v>29.434352238973</v>
      </c>
      <c r="AA15" s="84">
        <v>30.4333419799805</v>
      </c>
      <c r="AB15" s="84">
        <v>29.6801719665527</v>
      </c>
      <c r="AC15" s="84">
        <v>29.9486236572266</v>
      </c>
      <c r="AD15" s="31">
        <f t="shared" si="5"/>
        <v>30.0207125345866</v>
      </c>
      <c r="AE15" s="84">
        <v>28.4297771453857</v>
      </c>
      <c r="AF15" s="84">
        <v>28.5315475463867</v>
      </c>
      <c r="AG15" s="84">
        <v>28.8925151824951</v>
      </c>
      <c r="AH15" s="31">
        <f t="shared" si="6"/>
        <v>28.6179466247558</v>
      </c>
      <c r="AI15" s="84">
        <v>27.9250812530518</v>
      </c>
      <c r="AJ15" s="84">
        <v>27.9646415710449</v>
      </c>
      <c r="AK15" s="84">
        <v>27.9450778961182</v>
      </c>
      <c r="AL15" s="31">
        <f t="shared" si="7"/>
        <v>27.944933573405</v>
      </c>
      <c r="AM15" s="84">
        <v>25.1826953887939</v>
      </c>
      <c r="AN15" s="84">
        <v>25.9789009094238</v>
      </c>
      <c r="AO15" s="92">
        <v>26.235668182373</v>
      </c>
    </row>
    <row r="16" spans="1:41">
      <c r="A16" s="27" t="s">
        <v>32</v>
      </c>
      <c r="B16" s="28">
        <v>20.2305812835693</v>
      </c>
      <c r="C16" s="113">
        <v>20.3318023681641</v>
      </c>
      <c r="D16" s="113">
        <v>20.2297325134277</v>
      </c>
      <c r="E16" s="31">
        <f t="shared" si="0"/>
        <v>20.2640387217204</v>
      </c>
      <c r="F16" s="29">
        <v>20.6038856506348</v>
      </c>
      <c r="G16" s="29">
        <v>19.6753768920898</v>
      </c>
      <c r="H16" s="29">
        <v>19.6926307678223</v>
      </c>
      <c r="I16" s="31">
        <f t="shared" si="1"/>
        <v>19.9906311035156</v>
      </c>
      <c r="J16" s="29">
        <v>21.7915802001953</v>
      </c>
      <c r="K16" s="29">
        <v>21.5162582397461</v>
      </c>
      <c r="L16" s="29">
        <v>21.669548034668</v>
      </c>
      <c r="M16" s="31">
        <f t="shared" si="2"/>
        <v>21.6591288248698</v>
      </c>
      <c r="N16" s="29">
        <v>22.7488460540771</v>
      </c>
      <c r="O16" s="29">
        <v>22.6424522399902</v>
      </c>
      <c r="P16" s="29">
        <v>22.7417907714844</v>
      </c>
      <c r="Q16" s="31">
        <f t="shared" si="3"/>
        <v>22.7110296885172</v>
      </c>
      <c r="R16" s="116">
        <v>23.92</v>
      </c>
      <c r="S16" s="116">
        <v>24.11</v>
      </c>
      <c r="T16" s="117">
        <v>24.45</v>
      </c>
      <c r="U16" s="101"/>
      <c r="V16" s="44" t="s">
        <v>33</v>
      </c>
      <c r="W16" s="109">
        <v>24.9587650299072</v>
      </c>
      <c r="X16" s="85">
        <v>25.1279411315918</v>
      </c>
      <c r="Y16" s="85">
        <v>25.1224327087402</v>
      </c>
      <c r="Z16" s="34">
        <f t="shared" si="4"/>
        <v>25.0697129567464</v>
      </c>
      <c r="AA16" s="85">
        <v>25.1557140350342</v>
      </c>
      <c r="AB16" s="85">
        <v>25.3049259185791</v>
      </c>
      <c r="AC16" s="85">
        <v>25.0466804504395</v>
      </c>
      <c r="AD16" s="34">
        <f t="shared" si="5"/>
        <v>25.1691068013509</v>
      </c>
      <c r="AE16" s="85">
        <v>24.2851238250732</v>
      </c>
      <c r="AF16" s="85">
        <v>24.1833744049072</v>
      </c>
      <c r="AG16" s="85">
        <v>23.9443969726563</v>
      </c>
      <c r="AH16" s="34">
        <f t="shared" si="6"/>
        <v>24.1376317342122</v>
      </c>
      <c r="AI16" s="85">
        <v>24.5568008422852</v>
      </c>
      <c r="AJ16" s="85">
        <v>24.6137504577637</v>
      </c>
      <c r="AK16" s="85">
        <v>24.719181060791</v>
      </c>
      <c r="AL16" s="34">
        <f t="shared" si="7"/>
        <v>24.6299107869466</v>
      </c>
      <c r="AM16" s="85">
        <v>21.7720108032227</v>
      </c>
      <c r="AN16" s="85">
        <v>21.96266746521</v>
      </c>
      <c r="AO16" s="85">
        <v>21.7737503051758</v>
      </c>
    </row>
    <row r="17" spans="1:41">
      <c r="A17" s="27" t="s">
        <v>34</v>
      </c>
      <c r="B17" s="28">
        <v>23.0719680786133</v>
      </c>
      <c r="C17" s="113">
        <v>23.0556468963623</v>
      </c>
      <c r="D17" s="113">
        <v>22.8732936859131</v>
      </c>
      <c r="E17" s="31">
        <f t="shared" si="0"/>
        <v>23.0003028869629</v>
      </c>
      <c r="F17" s="29">
        <v>22.5439796447754</v>
      </c>
      <c r="G17" s="29">
        <v>22.5301971435547</v>
      </c>
      <c r="H17" s="29">
        <v>22.5668067932129</v>
      </c>
      <c r="I17" s="31">
        <f t="shared" si="1"/>
        <v>22.546994527181</v>
      </c>
      <c r="J17" s="29">
        <v>21.2646640777588</v>
      </c>
      <c r="K17" s="29">
        <v>21.1740692138672</v>
      </c>
      <c r="L17" s="29">
        <v>21.0873641967773</v>
      </c>
      <c r="M17" s="31">
        <f t="shared" si="2"/>
        <v>21.1753658294678</v>
      </c>
      <c r="N17" s="29">
        <v>23.7953540802002</v>
      </c>
      <c r="O17" s="29">
        <v>23.7908344268799</v>
      </c>
      <c r="P17" s="29">
        <v>23.8469829559326</v>
      </c>
      <c r="Q17" s="31">
        <f t="shared" si="3"/>
        <v>23.8110571543376</v>
      </c>
      <c r="R17" s="116">
        <v>24.75</v>
      </c>
      <c r="S17" s="116">
        <v>24.61</v>
      </c>
      <c r="T17" s="117">
        <v>24.69</v>
      </c>
      <c r="U17" s="101"/>
      <c r="W17" s="19"/>
      <c r="X17" s="4"/>
      <c r="Y17" s="4"/>
      <c r="Z17" s="4"/>
      <c r="AA17" s="4"/>
      <c r="AB17" s="21"/>
      <c r="AC17" s="21"/>
      <c r="AD17" s="21"/>
      <c r="AE17" s="4"/>
      <c r="AF17" s="4"/>
      <c r="AG17" s="4"/>
      <c r="AH17" s="4"/>
      <c r="AI17" s="4"/>
      <c r="AJ17" s="4"/>
      <c r="AK17" s="4"/>
      <c r="AL17" s="30"/>
      <c r="AM17" s="21"/>
      <c r="AN17" s="4"/>
      <c r="AO17" s="4"/>
    </row>
    <row r="18" spans="1:41">
      <c r="A18" s="27" t="s">
        <v>35</v>
      </c>
      <c r="B18" s="28">
        <v>24.2642707824707</v>
      </c>
      <c r="C18" s="113">
        <v>24.0718612670898</v>
      </c>
      <c r="D18" s="113">
        <v>23.8082637786865</v>
      </c>
      <c r="E18" s="31">
        <f t="shared" si="0"/>
        <v>24.048131942749</v>
      </c>
      <c r="F18" s="29">
        <v>22.5061874389648</v>
      </c>
      <c r="G18" s="29">
        <v>22.7290058135986</v>
      </c>
      <c r="H18" s="29">
        <v>22.3436241149902</v>
      </c>
      <c r="I18" s="31">
        <f t="shared" si="1"/>
        <v>22.5262724558512</v>
      </c>
      <c r="J18" s="29">
        <v>24.3155288696289</v>
      </c>
      <c r="K18" s="29">
        <v>24.6943054199219</v>
      </c>
      <c r="L18" s="29">
        <v>24.2790031433105</v>
      </c>
      <c r="M18" s="31">
        <f t="shared" si="2"/>
        <v>24.4296124776204</v>
      </c>
      <c r="N18" s="29">
        <v>24.9888095855713</v>
      </c>
      <c r="O18" s="29">
        <v>25.10764503479</v>
      </c>
      <c r="P18" s="29">
        <v>25.1823230743408</v>
      </c>
      <c r="Q18" s="31">
        <f t="shared" si="3"/>
        <v>25.092925898234</v>
      </c>
      <c r="R18" s="116">
        <v>27.56</v>
      </c>
      <c r="S18" s="116">
        <v>27.53</v>
      </c>
      <c r="T18" s="121">
        <v>27.68</v>
      </c>
      <c r="U18" s="101"/>
      <c r="V18" s="36" t="s">
        <v>36</v>
      </c>
      <c r="W18" s="19"/>
      <c r="X18" s="4"/>
      <c r="Y18" s="4"/>
      <c r="Z18" s="4"/>
      <c r="AA18" s="4"/>
      <c r="AB18" s="21"/>
      <c r="AC18" s="21"/>
      <c r="AD18" s="21"/>
      <c r="AE18" s="4"/>
      <c r="AF18" s="4"/>
      <c r="AG18" s="4"/>
      <c r="AH18" s="4"/>
      <c r="AI18" s="4"/>
      <c r="AJ18" s="4"/>
      <c r="AK18" s="4"/>
      <c r="AL18" s="4"/>
      <c r="AM18" s="21"/>
      <c r="AN18" s="4"/>
      <c r="AO18" s="4"/>
    </row>
    <row r="19" spans="1:41">
      <c r="A19" s="27" t="s">
        <v>37</v>
      </c>
      <c r="B19" s="28">
        <v>22.2352561950684</v>
      </c>
      <c r="C19" s="113">
        <v>22.2591323852539</v>
      </c>
      <c r="D19" s="113">
        <v>21.9265327453613</v>
      </c>
      <c r="E19" s="31">
        <f t="shared" si="0"/>
        <v>22.1403071085612</v>
      </c>
      <c r="F19" s="29">
        <v>21.3855953216553</v>
      </c>
      <c r="G19" s="29">
        <v>21.601354598999</v>
      </c>
      <c r="H19" s="29">
        <v>21.4529819488525</v>
      </c>
      <c r="I19" s="31">
        <f t="shared" si="1"/>
        <v>21.4799772898356</v>
      </c>
      <c r="J19" s="29">
        <v>23.6056118011475</v>
      </c>
      <c r="K19" s="29">
        <v>23.3709774017334</v>
      </c>
      <c r="L19" s="29">
        <v>23.110221862793</v>
      </c>
      <c r="M19" s="31">
        <f t="shared" si="2"/>
        <v>23.3622703552246</v>
      </c>
      <c r="N19" s="29">
        <v>24.7012252807617</v>
      </c>
      <c r="O19" s="29">
        <v>24.9169692993164</v>
      </c>
      <c r="P19" s="29">
        <v>25.0191230773926</v>
      </c>
      <c r="Q19" s="31">
        <f t="shared" si="3"/>
        <v>24.8791058858236</v>
      </c>
      <c r="R19" s="116">
        <v>27.58</v>
      </c>
      <c r="S19" s="116">
        <v>27.34</v>
      </c>
      <c r="T19" s="117">
        <v>27.22</v>
      </c>
      <c r="U19" s="101"/>
      <c r="W19" s="88" t="s">
        <v>2</v>
      </c>
      <c r="X19" s="88"/>
      <c r="Y19" s="88"/>
      <c r="Z19" s="88" t="s">
        <v>4</v>
      </c>
      <c r="AA19" s="88"/>
      <c r="AB19" s="88"/>
      <c r="AC19" s="88" t="s">
        <v>5</v>
      </c>
      <c r="AD19" s="88"/>
      <c r="AE19" s="88"/>
      <c r="AF19" s="88" t="s">
        <v>6</v>
      </c>
      <c r="AG19" s="88"/>
      <c r="AH19" s="88"/>
      <c r="AI19" s="88" t="s">
        <v>7</v>
      </c>
      <c r="AJ19" s="88"/>
      <c r="AK19" s="88"/>
      <c r="AL19" s="26" t="s">
        <v>3</v>
      </c>
      <c r="AM19" s="21"/>
      <c r="AN19" s="4"/>
      <c r="AO19" s="4"/>
    </row>
    <row r="20" spans="1:41">
      <c r="A20" s="27" t="s">
        <v>38</v>
      </c>
      <c r="B20" s="28">
        <v>22.7647304534912</v>
      </c>
      <c r="C20" s="113">
        <v>22.3072681427002</v>
      </c>
      <c r="D20" s="113">
        <v>22.2391109466553</v>
      </c>
      <c r="E20" s="31">
        <f t="shared" si="0"/>
        <v>22.4370365142822</v>
      </c>
      <c r="F20" s="29">
        <v>21.5540370941162</v>
      </c>
      <c r="G20" s="29">
        <v>21.5954933166504</v>
      </c>
      <c r="H20" s="29">
        <v>21.5454807281494</v>
      </c>
      <c r="I20" s="31">
        <f t="shared" si="1"/>
        <v>21.565003712972</v>
      </c>
      <c r="J20" s="29">
        <v>22.6968536376953</v>
      </c>
      <c r="K20" s="29">
        <v>22.4484081268311</v>
      </c>
      <c r="L20" s="29">
        <v>22.3380146026611</v>
      </c>
      <c r="M20" s="31">
        <f t="shared" si="2"/>
        <v>22.4944254557292</v>
      </c>
      <c r="N20" s="29">
        <v>25.1091201782227</v>
      </c>
      <c r="O20" s="29">
        <v>24.912670135498</v>
      </c>
      <c r="P20" s="29">
        <v>24.9433879852295</v>
      </c>
      <c r="Q20" s="31">
        <f t="shared" si="3"/>
        <v>24.9883927663167</v>
      </c>
      <c r="R20" s="116">
        <v>25.16</v>
      </c>
      <c r="S20" s="116">
        <v>25.56</v>
      </c>
      <c r="T20" s="117">
        <v>25.62</v>
      </c>
      <c r="U20" s="101"/>
      <c r="V20" s="44" t="s">
        <v>9</v>
      </c>
      <c r="W20" s="52">
        <f>W4-25.07</f>
        <v>-0.950006790161101</v>
      </c>
      <c r="X20" s="65">
        <f>X4-25.07</f>
        <v>-0.6724379730225</v>
      </c>
      <c r="Y20" s="66">
        <f>Y4-25.07</f>
        <v>-0.4099238586426</v>
      </c>
      <c r="Z20" s="67">
        <f>AA4-25.17</f>
        <v>0.197916107177697</v>
      </c>
      <c r="AA20" s="67">
        <f>AB4-25.17</f>
        <v>0.639423446655297</v>
      </c>
      <c r="AB20" s="68">
        <f>AC4-25.17</f>
        <v>0.704439239501998</v>
      </c>
      <c r="AC20" s="69">
        <f>AE4-24.14</f>
        <v>-1.4657217407227</v>
      </c>
      <c r="AD20" s="69">
        <f>AF4-24.14</f>
        <v>-1.852007522583</v>
      </c>
      <c r="AE20" s="70">
        <f>AG4-24.14</f>
        <v>-1.5289007568359</v>
      </c>
      <c r="AF20" s="67">
        <f>AI4-24.63</f>
        <v>1.5297080230713</v>
      </c>
      <c r="AG20" s="67">
        <f>AJ4-24.63</f>
        <v>1.370853729248</v>
      </c>
      <c r="AH20" s="68">
        <f>AK4-24.63</f>
        <v>1.4678290557861</v>
      </c>
      <c r="AI20" s="67">
        <f>AM4-21.84</f>
        <v>-0.639802780151399</v>
      </c>
      <c r="AJ20" s="67">
        <f>AN4-21.84</f>
        <v>-0.637886999999999</v>
      </c>
      <c r="AK20" s="67">
        <f>AO4-21.84</f>
        <v>0.781625900268502</v>
      </c>
      <c r="AL20" s="68">
        <f>AVERAGE(AI20:AK20)</f>
        <v>-0.165354626627632</v>
      </c>
      <c r="AM20" s="21"/>
      <c r="AN20" s="4"/>
      <c r="AO20" s="4"/>
    </row>
    <row r="21" spans="1:41">
      <c r="A21" s="27" t="s">
        <v>39</v>
      </c>
      <c r="B21" s="28">
        <v>22.3597114562988</v>
      </c>
      <c r="C21" s="113">
        <v>21.982515335083</v>
      </c>
      <c r="D21" s="113">
        <v>21.9240131378174</v>
      </c>
      <c r="E21" s="31">
        <f t="shared" si="0"/>
        <v>22.0887466430664</v>
      </c>
      <c r="F21" s="29">
        <v>21.6243267059326</v>
      </c>
      <c r="G21" s="29">
        <v>21.4370822906494</v>
      </c>
      <c r="H21" s="29">
        <v>21.4431228637695</v>
      </c>
      <c r="I21" s="31">
        <f t="shared" si="1"/>
        <v>21.5015106201172</v>
      </c>
      <c r="J21" s="29">
        <v>22.7121772766113</v>
      </c>
      <c r="K21" s="29">
        <v>22.2916412353516</v>
      </c>
      <c r="L21" s="29">
        <v>22.4257507324219</v>
      </c>
      <c r="M21" s="31">
        <f t="shared" si="2"/>
        <v>22.4765230814616</v>
      </c>
      <c r="N21" s="29">
        <v>23.8933773040771</v>
      </c>
      <c r="O21" s="29">
        <v>23.9231491088867</v>
      </c>
      <c r="P21" s="29">
        <v>24.3147354125977</v>
      </c>
      <c r="Q21" s="31">
        <f t="shared" si="3"/>
        <v>24.0437539418538</v>
      </c>
      <c r="R21" s="116">
        <v>24.71</v>
      </c>
      <c r="S21" s="116">
        <v>24.78</v>
      </c>
      <c r="T21" s="117">
        <v>24.57</v>
      </c>
      <c r="U21" s="101"/>
      <c r="V21" s="44" t="s">
        <v>11</v>
      </c>
      <c r="W21" s="53">
        <f>W5-25.07</f>
        <v>0.249074630737301</v>
      </c>
      <c r="X21" s="19">
        <f>X5-25.07</f>
        <v>1.308267288208</v>
      </c>
      <c r="Y21" s="72">
        <f>Y5-25.07</f>
        <v>1.1173302459717</v>
      </c>
      <c r="Z21" s="4">
        <f t="shared" ref="Z21:Z31" si="8">AA5-25.17</f>
        <v>1.8038903045654</v>
      </c>
      <c r="AA21" s="4">
        <f t="shared" ref="AA21:AA31" si="9">AB5-25.17</f>
        <v>1.8162842559814</v>
      </c>
      <c r="AB21" s="41">
        <f t="shared" ref="AB21:AB31" si="10">AC5-25.17</f>
        <v>1.7572003173828</v>
      </c>
      <c r="AC21" s="21">
        <f t="shared" ref="AC21:AC31" si="11">AE5-24.14</f>
        <v>0.506619796752901</v>
      </c>
      <c r="AD21" s="21">
        <f t="shared" ref="AD21:AD31" si="12">AF5-24.14</f>
        <v>0.477755889892599</v>
      </c>
      <c r="AE21" s="75">
        <f t="shared" ref="AE21:AE31" si="13">AG5-24.14</f>
        <v>0.416751251220699</v>
      </c>
      <c r="AF21" s="73">
        <f t="shared" ref="AF21:AF31" si="14">AI5-24.63</f>
        <v>3.2181464385986</v>
      </c>
      <c r="AG21" s="73">
        <f t="shared" ref="AG21:AG31" si="15">AJ5-24.63</f>
        <v>2.9360247802734</v>
      </c>
      <c r="AH21" s="41">
        <f t="shared" ref="AH21:AH31" si="16">AK5-24.63</f>
        <v>2.9989176940918</v>
      </c>
      <c r="AI21" s="4">
        <f t="shared" ref="AI21:AI31" si="17">AM5-21.84</f>
        <v>4.683717880249</v>
      </c>
      <c r="AJ21" s="4">
        <f t="shared" ref="AJ21:AJ31" si="18">AN5-21.84</f>
        <v>3.9289113616943</v>
      </c>
      <c r="AK21" s="4">
        <f t="shared" ref="AK21:AK31" si="19">AO5-21.84</f>
        <v>4.5119344329834</v>
      </c>
      <c r="AL21" s="41">
        <f t="shared" ref="AL21:AL31" si="20">AVERAGE(AI21:AK21)</f>
        <v>4.3748545583089</v>
      </c>
      <c r="AM21" s="21"/>
      <c r="AN21" s="4"/>
      <c r="AO21" s="4"/>
    </row>
    <row r="22" spans="1:41">
      <c r="A22" s="27" t="s">
        <v>40</v>
      </c>
      <c r="B22" s="28">
        <v>24.4816436767578</v>
      </c>
      <c r="C22" s="113">
        <v>24.1877040863037</v>
      </c>
      <c r="D22" s="113">
        <v>24.1983833312988</v>
      </c>
      <c r="E22" s="31">
        <f t="shared" si="0"/>
        <v>24.2892436981201</v>
      </c>
      <c r="F22" s="29">
        <v>23.4817752838135</v>
      </c>
      <c r="G22" s="29">
        <v>23.6128578186035</v>
      </c>
      <c r="H22" s="29">
        <v>23.5726490020752</v>
      </c>
      <c r="I22" s="31">
        <f t="shared" si="1"/>
        <v>23.5557607014974</v>
      </c>
      <c r="J22" s="29">
        <v>25.0548343658447</v>
      </c>
      <c r="K22" s="29">
        <v>25.006534576416</v>
      </c>
      <c r="L22" s="29">
        <v>25.0463237762451</v>
      </c>
      <c r="M22" s="31">
        <f t="shared" si="2"/>
        <v>25.0358975728353</v>
      </c>
      <c r="N22" s="29">
        <v>26.7555610656738</v>
      </c>
      <c r="O22" s="29">
        <v>27.0183277130127</v>
      </c>
      <c r="P22" s="29">
        <v>26.8732891082764</v>
      </c>
      <c r="Q22" s="31">
        <f t="shared" si="3"/>
        <v>26.8823926289876</v>
      </c>
      <c r="R22" s="116">
        <v>28.16</v>
      </c>
      <c r="S22" s="116">
        <v>28.06</v>
      </c>
      <c r="T22" s="117">
        <v>27.76</v>
      </c>
      <c r="U22" s="101"/>
      <c r="V22" s="44" t="s">
        <v>13</v>
      </c>
      <c r="W22" s="53">
        <f t="shared" ref="W22:W31" si="21">W6-25.07</f>
        <v>0.4274880218506</v>
      </c>
      <c r="X22" s="19">
        <f t="shared" ref="X22:X31" si="22">X6-25.07</f>
        <v>0.584382705688501</v>
      </c>
      <c r="Y22" s="72">
        <f t="shared" ref="Y22:Y31" si="23">Y6-25.07</f>
        <v>0.937770538330099</v>
      </c>
      <c r="Z22" s="4">
        <f t="shared" si="8"/>
        <v>1.7253018188477</v>
      </c>
      <c r="AA22" s="4">
        <f t="shared" si="9"/>
        <v>1.6544094848633</v>
      </c>
      <c r="AB22" s="41">
        <f t="shared" si="10"/>
        <v>1.6751080322266</v>
      </c>
      <c r="AC22" s="21">
        <f t="shared" si="11"/>
        <v>0.822631225585898</v>
      </c>
      <c r="AD22" s="21">
        <f t="shared" si="12"/>
        <v>0.388476715087901</v>
      </c>
      <c r="AE22" s="75">
        <f t="shared" si="13"/>
        <v>0.647260055541999</v>
      </c>
      <c r="AF22" s="73">
        <f t="shared" si="14"/>
        <v>0.155858154296901</v>
      </c>
      <c r="AG22" s="73">
        <f t="shared" si="15"/>
        <v>0.202626342773399</v>
      </c>
      <c r="AH22" s="41">
        <f t="shared" si="16"/>
        <v>0.136155242919902</v>
      </c>
      <c r="AI22" s="4">
        <f t="shared" si="17"/>
        <v>1.633560333252</v>
      </c>
      <c r="AJ22" s="4">
        <f t="shared" si="18"/>
        <v>0.561719512939401</v>
      </c>
      <c r="AK22" s="4">
        <f t="shared" si="19"/>
        <v>1.9235478973388</v>
      </c>
      <c r="AL22" s="41">
        <f t="shared" si="20"/>
        <v>1.37294258117673</v>
      </c>
      <c r="AM22" s="21"/>
      <c r="AN22" s="4"/>
      <c r="AO22" s="4"/>
    </row>
    <row r="23" spans="1:41">
      <c r="A23" s="27" t="s">
        <v>41</v>
      </c>
      <c r="B23" s="28">
        <v>27.1566848754883</v>
      </c>
      <c r="C23" s="113">
        <v>27.2769565582275</v>
      </c>
      <c r="D23" s="113">
        <v>27.2420654296875</v>
      </c>
      <c r="E23" s="31">
        <f t="shared" si="0"/>
        <v>27.2252356211344</v>
      </c>
      <c r="F23" s="29">
        <v>26.0544147491455</v>
      </c>
      <c r="G23" s="29">
        <v>25.8348045349121</v>
      </c>
      <c r="H23" s="29">
        <v>25.9476337432861</v>
      </c>
      <c r="I23" s="31">
        <f t="shared" si="1"/>
        <v>25.9456176757812</v>
      </c>
      <c r="J23" s="29">
        <v>27.6111221313477</v>
      </c>
      <c r="K23" s="29">
        <v>27.5354404449463</v>
      </c>
      <c r="L23" s="29">
        <v>27.3287410736084</v>
      </c>
      <c r="M23" s="31">
        <f t="shared" si="2"/>
        <v>27.4917678833008</v>
      </c>
      <c r="N23" s="29">
        <v>29.2762508392334</v>
      </c>
      <c r="O23" s="29">
        <v>29.2104320526123</v>
      </c>
      <c r="P23" s="29">
        <v>29.0861968994141</v>
      </c>
      <c r="Q23" s="31">
        <f t="shared" si="3"/>
        <v>29.1909599304199</v>
      </c>
      <c r="R23" s="116">
        <v>31</v>
      </c>
      <c r="S23" s="116">
        <v>30.91</v>
      </c>
      <c r="T23" s="117">
        <v>31.14</v>
      </c>
      <c r="U23" s="101"/>
      <c r="V23" s="44" t="s">
        <v>15</v>
      </c>
      <c r="W23" s="53">
        <f t="shared" si="21"/>
        <v>3.2621647644042</v>
      </c>
      <c r="X23" s="19">
        <f t="shared" si="22"/>
        <v>4.3174778747558</v>
      </c>
      <c r="Y23" s="72">
        <f t="shared" si="23"/>
        <v>3.8047940063476</v>
      </c>
      <c r="Z23" s="4">
        <f t="shared" si="8"/>
        <v>4.4202194976806</v>
      </c>
      <c r="AA23" s="4">
        <f t="shared" si="9"/>
        <v>4.0972355651855</v>
      </c>
      <c r="AB23" s="41">
        <f t="shared" si="10"/>
        <v>4.2011990356445</v>
      </c>
      <c r="AC23" s="21">
        <f t="shared" si="11"/>
        <v>6.6270307159423</v>
      </c>
      <c r="AD23" s="21">
        <f t="shared" si="12"/>
        <v>6.6270307159423</v>
      </c>
      <c r="AE23" s="75">
        <f t="shared" si="13"/>
        <v>6.9270307159423</v>
      </c>
      <c r="AF23" s="73">
        <f t="shared" si="14"/>
        <v>1.8960181427002</v>
      </c>
      <c r="AG23" s="73">
        <f t="shared" si="15"/>
        <v>1.8726054382324</v>
      </c>
      <c r="AH23" s="41">
        <f t="shared" si="16"/>
        <v>1.9949389648437</v>
      </c>
      <c r="AI23" s="4">
        <f t="shared" si="17"/>
        <v>4.780807647705</v>
      </c>
      <c r="AJ23" s="4">
        <f t="shared" si="18"/>
        <v>3.1893827056884</v>
      </c>
      <c r="AK23" s="4">
        <f t="shared" si="19"/>
        <v>3.3799974060058</v>
      </c>
      <c r="AL23" s="41">
        <f t="shared" si="20"/>
        <v>3.78339591979973</v>
      </c>
      <c r="AM23" s="21"/>
      <c r="AN23" s="4"/>
      <c r="AO23" s="4"/>
    </row>
    <row r="24" spans="1:41">
      <c r="A24" s="27" t="s">
        <v>42</v>
      </c>
      <c r="B24" s="28">
        <v>25.6477375030518</v>
      </c>
      <c r="C24" s="113">
        <v>25.5437488555908</v>
      </c>
      <c r="D24" s="113">
        <v>24.7809505462646</v>
      </c>
      <c r="E24" s="31">
        <f t="shared" si="0"/>
        <v>25.3241456349691</v>
      </c>
      <c r="F24" s="29">
        <v>24.1567573547363</v>
      </c>
      <c r="G24" s="29">
        <v>24.2192077636719</v>
      </c>
      <c r="H24" s="29">
        <v>24.2455825805664</v>
      </c>
      <c r="I24" s="31">
        <f t="shared" si="1"/>
        <v>24.2071825663249</v>
      </c>
      <c r="J24" s="29">
        <v>25.1256942749023</v>
      </c>
      <c r="K24" s="29">
        <v>25.3678684234619</v>
      </c>
      <c r="L24" s="29">
        <v>25.2861194610596</v>
      </c>
      <c r="M24" s="31">
        <f t="shared" si="2"/>
        <v>25.2598940531413</v>
      </c>
      <c r="N24" s="29">
        <v>27.3843479156494</v>
      </c>
      <c r="O24" s="29">
        <v>27.147144317627</v>
      </c>
      <c r="P24" s="29">
        <v>26.8530197143555</v>
      </c>
      <c r="Q24" s="31">
        <f t="shared" si="3"/>
        <v>27.1281706492106</v>
      </c>
      <c r="R24" s="116">
        <v>28.64</v>
      </c>
      <c r="S24" s="116">
        <v>28.67</v>
      </c>
      <c r="T24" s="117">
        <v>28.59</v>
      </c>
      <c r="U24" s="101"/>
      <c r="V24" s="44" t="s">
        <v>17</v>
      </c>
      <c r="W24" s="53">
        <f t="shared" si="21"/>
        <v>1.4715802001953</v>
      </c>
      <c r="X24" s="19">
        <f t="shared" si="22"/>
        <v>1.5416333007813</v>
      </c>
      <c r="Y24" s="72">
        <f t="shared" si="23"/>
        <v>1.2205941009521</v>
      </c>
      <c r="Z24" s="4">
        <f t="shared" si="8"/>
        <v>2.5219116973877</v>
      </c>
      <c r="AA24" s="4">
        <f t="shared" si="9"/>
        <v>2.264642791748</v>
      </c>
      <c r="AB24" s="41">
        <f t="shared" si="10"/>
        <v>2.4529190826416</v>
      </c>
      <c r="AC24" s="21">
        <f t="shared" si="11"/>
        <v>1.4397367095947</v>
      </c>
      <c r="AD24" s="21">
        <f t="shared" si="12"/>
        <v>1.3667901611328</v>
      </c>
      <c r="AE24" s="75">
        <f t="shared" si="13"/>
        <v>1.2708715057373</v>
      </c>
      <c r="AF24" s="73">
        <f t="shared" si="14"/>
        <v>3.0379763793945</v>
      </c>
      <c r="AG24" s="73">
        <f t="shared" si="15"/>
        <v>3.2792178344727</v>
      </c>
      <c r="AH24" s="41">
        <f t="shared" si="16"/>
        <v>2.946042175293</v>
      </c>
      <c r="AI24" s="4">
        <f t="shared" si="17"/>
        <v>4.1217309570313</v>
      </c>
      <c r="AJ24" s="4">
        <f t="shared" si="18"/>
        <v>4.3306962585449</v>
      </c>
      <c r="AK24" s="4">
        <f t="shared" si="19"/>
        <v>4.0653134918213</v>
      </c>
      <c r="AL24" s="41">
        <f t="shared" si="20"/>
        <v>4.17258023579917</v>
      </c>
      <c r="AM24" s="21"/>
      <c r="AN24" s="4"/>
      <c r="AO24" s="4"/>
    </row>
    <row r="25" spans="1:41">
      <c r="A25" s="27" t="s">
        <v>43</v>
      </c>
      <c r="B25" s="28">
        <v>23.2465496063232</v>
      </c>
      <c r="C25" s="113">
        <v>23.095329284668</v>
      </c>
      <c r="D25" s="113">
        <v>23.1130104064941</v>
      </c>
      <c r="E25" s="31">
        <f t="shared" si="0"/>
        <v>23.1516297658284</v>
      </c>
      <c r="F25" s="29">
        <v>22.6118793487549</v>
      </c>
      <c r="G25" s="29">
        <v>22.4175205230713</v>
      </c>
      <c r="H25" s="29">
        <v>22.511251449585</v>
      </c>
      <c r="I25" s="31">
        <f t="shared" si="1"/>
        <v>22.5135504404704</v>
      </c>
      <c r="J25" s="29">
        <v>23.3539047241211</v>
      </c>
      <c r="K25" s="29">
        <v>23.376838684082</v>
      </c>
      <c r="L25" s="29">
        <v>23.4269313812256</v>
      </c>
      <c r="M25" s="31">
        <f t="shared" si="2"/>
        <v>23.3858915964762</v>
      </c>
      <c r="N25" s="29">
        <v>24.5923095703125</v>
      </c>
      <c r="O25" s="29">
        <v>24.3818626403809</v>
      </c>
      <c r="P25" s="29">
        <v>24.4502182006836</v>
      </c>
      <c r="Q25" s="31">
        <f t="shared" si="3"/>
        <v>24.4747968037923</v>
      </c>
      <c r="R25" s="116">
        <v>26.17</v>
      </c>
      <c r="S25" s="116">
        <v>26.04</v>
      </c>
      <c r="T25" s="117">
        <v>26.03</v>
      </c>
      <c r="U25" s="101"/>
      <c r="V25" s="44" t="s">
        <v>19</v>
      </c>
      <c r="W25" s="53">
        <f t="shared" si="21"/>
        <v>3.8276192474365</v>
      </c>
      <c r="X25" s="19">
        <f t="shared" si="22"/>
        <v>3.5291878509521</v>
      </c>
      <c r="Y25" s="72">
        <f t="shared" si="23"/>
        <v>3.0153481292724</v>
      </c>
      <c r="Z25" s="4">
        <f t="shared" si="8"/>
        <v>5.9441204833984</v>
      </c>
      <c r="AA25" s="4">
        <f t="shared" si="9"/>
        <v>8.1187649536133</v>
      </c>
      <c r="AB25" s="41">
        <f t="shared" si="10"/>
        <v>6.20744140625</v>
      </c>
      <c r="AC25" s="21">
        <f t="shared" si="11"/>
        <v>2.7855874633789</v>
      </c>
      <c r="AD25" s="21">
        <f t="shared" si="12"/>
        <v>3.0651792144775</v>
      </c>
      <c r="AE25" s="75">
        <f t="shared" si="13"/>
        <v>2.9194062805175</v>
      </c>
      <c r="AF25" s="73">
        <f t="shared" si="14"/>
        <v>1.6814967346191</v>
      </c>
      <c r="AG25" s="73">
        <f t="shared" si="15"/>
        <v>1.6289530944824</v>
      </c>
      <c r="AH25" s="41">
        <f t="shared" si="16"/>
        <v>1.8359259796143</v>
      </c>
      <c r="AI25" s="4">
        <f t="shared" si="17"/>
        <v>3.8105313491821</v>
      </c>
      <c r="AJ25" s="4">
        <f t="shared" si="18"/>
        <v>2.9651134918212</v>
      </c>
      <c r="AK25" s="4">
        <f t="shared" si="19"/>
        <v>4.113134918212</v>
      </c>
      <c r="AL25" s="41">
        <f t="shared" si="20"/>
        <v>3.62959325307177</v>
      </c>
      <c r="AM25" s="21"/>
      <c r="AN25" s="4"/>
      <c r="AO25" s="4"/>
    </row>
    <row r="26" spans="1:41">
      <c r="A26" s="27" t="s">
        <v>44</v>
      </c>
      <c r="B26" s="28">
        <v>27.7149524688721</v>
      </c>
      <c r="C26" s="113">
        <v>27.5706348419189</v>
      </c>
      <c r="D26" s="113">
        <v>27.3062496185303</v>
      </c>
      <c r="E26" s="31">
        <f t="shared" si="0"/>
        <v>27.5306123097738</v>
      </c>
      <c r="F26" s="29">
        <v>26.8526821136475</v>
      </c>
      <c r="G26" s="29">
        <v>27.3111228942871</v>
      </c>
      <c r="H26" s="29">
        <v>27.0378456115723</v>
      </c>
      <c r="I26" s="31">
        <f t="shared" si="1"/>
        <v>27.067216873169</v>
      </c>
      <c r="J26" s="29">
        <v>27.3658351898193</v>
      </c>
      <c r="K26" s="29">
        <v>27.3202629089355</v>
      </c>
      <c r="L26" s="29">
        <v>27.5329608917236</v>
      </c>
      <c r="M26" s="31">
        <f t="shared" si="2"/>
        <v>27.4063529968261</v>
      </c>
      <c r="N26" s="29">
        <v>28.7233638763428</v>
      </c>
      <c r="O26" s="29">
        <v>29.0846080780029</v>
      </c>
      <c r="P26" s="29">
        <v>28.8160724639893</v>
      </c>
      <c r="Q26" s="31">
        <f t="shared" si="3"/>
        <v>28.8746814727783</v>
      </c>
      <c r="R26" s="116">
        <v>30.09</v>
      </c>
      <c r="S26" s="116">
        <v>30.33</v>
      </c>
      <c r="T26" s="117">
        <v>29.95</v>
      </c>
      <c r="U26" s="101"/>
      <c r="V26" s="44" t="s">
        <v>21</v>
      </c>
      <c r="W26" s="53">
        <f t="shared" si="21"/>
        <v>1.1707741546631</v>
      </c>
      <c r="X26" s="19">
        <f t="shared" si="22"/>
        <v>1.1809059906006</v>
      </c>
      <c r="Y26" s="72">
        <f t="shared" si="23"/>
        <v>1.1169831085205</v>
      </c>
      <c r="Z26" s="4">
        <f t="shared" si="8"/>
        <v>2.3793049621582</v>
      </c>
      <c r="AA26" s="4">
        <f t="shared" si="9"/>
        <v>2.3952713775635</v>
      </c>
      <c r="AB26" s="41">
        <f t="shared" si="10"/>
        <v>2.758201675415</v>
      </c>
      <c r="AC26" s="21">
        <f t="shared" si="11"/>
        <v>2.112628326416</v>
      </c>
      <c r="AD26" s="21">
        <f t="shared" si="12"/>
        <v>2.070693359375</v>
      </c>
      <c r="AE26" s="75">
        <f t="shared" si="13"/>
        <v>2.0676854705811</v>
      </c>
      <c r="AF26" s="73">
        <f t="shared" si="14"/>
        <v>2.0464526367188</v>
      </c>
      <c r="AG26" s="73">
        <f t="shared" si="15"/>
        <v>1.9967547607422</v>
      </c>
      <c r="AH26" s="41">
        <f t="shared" si="16"/>
        <v>2.2530909729004</v>
      </c>
      <c r="AI26" s="4">
        <f t="shared" si="17"/>
        <v>3.7249585723877</v>
      </c>
      <c r="AJ26" s="4">
        <f t="shared" si="18"/>
        <v>3.5359479522705</v>
      </c>
      <c r="AK26" s="4">
        <f t="shared" si="19"/>
        <v>3.787594795227</v>
      </c>
      <c r="AL26" s="41">
        <f t="shared" si="20"/>
        <v>3.68283377329507</v>
      </c>
      <c r="AM26" s="21"/>
      <c r="AN26" s="4"/>
      <c r="AO26" s="4"/>
    </row>
    <row r="27" spans="1:41">
      <c r="A27" s="27" t="s">
        <v>45</v>
      </c>
      <c r="B27" s="28">
        <v>28.3063144683838</v>
      </c>
      <c r="C27" s="113">
        <v>28.1811122894287</v>
      </c>
      <c r="D27" s="113">
        <v>27.8565826416016</v>
      </c>
      <c r="E27" s="31">
        <f t="shared" si="0"/>
        <v>28.1146697998047</v>
      </c>
      <c r="F27" s="29">
        <v>26.7189083099365</v>
      </c>
      <c r="G27" s="29">
        <v>26.6953315734863</v>
      </c>
      <c r="H27" s="29">
        <v>26.7778186798096</v>
      </c>
      <c r="I27" s="31">
        <f t="shared" si="1"/>
        <v>26.7306861877441</v>
      </c>
      <c r="J27" s="29">
        <v>27.2861595153809</v>
      </c>
      <c r="K27" s="29">
        <v>27.4628009796143</v>
      </c>
      <c r="L27" s="29">
        <v>27.3067626953125</v>
      </c>
      <c r="M27" s="31">
        <f t="shared" si="2"/>
        <v>27.3519077301026</v>
      </c>
      <c r="N27" s="29">
        <v>27.4585876464844</v>
      </c>
      <c r="O27" s="29">
        <v>28.0141334533691</v>
      </c>
      <c r="P27" s="29">
        <v>27.5893993377686</v>
      </c>
      <c r="Q27" s="31">
        <f t="shared" si="3"/>
        <v>27.6873734792074</v>
      </c>
      <c r="R27" s="116">
        <v>29.02</v>
      </c>
      <c r="S27" s="116">
        <v>29.09</v>
      </c>
      <c r="T27" s="117">
        <v>28.91</v>
      </c>
      <c r="U27" s="101"/>
      <c r="V27" s="44" t="s">
        <v>23</v>
      </c>
      <c r="W27" s="53">
        <f t="shared" si="21"/>
        <v>1.8304306793213</v>
      </c>
      <c r="X27" s="19">
        <f t="shared" si="22"/>
        <v>1.880325012207</v>
      </c>
      <c r="Y27" s="72">
        <f t="shared" si="23"/>
        <v>1.5540711212158</v>
      </c>
      <c r="Z27" s="4">
        <f t="shared" si="8"/>
        <v>2.8882504272461</v>
      </c>
      <c r="AA27" s="4">
        <f t="shared" si="9"/>
        <v>2.8780556488037</v>
      </c>
      <c r="AB27" s="41">
        <f t="shared" si="10"/>
        <v>3.0206661987305</v>
      </c>
      <c r="AC27" s="21">
        <f t="shared" si="11"/>
        <v>1.4965394592285</v>
      </c>
      <c r="AD27" s="21">
        <f t="shared" si="12"/>
        <v>2.1753762817383</v>
      </c>
      <c r="AE27" s="75">
        <f t="shared" si="13"/>
        <v>2.09459815979</v>
      </c>
      <c r="AF27" s="73">
        <f t="shared" si="14"/>
        <v>1.8300944519043</v>
      </c>
      <c r="AG27" s="73">
        <f t="shared" si="15"/>
        <v>1.8761111450195</v>
      </c>
      <c r="AH27" s="41">
        <f t="shared" si="16"/>
        <v>2.4005671691895</v>
      </c>
      <c r="AI27" s="4">
        <f t="shared" si="17"/>
        <v>3.3869611740112</v>
      </c>
      <c r="AJ27" s="4">
        <f t="shared" si="18"/>
        <v>3.5296117401123</v>
      </c>
      <c r="AK27" s="4">
        <f t="shared" si="19"/>
        <v>3.2507878875732</v>
      </c>
      <c r="AL27" s="41">
        <f t="shared" si="20"/>
        <v>3.38912026723223</v>
      </c>
      <c r="AM27" s="21"/>
      <c r="AN27" s="4"/>
      <c r="AO27" s="4"/>
    </row>
    <row r="28" spans="1:41">
      <c r="A28" s="27" t="s">
        <v>46</v>
      </c>
      <c r="B28" s="28">
        <v>21.0600204467773</v>
      </c>
      <c r="C28" s="113">
        <v>21.7927856445313</v>
      </c>
      <c r="D28" s="113">
        <v>21.1922512054443</v>
      </c>
      <c r="E28" s="31">
        <f t="shared" si="0"/>
        <v>21.348352432251</v>
      </c>
      <c r="F28" s="29">
        <v>20.9137706756592</v>
      </c>
      <c r="G28" s="29">
        <v>20.8623924255371</v>
      </c>
      <c r="H28" s="29">
        <v>20.8378295898438</v>
      </c>
      <c r="I28" s="31">
        <f t="shared" si="1"/>
        <v>20.8713308970134</v>
      </c>
      <c r="J28" s="29">
        <v>21.7551250457764</v>
      </c>
      <c r="K28" s="29">
        <v>22.0360336303711</v>
      </c>
      <c r="L28" s="29">
        <v>21.9040699005127</v>
      </c>
      <c r="M28" s="31">
        <f t="shared" si="2"/>
        <v>21.8984095255534</v>
      </c>
      <c r="N28" s="29">
        <v>21.0732135772705</v>
      </c>
      <c r="O28" s="29">
        <v>21.2852931976318</v>
      </c>
      <c r="P28" s="29">
        <v>21.0872817993164</v>
      </c>
      <c r="Q28" s="31">
        <f t="shared" si="3"/>
        <v>21.1485961914062</v>
      </c>
      <c r="R28" s="116">
        <v>22.15</v>
      </c>
      <c r="S28" s="116">
        <v>22.08</v>
      </c>
      <c r="T28" s="117">
        <v>22.33</v>
      </c>
      <c r="U28" s="101"/>
      <c r="V28" s="44" t="s">
        <v>25</v>
      </c>
      <c r="W28" s="53">
        <f t="shared" si="21"/>
        <v>2.2753254699707</v>
      </c>
      <c r="X28" s="19">
        <f t="shared" si="22"/>
        <v>1.9792477416992</v>
      </c>
      <c r="Y28" s="72">
        <f t="shared" si="23"/>
        <v>1.751235656738</v>
      </c>
      <c r="Z28" s="4">
        <f t="shared" si="8"/>
        <v>2.4786949920654</v>
      </c>
      <c r="AA28" s="4">
        <f t="shared" si="9"/>
        <v>2.4987526702881</v>
      </c>
      <c r="AB28" s="41">
        <f t="shared" si="10"/>
        <v>2.6184769439697</v>
      </c>
      <c r="AC28" s="21">
        <f t="shared" si="11"/>
        <v>0.762757644653298</v>
      </c>
      <c r="AD28" s="21">
        <f t="shared" si="12"/>
        <v>0.646140441894499</v>
      </c>
      <c r="AE28" s="75">
        <f t="shared" si="13"/>
        <v>0.939362869262698</v>
      </c>
      <c r="AF28" s="73">
        <f t="shared" si="14"/>
        <v>1.0657607269287</v>
      </c>
      <c r="AG28" s="73">
        <f t="shared" si="15"/>
        <v>1.0587683868408</v>
      </c>
      <c r="AH28" s="41">
        <f t="shared" si="16"/>
        <v>1.2684222412109</v>
      </c>
      <c r="AI28" s="4">
        <f t="shared" si="17"/>
        <v>2.2451173400879</v>
      </c>
      <c r="AJ28" s="4">
        <f t="shared" si="18"/>
        <v>2.3382608032227</v>
      </c>
      <c r="AK28" s="4">
        <f t="shared" si="19"/>
        <v>2.2218724822998</v>
      </c>
      <c r="AL28" s="41">
        <f t="shared" si="20"/>
        <v>2.26841687520347</v>
      </c>
      <c r="AM28" s="21"/>
      <c r="AN28" s="4"/>
      <c r="AO28" s="4"/>
    </row>
    <row r="29" spans="1:41">
      <c r="A29" s="27" t="s">
        <v>47</v>
      </c>
      <c r="B29" s="28">
        <v>25.1942462921143</v>
      </c>
      <c r="C29" s="113">
        <v>24.8636436462402</v>
      </c>
      <c r="D29" s="113">
        <v>24.6582908630371</v>
      </c>
      <c r="E29" s="31">
        <f t="shared" si="0"/>
        <v>24.9053936004639</v>
      </c>
      <c r="F29" s="29">
        <v>24.2833232879638</v>
      </c>
      <c r="G29" s="29">
        <v>24.0703258514404</v>
      </c>
      <c r="H29" s="29">
        <v>23.8500957489014</v>
      </c>
      <c r="I29" s="31">
        <f t="shared" si="1"/>
        <v>24.0679149627685</v>
      </c>
      <c r="J29" s="29">
        <v>24.9473533630371</v>
      </c>
      <c r="K29" s="29">
        <v>24.7083110809326</v>
      </c>
      <c r="L29" s="29">
        <v>25.1867294311523</v>
      </c>
      <c r="M29" s="31">
        <f t="shared" si="2"/>
        <v>24.9474646250407</v>
      </c>
      <c r="N29" s="29">
        <v>25.0540370941162</v>
      </c>
      <c r="O29" s="29">
        <v>25.1614742279053</v>
      </c>
      <c r="P29" s="29">
        <v>25.4827861785889</v>
      </c>
      <c r="Q29" s="31">
        <f t="shared" si="3"/>
        <v>25.2327658335368</v>
      </c>
      <c r="R29" s="116">
        <v>26.16</v>
      </c>
      <c r="S29" s="116">
        <v>26.08</v>
      </c>
      <c r="T29" s="117">
        <v>25.92</v>
      </c>
      <c r="U29" s="101"/>
      <c r="V29" s="44" t="s">
        <v>27</v>
      </c>
      <c r="W29" s="53">
        <f t="shared" si="21"/>
        <v>3.4456459808349</v>
      </c>
      <c r="X29" s="19">
        <f t="shared" si="22"/>
        <v>3.3963276672363</v>
      </c>
      <c r="Y29" s="72">
        <f t="shared" si="23"/>
        <v>3.9654660034179</v>
      </c>
      <c r="Z29" s="4">
        <f t="shared" si="8"/>
        <v>3.1593113708496</v>
      </c>
      <c r="AA29" s="4">
        <f t="shared" si="9"/>
        <v>3.2222004699707</v>
      </c>
      <c r="AB29" s="41">
        <f t="shared" si="10"/>
        <v>3.396047668457</v>
      </c>
      <c r="AC29" s="21">
        <f t="shared" si="11"/>
        <v>3.8006299591064</v>
      </c>
      <c r="AD29" s="21">
        <f t="shared" si="12"/>
        <v>3.8161100006104</v>
      </c>
      <c r="AE29" s="75">
        <f t="shared" si="13"/>
        <v>3.8776734924316</v>
      </c>
      <c r="AF29" s="73">
        <f t="shared" si="14"/>
        <v>3.3928481292725</v>
      </c>
      <c r="AG29" s="73">
        <f t="shared" si="15"/>
        <v>3.4164248657227</v>
      </c>
      <c r="AH29" s="41">
        <f t="shared" si="16"/>
        <v>3.5163962554932</v>
      </c>
      <c r="AI29" s="4">
        <f t="shared" si="17"/>
        <v>4.3482695388793</v>
      </c>
      <c r="AJ29" s="4">
        <f t="shared" si="18"/>
        <v>4.0382295388793</v>
      </c>
      <c r="AK29" s="4">
        <f t="shared" si="19"/>
        <v>3.301453887939</v>
      </c>
      <c r="AL29" s="41">
        <f t="shared" si="20"/>
        <v>3.8959843218992</v>
      </c>
      <c r="AM29" s="21"/>
      <c r="AN29" s="4"/>
      <c r="AO29" s="4"/>
    </row>
    <row r="30" spans="1:41">
      <c r="A30" s="27" t="s">
        <v>48</v>
      </c>
      <c r="B30" s="28">
        <v>22.3112449645996</v>
      </c>
      <c r="C30" s="113">
        <v>22.3928489685059</v>
      </c>
      <c r="D30" s="113">
        <v>22.4889049530029</v>
      </c>
      <c r="E30" s="31">
        <f t="shared" si="0"/>
        <v>22.3976662953695</v>
      </c>
      <c r="F30" s="29">
        <v>21.2660636901855</v>
      </c>
      <c r="G30" s="29">
        <v>21.4267463684082</v>
      </c>
      <c r="H30" s="29">
        <v>21.3766803741455</v>
      </c>
      <c r="I30" s="31">
        <f t="shared" si="1"/>
        <v>21.3564968109131</v>
      </c>
      <c r="J30" s="29">
        <v>22.2320575714111</v>
      </c>
      <c r="K30" s="29">
        <v>22.1203441619873</v>
      </c>
      <c r="L30" s="29">
        <v>22.670934677124</v>
      </c>
      <c r="M30" s="31">
        <f t="shared" si="2"/>
        <v>22.3411121368408</v>
      </c>
      <c r="N30" s="29">
        <v>21.6684837341309</v>
      </c>
      <c r="O30" s="29">
        <v>21.7947254180908</v>
      </c>
      <c r="P30" s="29">
        <v>21.7688407897949</v>
      </c>
      <c r="Q30" s="31">
        <f t="shared" si="3"/>
        <v>21.7440166473389</v>
      </c>
      <c r="R30" s="116">
        <v>23.82</v>
      </c>
      <c r="S30" s="116">
        <v>23.57</v>
      </c>
      <c r="T30" s="117">
        <v>23.68</v>
      </c>
      <c r="U30" s="101"/>
      <c r="V30" s="44" t="s">
        <v>29</v>
      </c>
      <c r="W30" s="53">
        <f t="shared" si="21"/>
        <v>3.9833123016357</v>
      </c>
      <c r="X30" s="19">
        <f t="shared" si="22"/>
        <v>4.4584210205078</v>
      </c>
      <c r="Y30" s="72">
        <f t="shared" si="23"/>
        <v>4.3096653747558</v>
      </c>
      <c r="Z30" s="4">
        <f t="shared" si="8"/>
        <v>4.0811291503906</v>
      </c>
      <c r="AA30" s="4">
        <f t="shared" si="9"/>
        <v>4.396307067871</v>
      </c>
      <c r="AB30" s="41">
        <f t="shared" si="10"/>
        <v>4.6267109680175</v>
      </c>
      <c r="AC30" s="21">
        <f t="shared" si="11"/>
        <v>4.6404622650146</v>
      </c>
      <c r="AD30" s="21">
        <f t="shared" si="12"/>
        <v>4.9739583587646</v>
      </c>
      <c r="AE30" s="75">
        <f t="shared" si="13"/>
        <v>5.0303777313232</v>
      </c>
      <c r="AF30" s="73">
        <f t="shared" si="14"/>
        <v>5.0710345458984</v>
      </c>
      <c r="AG30" s="73">
        <f t="shared" si="15"/>
        <v>4.954806060791</v>
      </c>
      <c r="AH30" s="41">
        <f t="shared" si="16"/>
        <v>4.983712310791</v>
      </c>
      <c r="AI30" s="4">
        <f t="shared" si="17"/>
        <v>5.4835953887939</v>
      </c>
      <c r="AJ30" s="4">
        <f t="shared" si="18"/>
        <v>4.874353887939</v>
      </c>
      <c r="AK30" s="4">
        <f t="shared" si="19"/>
        <v>4.3426953887939</v>
      </c>
      <c r="AL30" s="41">
        <f t="shared" si="20"/>
        <v>4.90021488850893</v>
      </c>
      <c r="AM30" s="21"/>
      <c r="AN30" s="4"/>
      <c r="AO30" s="4"/>
    </row>
    <row r="31" spans="1:41">
      <c r="A31" s="27" t="s">
        <v>49</v>
      </c>
      <c r="B31" s="28">
        <v>25.9925651550293</v>
      </c>
      <c r="C31" s="113">
        <v>26.3412399291992</v>
      </c>
      <c r="D31" s="113">
        <v>25.9654006958008</v>
      </c>
      <c r="E31" s="31">
        <f t="shared" si="0"/>
        <v>26.0997352600098</v>
      </c>
      <c r="F31" s="29">
        <v>24.5502128601074</v>
      </c>
      <c r="G31" s="29">
        <v>24.9610919952393</v>
      </c>
      <c r="H31" s="29">
        <v>24.7060718536377</v>
      </c>
      <c r="I31" s="31">
        <f t="shared" si="1"/>
        <v>24.7391255696615</v>
      </c>
      <c r="J31" s="29">
        <v>26.1395282745361</v>
      </c>
      <c r="K31" s="29">
        <v>25.9551239013672</v>
      </c>
      <c r="L31" s="29">
        <v>26.429407119751</v>
      </c>
      <c r="M31" s="31">
        <f t="shared" si="2"/>
        <v>26.1746864318848</v>
      </c>
      <c r="N31" s="29">
        <v>26.4947395324707</v>
      </c>
      <c r="O31" s="29">
        <v>26.4225997924805</v>
      </c>
      <c r="P31" s="29">
        <v>26.7090950012207</v>
      </c>
      <c r="Q31" s="31">
        <f t="shared" si="3"/>
        <v>26.5421447753906</v>
      </c>
      <c r="R31" s="116">
        <v>26.01</v>
      </c>
      <c r="S31" s="116">
        <v>26.1</v>
      </c>
      <c r="T31" s="117">
        <v>26.15</v>
      </c>
      <c r="U31" s="101"/>
      <c r="V31" s="44" t="s">
        <v>31</v>
      </c>
      <c r="W31" s="54">
        <f t="shared" si="21"/>
        <v>4.0463387298584</v>
      </c>
      <c r="X31" s="76">
        <f t="shared" si="22"/>
        <v>4.2670609283447</v>
      </c>
      <c r="Y31" s="77">
        <f t="shared" si="23"/>
        <v>4.7796570587158</v>
      </c>
      <c r="Z31" s="78">
        <f t="shared" si="8"/>
        <v>5.2633419799805</v>
      </c>
      <c r="AA31" s="78">
        <f t="shared" si="9"/>
        <v>4.5101719665527</v>
      </c>
      <c r="AB31" s="79">
        <f t="shared" si="10"/>
        <v>4.7786236572266</v>
      </c>
      <c r="AC31" s="80">
        <f t="shared" si="11"/>
        <v>4.2897771453857</v>
      </c>
      <c r="AD31" s="80">
        <f t="shared" si="12"/>
        <v>4.3915475463867</v>
      </c>
      <c r="AE31" s="81">
        <f t="shared" si="13"/>
        <v>4.7525151824951</v>
      </c>
      <c r="AF31" s="78">
        <f t="shared" si="14"/>
        <v>3.2950812530518</v>
      </c>
      <c r="AG31" s="78">
        <f t="shared" si="15"/>
        <v>3.3346415710449</v>
      </c>
      <c r="AH31" s="79">
        <f t="shared" si="16"/>
        <v>3.3150778961182</v>
      </c>
      <c r="AI31" s="78">
        <f t="shared" si="17"/>
        <v>3.3426953887939</v>
      </c>
      <c r="AJ31" s="78">
        <f t="shared" si="18"/>
        <v>4.1389009094238</v>
      </c>
      <c r="AK31" s="78">
        <f t="shared" si="19"/>
        <v>4.395668182373</v>
      </c>
      <c r="AL31" s="79">
        <f t="shared" si="20"/>
        <v>3.9590881601969</v>
      </c>
      <c r="AM31" s="21"/>
      <c r="AN31" s="4"/>
      <c r="AO31" s="4"/>
    </row>
    <row r="32" spans="1:41">
      <c r="A32" s="27" t="s">
        <v>50</v>
      </c>
      <c r="B32" s="28">
        <v>25.8478298187256</v>
      </c>
      <c r="C32" s="113">
        <v>25.9337615966797</v>
      </c>
      <c r="D32" s="113">
        <v>25.9589138031006</v>
      </c>
      <c r="E32" s="31">
        <f t="shared" si="0"/>
        <v>25.913501739502</v>
      </c>
      <c r="F32" s="29">
        <v>24.9280529022217</v>
      </c>
      <c r="G32" s="29">
        <v>24.824499130249</v>
      </c>
      <c r="H32" s="29">
        <v>24.4355278015137</v>
      </c>
      <c r="I32" s="31">
        <f t="shared" si="1"/>
        <v>24.7293599446615</v>
      </c>
      <c r="J32" s="29">
        <v>26.2579936981201</v>
      </c>
      <c r="K32" s="29">
        <v>26.4710464477539</v>
      </c>
      <c r="L32" s="29">
        <v>26.3134307861328</v>
      </c>
      <c r="M32" s="31">
        <f t="shared" si="2"/>
        <v>26.3474903106689</v>
      </c>
      <c r="N32" s="29">
        <v>25.9406566619873</v>
      </c>
      <c r="O32" s="29">
        <v>26.2850036621094</v>
      </c>
      <c r="P32" s="29">
        <v>26.2535419464111</v>
      </c>
      <c r="Q32" s="31">
        <f t="shared" si="3"/>
        <v>26.1597340901693</v>
      </c>
      <c r="R32" s="116">
        <v>27.49</v>
      </c>
      <c r="S32" s="116">
        <v>27.44</v>
      </c>
      <c r="T32" s="117">
        <v>27.45</v>
      </c>
      <c r="U32" s="101"/>
      <c r="V32" s="55"/>
      <c r="W32" s="19"/>
      <c r="X32" s="4"/>
      <c r="Y32" s="4"/>
      <c r="Z32" s="4"/>
      <c r="AA32" s="4"/>
      <c r="AB32" s="21"/>
      <c r="AC32" s="82"/>
      <c r="AD32" s="21"/>
      <c r="AE32" s="4"/>
      <c r="AF32" s="4"/>
      <c r="AG32" s="4"/>
      <c r="AH32" s="4"/>
      <c r="AI32" s="4"/>
      <c r="AJ32" s="4"/>
      <c r="AK32" s="4"/>
      <c r="AL32" s="4"/>
      <c r="AM32" s="21"/>
      <c r="AN32" s="4"/>
      <c r="AO32" s="4"/>
    </row>
    <row r="33" spans="1:41">
      <c r="A33" s="27" t="s">
        <v>51</v>
      </c>
      <c r="B33" s="28">
        <v>26.7919311523438</v>
      </c>
      <c r="C33" s="113">
        <v>26.8373107910156</v>
      </c>
      <c r="D33" s="113">
        <v>26.8635654449463</v>
      </c>
      <c r="E33" s="31">
        <f t="shared" si="0"/>
        <v>26.8309357961019</v>
      </c>
      <c r="F33" s="29">
        <v>25.8642253875732</v>
      </c>
      <c r="G33" s="29">
        <v>25.906810760498</v>
      </c>
      <c r="H33" s="29">
        <v>25.9757823944092</v>
      </c>
      <c r="I33" s="31">
        <f t="shared" si="1"/>
        <v>25.9156061808268</v>
      </c>
      <c r="J33" s="29">
        <v>27.8710079193115</v>
      </c>
      <c r="K33" s="29">
        <v>27.545934677124</v>
      </c>
      <c r="L33" s="29">
        <v>27.875804901123</v>
      </c>
      <c r="M33" s="31">
        <f t="shared" si="2"/>
        <v>27.7642491658528</v>
      </c>
      <c r="N33" s="29">
        <v>27.6679859161377</v>
      </c>
      <c r="O33" s="29">
        <v>27.5256786346436</v>
      </c>
      <c r="P33" s="29">
        <v>27.8238124847412</v>
      </c>
      <c r="Q33" s="31">
        <f t="shared" si="3"/>
        <v>27.6724923451742</v>
      </c>
      <c r="R33" s="116">
        <v>29.34</v>
      </c>
      <c r="S33" s="116">
        <v>29.29</v>
      </c>
      <c r="T33" s="117">
        <v>29.27</v>
      </c>
      <c r="U33" s="101"/>
      <c r="V33" s="56" t="s">
        <v>52</v>
      </c>
      <c r="W33" s="19"/>
      <c r="X33" s="4"/>
      <c r="Y33" s="4"/>
      <c r="Z33" s="4"/>
      <c r="AA33" s="4"/>
      <c r="AB33" s="21"/>
      <c r="AC33" s="21"/>
      <c r="AD33" s="21"/>
      <c r="AE33" s="4"/>
      <c r="AF33" s="4"/>
      <c r="AG33" s="4"/>
      <c r="AH33" s="4"/>
      <c r="AI33" s="4"/>
      <c r="AJ33" s="4"/>
      <c r="AK33" s="4"/>
      <c r="AL33" s="4"/>
      <c r="AM33" s="21"/>
      <c r="AN33" s="4"/>
      <c r="AO33" s="4"/>
    </row>
    <row r="34" spans="1:41">
      <c r="A34" s="27" t="s">
        <v>53</v>
      </c>
      <c r="B34" s="28">
        <v>24.7120590209961</v>
      </c>
      <c r="C34" s="113">
        <v>24.4082489013672</v>
      </c>
      <c r="D34" s="113">
        <v>24.3579883575439</v>
      </c>
      <c r="E34" s="31">
        <f t="shared" si="0"/>
        <v>24.4927654266357</v>
      </c>
      <c r="F34" s="29">
        <v>23.2611751556396</v>
      </c>
      <c r="G34" s="29">
        <v>23.146068572998</v>
      </c>
      <c r="H34" s="29">
        <v>23.1806583404541</v>
      </c>
      <c r="I34" s="31">
        <f t="shared" si="1"/>
        <v>23.1959673563639</v>
      </c>
      <c r="J34" s="29">
        <v>24.1778564453125</v>
      </c>
      <c r="K34" s="29">
        <v>24.8769493103027</v>
      </c>
      <c r="L34" s="29">
        <v>24.7187538146973</v>
      </c>
      <c r="M34" s="31">
        <f t="shared" si="2"/>
        <v>24.5911865234375</v>
      </c>
      <c r="N34" s="29">
        <v>23.1777515411377</v>
      </c>
      <c r="O34" s="29">
        <v>23.1400032043457</v>
      </c>
      <c r="P34" s="29">
        <v>23.1382293701172</v>
      </c>
      <c r="Q34" s="31">
        <f t="shared" si="3"/>
        <v>23.1519947052002</v>
      </c>
      <c r="R34" s="116">
        <v>25.33</v>
      </c>
      <c r="S34" s="116">
        <v>24.62</v>
      </c>
      <c r="T34" s="117">
        <v>24.45</v>
      </c>
      <c r="U34" s="101"/>
      <c r="V34" s="57"/>
      <c r="W34" s="88" t="s">
        <v>2</v>
      </c>
      <c r="X34" s="88"/>
      <c r="Y34" s="88"/>
      <c r="Z34" s="88" t="s">
        <v>4</v>
      </c>
      <c r="AA34" s="88"/>
      <c r="AB34" s="88"/>
      <c r="AC34" s="88" t="s">
        <v>5</v>
      </c>
      <c r="AD34" s="88"/>
      <c r="AE34" s="88"/>
      <c r="AF34" s="88" t="s">
        <v>6</v>
      </c>
      <c r="AG34" s="88"/>
      <c r="AH34" s="88"/>
      <c r="AI34" s="87"/>
      <c r="AJ34" s="88" t="s">
        <v>7</v>
      </c>
      <c r="AK34" s="88"/>
      <c r="AL34" s="88"/>
      <c r="AM34" s="21"/>
      <c r="AN34" s="4"/>
      <c r="AO34" s="4"/>
    </row>
    <row r="35" spans="1:41">
      <c r="A35" s="27" t="s">
        <v>54</v>
      </c>
      <c r="B35" s="28">
        <v>23.8036365509033</v>
      </c>
      <c r="C35" s="113">
        <v>24.1831855773926</v>
      </c>
      <c r="D35" s="113">
        <v>23.8545379638672</v>
      </c>
      <c r="E35" s="31">
        <f t="shared" si="0"/>
        <v>23.947120030721</v>
      </c>
      <c r="F35" s="29">
        <v>23.1515731811523</v>
      </c>
      <c r="G35" s="29">
        <v>23.0085601806641</v>
      </c>
      <c r="H35" s="29">
        <v>23.1096725463867</v>
      </c>
      <c r="I35" s="31">
        <f t="shared" si="1"/>
        <v>23.0899353027344</v>
      </c>
      <c r="J35" s="29">
        <v>24.2779083251953</v>
      </c>
      <c r="K35" s="29">
        <v>24.5430793762207</v>
      </c>
      <c r="L35" s="29">
        <v>24.4570426940918</v>
      </c>
      <c r="M35" s="31">
        <f t="shared" si="2"/>
        <v>24.4260101318359</v>
      </c>
      <c r="N35" s="29">
        <v>24.1253814697266</v>
      </c>
      <c r="O35" s="29">
        <v>24.4973907470703</v>
      </c>
      <c r="P35" s="29">
        <v>24.8413391113281</v>
      </c>
      <c r="Q35" s="31">
        <f t="shared" si="3"/>
        <v>24.488037109375</v>
      </c>
      <c r="R35" s="116">
        <v>26.24</v>
      </c>
      <c r="S35" s="116">
        <v>26.21</v>
      </c>
      <c r="T35" s="117">
        <v>26.48</v>
      </c>
      <c r="U35" s="101"/>
      <c r="V35" s="44" t="s">
        <v>9</v>
      </c>
      <c r="W35" s="52">
        <f t="shared" ref="W35:AH35" si="24">(W20-$AL20)*-1</f>
        <v>0.784652163533469</v>
      </c>
      <c r="X35" s="65">
        <f t="shared" si="24"/>
        <v>0.507083346394868</v>
      </c>
      <c r="Y35" s="66">
        <f t="shared" si="24"/>
        <v>0.244569232014967</v>
      </c>
      <c r="Z35" s="67">
        <f t="shared" si="24"/>
        <v>-0.363270733805329</v>
      </c>
      <c r="AA35" s="67">
        <f t="shared" si="24"/>
        <v>-0.804778073282929</v>
      </c>
      <c r="AB35" s="68">
        <f t="shared" si="24"/>
        <v>-0.86979386612963</v>
      </c>
      <c r="AC35" s="69">
        <f t="shared" si="24"/>
        <v>1.30036711409507</v>
      </c>
      <c r="AD35" s="69">
        <f t="shared" si="24"/>
        <v>1.68665289595537</v>
      </c>
      <c r="AE35" s="70">
        <f t="shared" si="24"/>
        <v>1.36354613020827</v>
      </c>
      <c r="AF35" s="89">
        <f t="shared" si="24"/>
        <v>-1.69506264969893</v>
      </c>
      <c r="AG35" s="89">
        <f t="shared" si="24"/>
        <v>-1.53620835587563</v>
      </c>
      <c r="AH35" s="30">
        <f t="shared" si="24"/>
        <v>-1.63318368241373</v>
      </c>
      <c r="AI35" s="4"/>
      <c r="AJ35" s="103">
        <f>(AI20-$AL20)*-1</f>
        <v>0.474448153523767</v>
      </c>
      <c r="AK35" s="67">
        <f>(AJ20-$AL20)*-1</f>
        <v>0.472532373372367</v>
      </c>
      <c r="AL35" s="68">
        <f>(AK20-$AL20)*-1</f>
        <v>-0.946980526896134</v>
      </c>
      <c r="AM35" s="21"/>
      <c r="AN35" s="4"/>
      <c r="AO35" s="4"/>
    </row>
    <row r="36" spans="1:41">
      <c r="A36" s="27" t="s">
        <v>55</v>
      </c>
      <c r="B36" s="28">
        <v>25.7665519714355</v>
      </c>
      <c r="C36" s="113">
        <v>27.2491645812988</v>
      </c>
      <c r="D36" s="113">
        <v>26.2176284790039</v>
      </c>
      <c r="E36" s="31">
        <f t="shared" si="0"/>
        <v>26.4111150105794</v>
      </c>
      <c r="F36" s="29">
        <v>24.4733963012695</v>
      </c>
      <c r="G36" s="29">
        <v>24.3622779846191</v>
      </c>
      <c r="H36" s="29">
        <v>24.4052619934082</v>
      </c>
      <c r="I36" s="31">
        <f t="shared" si="1"/>
        <v>24.4136454264323</v>
      </c>
      <c r="J36" s="29">
        <v>25.2342395782471</v>
      </c>
      <c r="K36" s="29">
        <v>25.5889167785645</v>
      </c>
      <c r="L36" s="29">
        <v>25.3285522460938</v>
      </c>
      <c r="M36" s="31">
        <f t="shared" si="2"/>
        <v>25.3839028676351</v>
      </c>
      <c r="N36" s="29">
        <v>26.0970458984375</v>
      </c>
      <c r="O36" s="29">
        <v>27.0788269042969</v>
      </c>
      <c r="P36" s="29">
        <v>25.7719192504883</v>
      </c>
      <c r="Q36" s="31">
        <f t="shared" si="3"/>
        <v>26.3159306844076</v>
      </c>
      <c r="R36" s="116">
        <v>27.32</v>
      </c>
      <c r="S36" s="116">
        <v>27.88</v>
      </c>
      <c r="T36" s="117">
        <v>27.94</v>
      </c>
      <c r="U36" s="101"/>
      <c r="V36" s="44" t="s">
        <v>11</v>
      </c>
      <c r="W36" s="53">
        <f t="shared" ref="W36:W46" si="25">(W21-$AL21)*-1</f>
        <v>4.1257799275716</v>
      </c>
      <c r="X36" s="19">
        <f t="shared" ref="X36:X46" si="26">(X21-$AL21)*-1</f>
        <v>3.0665872701009</v>
      </c>
      <c r="Y36" s="72">
        <f t="shared" ref="Y36:Y46" si="27">(Y21-$AL21)*-1</f>
        <v>3.2575243123372</v>
      </c>
      <c r="Z36" s="4">
        <f t="shared" ref="Z36:Z46" si="28">(Z21-$AL21)*-1</f>
        <v>2.5709642537435</v>
      </c>
      <c r="AA36" s="4">
        <f t="shared" ref="AA36:AA46" si="29">(AA21-$AL21)*-1</f>
        <v>2.5585703023275</v>
      </c>
      <c r="AB36" s="41">
        <f t="shared" ref="AB36:AB46" si="30">(AB21-$AL21)*-1</f>
        <v>2.6176542409261</v>
      </c>
      <c r="AC36" s="21">
        <f t="shared" ref="AC36:AC46" si="31">(AC21-$AL21)*-1</f>
        <v>3.868234761556</v>
      </c>
      <c r="AD36" s="21">
        <f t="shared" ref="AD36:AD46" si="32">(AD21-$AL21)*-1</f>
        <v>3.8970986684163</v>
      </c>
      <c r="AE36" s="75">
        <f t="shared" ref="AE36:AE46" si="33">(AE21-$AL21)*-1</f>
        <v>3.9581033070882</v>
      </c>
      <c r="AF36" s="43">
        <f t="shared" ref="AF36:AF46" si="34">(AF21-$AL21)*-1</f>
        <v>1.1567081197103</v>
      </c>
      <c r="AG36" s="43">
        <f t="shared" ref="AG36:AG46" si="35">(AG21-$AL21)*-1</f>
        <v>1.4388297780355</v>
      </c>
      <c r="AH36" s="31">
        <f t="shared" ref="AH36:AH46" si="36">(AH21-$AL21)*-1</f>
        <v>1.3759368642171</v>
      </c>
      <c r="AI36" s="4"/>
      <c r="AJ36" s="38">
        <f t="shared" ref="AJ36:AJ46" si="37">(AI21-$AL21)*-1</f>
        <v>-0.308863321940099</v>
      </c>
      <c r="AK36" s="4">
        <f t="shared" ref="AK36:AK46" si="38">(AJ21-$AL21)*-1</f>
        <v>0.445943196614599</v>
      </c>
      <c r="AL36" s="41">
        <f t="shared" ref="AL36:AL46" si="39">(AK21-$AL21)*-1</f>
        <v>-0.137079874674499</v>
      </c>
      <c r="AM36" s="21"/>
      <c r="AN36" s="4"/>
      <c r="AO36" s="4"/>
    </row>
    <row r="37" spans="1:41">
      <c r="A37" s="27" t="s">
        <v>56</v>
      </c>
      <c r="B37" s="28">
        <v>22.9530220031738</v>
      </c>
      <c r="C37" s="113">
        <v>21.1649188995361</v>
      </c>
      <c r="D37" s="113">
        <v>21.6725730895996</v>
      </c>
      <c r="E37" s="31">
        <f t="shared" si="0"/>
        <v>21.9301713307698</v>
      </c>
      <c r="F37" s="29">
        <v>20.9253883361816</v>
      </c>
      <c r="G37" s="29">
        <v>20.9744853973389</v>
      </c>
      <c r="H37" s="29">
        <v>20.9908142089844</v>
      </c>
      <c r="I37" s="31">
        <f t="shared" si="1"/>
        <v>20.9635626475016</v>
      </c>
      <c r="J37" s="29">
        <v>22.24303855896</v>
      </c>
      <c r="K37" s="29">
        <v>21.9685134887695</v>
      </c>
      <c r="L37" s="29">
        <v>21.8573589324951</v>
      </c>
      <c r="M37" s="31">
        <f t="shared" si="2"/>
        <v>22.0229703267415</v>
      </c>
      <c r="N37" s="29">
        <v>22.533052444458</v>
      </c>
      <c r="O37" s="29">
        <v>22.8582954406738</v>
      </c>
      <c r="P37" s="29">
        <v>22.7659721374512</v>
      </c>
      <c r="Q37" s="31">
        <f t="shared" si="3"/>
        <v>22.7191066741943</v>
      </c>
      <c r="R37" s="116">
        <v>26.28</v>
      </c>
      <c r="S37" s="116">
        <v>26.58</v>
      </c>
      <c r="T37" s="117">
        <v>26.69</v>
      </c>
      <c r="U37" s="101"/>
      <c r="V37" s="44" t="s">
        <v>13</v>
      </c>
      <c r="W37" s="53">
        <f t="shared" si="25"/>
        <v>0.945454559326134</v>
      </c>
      <c r="X37" s="19">
        <f t="shared" si="26"/>
        <v>0.788559875488232</v>
      </c>
      <c r="Y37" s="72">
        <f t="shared" si="27"/>
        <v>0.435172042846634</v>
      </c>
      <c r="Z37" s="4">
        <f t="shared" si="28"/>
        <v>-0.352359237670964</v>
      </c>
      <c r="AA37" s="4">
        <f t="shared" si="29"/>
        <v>-0.281466903686564</v>
      </c>
      <c r="AB37" s="41">
        <f t="shared" si="30"/>
        <v>-0.302165451049866</v>
      </c>
      <c r="AC37" s="21">
        <f t="shared" si="31"/>
        <v>0.550311355590836</v>
      </c>
      <c r="AD37" s="21">
        <f t="shared" si="32"/>
        <v>0.984465866088833</v>
      </c>
      <c r="AE37" s="75">
        <f t="shared" si="33"/>
        <v>0.725682525634735</v>
      </c>
      <c r="AF37" s="43">
        <f t="shared" si="34"/>
        <v>1.21708442687983</v>
      </c>
      <c r="AG37" s="43">
        <f t="shared" si="35"/>
        <v>1.17031623840333</v>
      </c>
      <c r="AH37" s="31">
        <f t="shared" si="36"/>
        <v>1.23678733825683</v>
      </c>
      <c r="AI37" s="4"/>
      <c r="AJ37" s="38">
        <f t="shared" si="37"/>
        <v>-0.260617752075266</v>
      </c>
      <c r="AK37" s="4">
        <f t="shared" si="38"/>
        <v>0.811223068237332</v>
      </c>
      <c r="AL37" s="41">
        <f t="shared" si="39"/>
        <v>-0.550605316162066</v>
      </c>
      <c r="AM37" s="21"/>
      <c r="AN37" s="4"/>
      <c r="AO37" s="4"/>
    </row>
    <row r="38" spans="1:41">
      <c r="A38" s="27" t="s">
        <v>57</v>
      </c>
      <c r="B38" s="28">
        <v>24.6802940368652</v>
      </c>
      <c r="C38" s="113">
        <v>24.7301406860352</v>
      </c>
      <c r="D38" s="113">
        <v>24.9314575195313</v>
      </c>
      <c r="E38" s="31">
        <f t="shared" si="0"/>
        <v>24.7806307474772</v>
      </c>
      <c r="F38" s="29">
        <v>24.0583801269531</v>
      </c>
      <c r="G38" s="29">
        <v>23.9427135467529</v>
      </c>
      <c r="H38" s="29">
        <v>25.0590553283691</v>
      </c>
      <c r="I38" s="31">
        <f t="shared" si="1"/>
        <v>24.3533830006917</v>
      </c>
      <c r="J38" s="29">
        <v>23.1390953063965</v>
      </c>
      <c r="K38" s="29">
        <v>23.1195449829102</v>
      </c>
      <c r="L38" s="29">
        <v>23.4041805267334</v>
      </c>
      <c r="M38" s="31">
        <f t="shared" si="2"/>
        <v>23.2209402720134</v>
      </c>
      <c r="N38" s="29">
        <v>23.4352722167969</v>
      </c>
      <c r="O38" s="29">
        <v>24.0460186004639</v>
      </c>
      <c r="P38" s="29">
        <v>24.1008598327637</v>
      </c>
      <c r="Q38" s="31">
        <f t="shared" si="3"/>
        <v>23.8607168833415</v>
      </c>
      <c r="R38" s="116">
        <v>26.06</v>
      </c>
      <c r="S38" s="116">
        <v>25.79</v>
      </c>
      <c r="T38" s="117">
        <v>25.39</v>
      </c>
      <c r="U38" s="101"/>
      <c r="V38" s="44" t="s">
        <v>15</v>
      </c>
      <c r="W38" s="53">
        <f t="shared" si="25"/>
        <v>0.521231155395532</v>
      </c>
      <c r="X38" s="19">
        <f t="shared" si="26"/>
        <v>-0.534081954956066</v>
      </c>
      <c r="Y38" s="72">
        <f t="shared" si="27"/>
        <v>-0.0213980865478667</v>
      </c>
      <c r="Z38" s="4">
        <f t="shared" si="28"/>
        <v>-0.636823577880866</v>
      </c>
      <c r="AA38" s="4">
        <f t="shared" si="29"/>
        <v>-0.313839645385767</v>
      </c>
      <c r="AB38" s="41">
        <f t="shared" si="30"/>
        <v>-0.417803115844767</v>
      </c>
      <c r="AC38" s="21">
        <f t="shared" si="31"/>
        <v>-2.84363479614257</v>
      </c>
      <c r="AD38" s="21">
        <f t="shared" si="32"/>
        <v>-2.84363479614257</v>
      </c>
      <c r="AE38" s="75">
        <f t="shared" si="33"/>
        <v>-3.14363479614257</v>
      </c>
      <c r="AF38" s="43">
        <f t="shared" si="34"/>
        <v>1.88737777709953</v>
      </c>
      <c r="AG38" s="43">
        <f t="shared" si="35"/>
        <v>1.91079048156733</v>
      </c>
      <c r="AH38" s="31">
        <f t="shared" si="36"/>
        <v>1.78845695495603</v>
      </c>
      <c r="AI38" s="4"/>
      <c r="AJ38" s="38">
        <f t="shared" si="37"/>
        <v>-0.997411727905268</v>
      </c>
      <c r="AK38" s="4">
        <f t="shared" si="38"/>
        <v>0.594013214111334</v>
      </c>
      <c r="AL38" s="41">
        <f t="shared" si="39"/>
        <v>0.403398513793933</v>
      </c>
      <c r="AM38" s="21"/>
      <c r="AN38" s="4"/>
      <c r="AO38" s="4"/>
    </row>
    <row r="39" spans="1:41">
      <c r="A39" s="27" t="s">
        <v>58</v>
      </c>
      <c r="B39" s="28">
        <v>24.2526378631592</v>
      </c>
      <c r="C39" s="113">
        <v>24.2101898193359</v>
      </c>
      <c r="D39" s="113">
        <v>24.1724796295166</v>
      </c>
      <c r="E39" s="31">
        <f t="shared" si="0"/>
        <v>24.2117691040039</v>
      </c>
      <c r="F39" s="29">
        <v>23.9084033966064</v>
      </c>
      <c r="G39" s="29">
        <v>23.7207069396973</v>
      </c>
      <c r="H39" s="29">
        <v>23.7213001251221</v>
      </c>
      <c r="I39" s="31">
        <f t="shared" si="1"/>
        <v>23.7834701538086</v>
      </c>
      <c r="J39" s="29">
        <v>25.2884426116943</v>
      </c>
      <c r="K39" s="29">
        <v>25.4199695587158</v>
      </c>
      <c r="L39" s="29">
        <v>26.1164875030518</v>
      </c>
      <c r="M39" s="31">
        <f t="shared" si="2"/>
        <v>25.608299891154</v>
      </c>
      <c r="N39" s="29">
        <v>24.8740215301514</v>
      </c>
      <c r="O39" s="29">
        <v>25.2310104370117</v>
      </c>
      <c r="P39" s="29">
        <v>25.0903491973877</v>
      </c>
      <c r="Q39" s="31">
        <f t="shared" si="3"/>
        <v>25.0651270548503</v>
      </c>
      <c r="R39" s="116">
        <v>25.43</v>
      </c>
      <c r="S39" s="116">
        <v>25.54</v>
      </c>
      <c r="T39" s="117">
        <v>25.39</v>
      </c>
      <c r="U39" s="101"/>
      <c r="V39" s="44" t="s">
        <v>17</v>
      </c>
      <c r="W39" s="53">
        <f t="shared" si="25"/>
        <v>2.70100003560387</v>
      </c>
      <c r="X39" s="19">
        <f t="shared" si="26"/>
        <v>2.63094693501787</v>
      </c>
      <c r="Y39" s="72">
        <f t="shared" si="27"/>
        <v>2.95198613484707</v>
      </c>
      <c r="Z39" s="4">
        <f t="shared" si="28"/>
        <v>1.65066853841147</v>
      </c>
      <c r="AA39" s="4">
        <f t="shared" si="29"/>
        <v>1.90793744405117</v>
      </c>
      <c r="AB39" s="41">
        <f t="shared" si="30"/>
        <v>1.71966115315757</v>
      </c>
      <c r="AC39" s="21">
        <f t="shared" si="31"/>
        <v>2.73284352620447</v>
      </c>
      <c r="AD39" s="21">
        <f t="shared" si="32"/>
        <v>2.80579007466637</v>
      </c>
      <c r="AE39" s="75">
        <f t="shared" si="33"/>
        <v>2.90170873006187</v>
      </c>
      <c r="AF39" s="43">
        <f t="shared" si="34"/>
        <v>1.13460385640467</v>
      </c>
      <c r="AG39" s="43">
        <f t="shared" si="35"/>
        <v>0.893362401326467</v>
      </c>
      <c r="AH39" s="31">
        <f t="shared" si="36"/>
        <v>1.22653806050617</v>
      </c>
      <c r="AI39" s="4"/>
      <c r="AJ39" s="38">
        <f t="shared" si="37"/>
        <v>0.0508492787678669</v>
      </c>
      <c r="AK39" s="4">
        <f t="shared" si="38"/>
        <v>-0.158116022745734</v>
      </c>
      <c r="AL39" s="41">
        <f t="shared" si="39"/>
        <v>0.107266743977867</v>
      </c>
      <c r="AM39" s="21"/>
      <c r="AN39" s="4"/>
      <c r="AO39" s="4"/>
    </row>
    <row r="40" spans="1:41">
      <c r="A40" s="27" t="s">
        <v>59</v>
      </c>
      <c r="B40" s="28">
        <v>21.788890838623</v>
      </c>
      <c r="C40" s="113">
        <v>21.6371650695801</v>
      </c>
      <c r="D40" s="113">
        <v>21.5376262664795</v>
      </c>
      <c r="E40" s="31">
        <f t="shared" si="0"/>
        <v>21.6545607248942</v>
      </c>
      <c r="F40" s="29">
        <v>20.831579208374</v>
      </c>
      <c r="G40" s="29">
        <v>20.5852375030518</v>
      </c>
      <c r="H40" s="29">
        <v>20.625696182251</v>
      </c>
      <c r="I40" s="31">
        <f t="shared" si="1"/>
        <v>20.6808376312256</v>
      </c>
      <c r="J40" s="29">
        <v>22.4720554351807</v>
      </c>
      <c r="K40" s="29">
        <v>22.0729198455811</v>
      </c>
      <c r="L40" s="29">
        <v>22.1478176116943</v>
      </c>
      <c r="M40" s="31">
        <f t="shared" si="2"/>
        <v>22.230930964152</v>
      </c>
      <c r="N40" s="29">
        <v>22.483907699585</v>
      </c>
      <c r="O40" s="29">
        <v>22.6266117095947</v>
      </c>
      <c r="P40" s="29">
        <v>22.2891025543213</v>
      </c>
      <c r="Q40" s="31">
        <f t="shared" si="3"/>
        <v>22.4665406545003</v>
      </c>
      <c r="R40" s="116">
        <v>23.29</v>
      </c>
      <c r="S40" s="116">
        <v>22.97</v>
      </c>
      <c r="T40" s="117">
        <v>23.58</v>
      </c>
      <c r="U40" s="101"/>
      <c r="V40" s="44" t="s">
        <v>19</v>
      </c>
      <c r="W40" s="53">
        <f t="shared" si="25"/>
        <v>-0.198025994364732</v>
      </c>
      <c r="X40" s="19">
        <f t="shared" si="26"/>
        <v>0.100405402119668</v>
      </c>
      <c r="Y40" s="72">
        <f t="shared" si="27"/>
        <v>0.614245123799366</v>
      </c>
      <c r="Z40" s="4">
        <f t="shared" si="28"/>
        <v>-2.31452723032663</v>
      </c>
      <c r="AA40" s="4">
        <f t="shared" si="29"/>
        <v>-4.48917170054153</v>
      </c>
      <c r="AB40" s="41">
        <f t="shared" si="30"/>
        <v>-2.57784815317823</v>
      </c>
      <c r="AC40" s="21">
        <f t="shared" si="31"/>
        <v>0.844005789692867</v>
      </c>
      <c r="AD40" s="21">
        <f t="shared" si="32"/>
        <v>0.564414038594267</v>
      </c>
      <c r="AE40" s="75">
        <f t="shared" si="33"/>
        <v>0.710186972554267</v>
      </c>
      <c r="AF40" s="43">
        <f t="shared" si="34"/>
        <v>1.94809651845266</v>
      </c>
      <c r="AG40" s="43">
        <f t="shared" si="35"/>
        <v>2.00064015858936</v>
      </c>
      <c r="AH40" s="31">
        <f t="shared" si="36"/>
        <v>1.79366727345746</v>
      </c>
      <c r="AI40" s="4"/>
      <c r="AJ40" s="38">
        <f t="shared" si="37"/>
        <v>-0.180938096110333</v>
      </c>
      <c r="AK40" s="4">
        <f t="shared" si="38"/>
        <v>0.664479761250567</v>
      </c>
      <c r="AL40" s="41">
        <f t="shared" si="39"/>
        <v>-0.483541665140235</v>
      </c>
      <c r="AM40" s="21"/>
      <c r="AN40" s="4"/>
      <c r="AO40" s="4"/>
    </row>
    <row r="41" spans="1:41">
      <c r="A41" s="27" t="s">
        <v>60</v>
      </c>
      <c r="B41" s="28">
        <v>22.0204490661621</v>
      </c>
      <c r="C41" s="113">
        <v>22.5108375549316</v>
      </c>
      <c r="D41" s="113">
        <v>22.7342529296875</v>
      </c>
      <c r="E41" s="31">
        <f t="shared" si="0"/>
        <v>22.4218465169271</v>
      </c>
      <c r="F41" s="29">
        <v>23.1068420410156</v>
      </c>
      <c r="G41" s="29">
        <v>23.2994842529297</v>
      </c>
      <c r="H41" s="29">
        <v>23.2291278839111</v>
      </c>
      <c r="I41" s="31">
        <f t="shared" si="1"/>
        <v>23.2118180592855</v>
      </c>
      <c r="J41" s="29">
        <v>22.3597373962402</v>
      </c>
      <c r="K41" s="29">
        <v>22.4295635223389</v>
      </c>
      <c r="L41" s="29">
        <v>22.5263786315918</v>
      </c>
      <c r="M41" s="31">
        <f t="shared" si="2"/>
        <v>22.438559850057</v>
      </c>
      <c r="N41" s="29">
        <v>22.8809108734131</v>
      </c>
      <c r="O41" s="29">
        <v>23.1513366699219</v>
      </c>
      <c r="P41" s="29">
        <v>22.7932987213135</v>
      </c>
      <c r="Q41" s="31">
        <f t="shared" si="3"/>
        <v>22.9418487548828</v>
      </c>
      <c r="R41" s="116">
        <v>24.5</v>
      </c>
      <c r="S41" s="116">
        <v>24.52</v>
      </c>
      <c r="T41" s="117">
        <v>24.7</v>
      </c>
      <c r="U41" s="101"/>
      <c r="V41" s="44" t="s">
        <v>21</v>
      </c>
      <c r="W41" s="53">
        <f t="shared" si="25"/>
        <v>2.51205961863197</v>
      </c>
      <c r="X41" s="19">
        <f t="shared" si="26"/>
        <v>2.50192778269447</v>
      </c>
      <c r="Y41" s="72">
        <f t="shared" si="27"/>
        <v>2.56585066477457</v>
      </c>
      <c r="Z41" s="4">
        <f t="shared" si="28"/>
        <v>1.30352881113687</v>
      </c>
      <c r="AA41" s="4">
        <f t="shared" si="29"/>
        <v>1.28756239573157</v>
      </c>
      <c r="AB41" s="41">
        <f t="shared" si="30"/>
        <v>0.924632097880069</v>
      </c>
      <c r="AC41" s="21">
        <f t="shared" si="31"/>
        <v>1.57020544687907</v>
      </c>
      <c r="AD41" s="21">
        <f t="shared" si="32"/>
        <v>1.61214041392007</v>
      </c>
      <c r="AE41" s="75">
        <f t="shared" si="33"/>
        <v>1.61514830271397</v>
      </c>
      <c r="AF41" s="43">
        <f t="shared" si="34"/>
        <v>1.63638113657627</v>
      </c>
      <c r="AG41" s="43">
        <f t="shared" si="35"/>
        <v>1.68607901255286</v>
      </c>
      <c r="AH41" s="31">
        <f t="shared" si="36"/>
        <v>1.42974280039466</v>
      </c>
      <c r="AI41" s="4"/>
      <c r="AJ41" s="38">
        <f t="shared" si="37"/>
        <v>-0.0421247990926319</v>
      </c>
      <c r="AK41" s="4">
        <f t="shared" si="38"/>
        <v>0.146885821024566</v>
      </c>
      <c r="AL41" s="41">
        <f t="shared" si="39"/>
        <v>-0.104761021931934</v>
      </c>
      <c r="AM41" s="21"/>
      <c r="AN41" s="4"/>
      <c r="AO41" s="4"/>
    </row>
    <row r="42" spans="1:41">
      <c r="A42" s="27" t="s">
        <v>61</v>
      </c>
      <c r="B42" s="28">
        <v>32.5968818664551</v>
      </c>
      <c r="C42" s="113">
        <v>32.9609375</v>
      </c>
      <c r="D42" s="113">
        <v>32.4057121276855</v>
      </c>
      <c r="E42" s="31">
        <f t="shared" si="0"/>
        <v>32.6545104980469</v>
      </c>
      <c r="F42" s="29">
        <v>32.0669097900391</v>
      </c>
      <c r="G42" s="29">
        <v>31.8549728393555</v>
      </c>
      <c r="H42" s="29">
        <v>31.1141738891602</v>
      </c>
      <c r="I42" s="31">
        <f t="shared" si="1"/>
        <v>31.6786855061849</v>
      </c>
      <c r="J42" s="29">
        <v>33.5195999145508</v>
      </c>
      <c r="K42" s="29">
        <v>32.7485389709473</v>
      </c>
      <c r="L42" s="29">
        <v>34.6670989990234</v>
      </c>
      <c r="M42" s="31">
        <f t="shared" si="2"/>
        <v>33.6450792948405</v>
      </c>
      <c r="N42" s="29">
        <v>33.5862731933594</v>
      </c>
      <c r="O42" s="29">
        <v>33.9299964904785</v>
      </c>
      <c r="P42" s="29">
        <v>33.2862531963415</v>
      </c>
      <c r="Q42" s="31">
        <f t="shared" si="3"/>
        <v>33.6008409600598</v>
      </c>
      <c r="R42" s="116">
        <v>34.41</v>
      </c>
      <c r="S42" s="116">
        <v>33.8429</v>
      </c>
      <c r="T42" s="117">
        <v>34.57</v>
      </c>
      <c r="U42" s="101"/>
      <c r="V42" s="44" t="s">
        <v>23</v>
      </c>
      <c r="W42" s="53">
        <f t="shared" si="25"/>
        <v>1.55868958791093</v>
      </c>
      <c r="X42" s="19">
        <f t="shared" si="26"/>
        <v>1.50879525502524</v>
      </c>
      <c r="Y42" s="72">
        <f t="shared" si="27"/>
        <v>1.83504914601644</v>
      </c>
      <c r="Z42" s="4">
        <f t="shared" si="28"/>
        <v>0.500869839986135</v>
      </c>
      <c r="AA42" s="4">
        <f t="shared" si="29"/>
        <v>0.511064618428536</v>
      </c>
      <c r="AB42" s="41">
        <f t="shared" si="30"/>
        <v>0.368454068501735</v>
      </c>
      <c r="AC42" s="21">
        <f t="shared" si="31"/>
        <v>1.89258080800373</v>
      </c>
      <c r="AD42" s="21">
        <f t="shared" si="32"/>
        <v>1.21374398549394</v>
      </c>
      <c r="AE42" s="75">
        <f t="shared" si="33"/>
        <v>1.29452210744223</v>
      </c>
      <c r="AF42" s="43">
        <f t="shared" si="34"/>
        <v>1.55902581532793</v>
      </c>
      <c r="AG42" s="43">
        <f t="shared" si="35"/>
        <v>1.51300912221273</v>
      </c>
      <c r="AH42" s="31">
        <f t="shared" si="36"/>
        <v>0.988553098042734</v>
      </c>
      <c r="AI42" s="4"/>
      <c r="AJ42" s="38">
        <f t="shared" si="37"/>
        <v>0.00215909322103292</v>
      </c>
      <c r="AK42" s="4">
        <f t="shared" si="38"/>
        <v>-0.140491472880067</v>
      </c>
      <c r="AL42" s="41">
        <f t="shared" si="39"/>
        <v>0.138332379659035</v>
      </c>
      <c r="AM42" s="21"/>
      <c r="AN42" s="4"/>
      <c r="AO42" s="4"/>
    </row>
    <row r="43" spans="1:41">
      <c r="A43" s="27" t="s">
        <v>62</v>
      </c>
      <c r="B43" s="28">
        <v>22.652811050415</v>
      </c>
      <c r="C43" s="113">
        <v>22.3978729248047</v>
      </c>
      <c r="D43" s="113">
        <v>22.6408100128174</v>
      </c>
      <c r="E43" s="31">
        <f t="shared" si="0"/>
        <v>22.5638313293457</v>
      </c>
      <c r="F43" s="29">
        <v>21.4478015899658</v>
      </c>
      <c r="G43" s="29">
        <v>21.5248870849609</v>
      </c>
      <c r="H43" s="29">
        <v>22.148063659668</v>
      </c>
      <c r="I43" s="31">
        <f t="shared" si="1"/>
        <v>21.7069174448649</v>
      </c>
      <c r="J43" s="29">
        <v>22.6734294891357</v>
      </c>
      <c r="K43" s="29">
        <v>22.6156139373779</v>
      </c>
      <c r="L43" s="29">
        <v>22.6636753082275</v>
      </c>
      <c r="M43" s="31">
        <f t="shared" si="2"/>
        <v>22.6509062449137</v>
      </c>
      <c r="N43" s="29">
        <v>21.5254936218262</v>
      </c>
      <c r="O43" s="29">
        <v>21.2366390228271</v>
      </c>
      <c r="P43" s="29">
        <v>21.52809715271</v>
      </c>
      <c r="Q43" s="31">
        <f t="shared" si="3"/>
        <v>21.4300765991211</v>
      </c>
      <c r="R43" s="116">
        <v>23.4</v>
      </c>
      <c r="S43" s="116">
        <v>23.06</v>
      </c>
      <c r="T43" s="117">
        <v>23.6</v>
      </c>
      <c r="U43" s="101"/>
      <c r="V43" s="44" t="s">
        <v>25</v>
      </c>
      <c r="W43" s="53">
        <f t="shared" si="25"/>
        <v>-0.00690859476723205</v>
      </c>
      <c r="X43" s="19">
        <f t="shared" si="26"/>
        <v>0.289169133504267</v>
      </c>
      <c r="Y43" s="72">
        <f t="shared" si="27"/>
        <v>0.517181218465467</v>
      </c>
      <c r="Z43" s="4">
        <f t="shared" si="28"/>
        <v>-0.210278116861932</v>
      </c>
      <c r="AA43" s="4">
        <f t="shared" si="29"/>
        <v>-0.230335795084631</v>
      </c>
      <c r="AB43" s="41">
        <f t="shared" si="30"/>
        <v>-0.350060068766233</v>
      </c>
      <c r="AC43" s="21">
        <f t="shared" si="31"/>
        <v>1.50565923055017</v>
      </c>
      <c r="AD43" s="21">
        <f t="shared" si="32"/>
        <v>1.62227643330897</v>
      </c>
      <c r="AE43" s="75">
        <f t="shared" si="33"/>
        <v>1.32905400594077</v>
      </c>
      <c r="AF43" s="43">
        <f t="shared" si="34"/>
        <v>1.20265614827477</v>
      </c>
      <c r="AG43" s="43">
        <f t="shared" si="35"/>
        <v>1.20964848836267</v>
      </c>
      <c r="AH43" s="31">
        <f t="shared" si="36"/>
        <v>0.999994633992568</v>
      </c>
      <c r="AI43" s="4"/>
      <c r="AJ43" s="38">
        <f t="shared" si="37"/>
        <v>0.0232995351155658</v>
      </c>
      <c r="AK43" s="4">
        <f t="shared" si="38"/>
        <v>-0.0698439280192318</v>
      </c>
      <c r="AL43" s="41">
        <f t="shared" si="39"/>
        <v>0.046544392903666</v>
      </c>
      <c r="AM43" s="21"/>
      <c r="AN43" s="4"/>
      <c r="AO43" s="4"/>
    </row>
    <row r="44" spans="1:41">
      <c r="A44" s="27" t="s">
        <v>63</v>
      </c>
      <c r="B44" s="28">
        <v>21.7150249481201</v>
      </c>
      <c r="C44" s="113">
        <v>21.3564033508301</v>
      </c>
      <c r="D44" s="113">
        <v>21.3752117156982</v>
      </c>
      <c r="E44" s="31">
        <f t="shared" si="0"/>
        <v>21.4822133382161</v>
      </c>
      <c r="F44" s="29">
        <v>21.1590595245361</v>
      </c>
      <c r="G44" s="29">
        <v>21.5472774505615</v>
      </c>
      <c r="H44" s="29">
        <v>21.2768211364746</v>
      </c>
      <c r="I44" s="31">
        <f t="shared" si="1"/>
        <v>21.3277193705241</v>
      </c>
      <c r="J44" s="29">
        <v>21.1870880126953</v>
      </c>
      <c r="K44" s="29">
        <v>21.2521991729736</v>
      </c>
      <c r="L44" s="29">
        <v>21.4290084838867</v>
      </c>
      <c r="M44" s="31">
        <f t="shared" si="2"/>
        <v>21.2894318898519</v>
      </c>
      <c r="N44" s="29">
        <v>21.0921211242676</v>
      </c>
      <c r="O44" s="29">
        <v>21.1126976013184</v>
      </c>
      <c r="P44" s="29">
        <v>21.3396072387695</v>
      </c>
      <c r="Q44" s="31">
        <f t="shared" si="3"/>
        <v>21.1814753214518</v>
      </c>
      <c r="R44" s="116">
        <v>22.86</v>
      </c>
      <c r="S44" s="116">
        <v>23.26</v>
      </c>
      <c r="T44" s="117">
        <v>23.22</v>
      </c>
      <c r="U44" s="101"/>
      <c r="V44" s="44" t="s">
        <v>27</v>
      </c>
      <c r="W44" s="53">
        <f t="shared" si="25"/>
        <v>0.4503383410643</v>
      </c>
      <c r="X44" s="19">
        <f t="shared" si="26"/>
        <v>0.499656654662901</v>
      </c>
      <c r="Y44" s="72">
        <f t="shared" si="27"/>
        <v>-0.0694816815186976</v>
      </c>
      <c r="Z44" s="4">
        <f t="shared" si="28"/>
        <v>0.736672951049604</v>
      </c>
      <c r="AA44" s="4">
        <f t="shared" si="29"/>
        <v>0.673783851928503</v>
      </c>
      <c r="AB44" s="41">
        <f t="shared" si="30"/>
        <v>0.499936653442203</v>
      </c>
      <c r="AC44" s="21">
        <f t="shared" si="31"/>
        <v>0.095354362792802</v>
      </c>
      <c r="AD44" s="21">
        <f t="shared" si="32"/>
        <v>0.0798743212887998</v>
      </c>
      <c r="AE44" s="75">
        <f t="shared" si="33"/>
        <v>0.0183108294675995</v>
      </c>
      <c r="AF44" s="43">
        <f t="shared" si="34"/>
        <v>0.5031361926267</v>
      </c>
      <c r="AG44" s="43">
        <f t="shared" si="35"/>
        <v>0.479559456176501</v>
      </c>
      <c r="AH44" s="31">
        <f t="shared" si="36"/>
        <v>0.379588066405999</v>
      </c>
      <c r="AI44" s="4"/>
      <c r="AJ44" s="38">
        <f t="shared" si="37"/>
        <v>-0.4522852169801</v>
      </c>
      <c r="AK44" s="4">
        <f t="shared" si="38"/>
        <v>-0.142245216980099</v>
      </c>
      <c r="AL44" s="41">
        <f t="shared" si="39"/>
        <v>0.5945304339602</v>
      </c>
      <c r="AM44" s="21"/>
      <c r="AN44" s="4"/>
      <c r="AO44" s="4"/>
    </row>
    <row r="45" spans="1:41">
      <c r="A45" s="27" t="s">
        <v>64</v>
      </c>
      <c r="B45" s="28">
        <v>29.8140522003174</v>
      </c>
      <c r="C45" s="113">
        <v>30.2880935668945</v>
      </c>
      <c r="D45" s="113">
        <v>30.5130729675293</v>
      </c>
      <c r="E45" s="31">
        <f t="shared" si="0"/>
        <v>30.2050729115804</v>
      </c>
      <c r="F45" s="29">
        <v>31.1924285888672</v>
      </c>
      <c r="G45" s="29">
        <v>29.8603858947754</v>
      </c>
      <c r="H45" s="29">
        <v>30.979829788208</v>
      </c>
      <c r="I45" s="31">
        <f t="shared" si="1"/>
        <v>30.6775480906169</v>
      </c>
      <c r="J45" s="29">
        <v>31.7895393371582</v>
      </c>
      <c r="K45" s="29">
        <v>31.7583160400391</v>
      </c>
      <c r="L45" s="29">
        <v>32.1623344421387</v>
      </c>
      <c r="M45" s="31">
        <f t="shared" si="2"/>
        <v>31.9033966064453</v>
      </c>
      <c r="N45" s="29">
        <v>30.8328914642334</v>
      </c>
      <c r="O45" s="29">
        <v>30.8078498840332</v>
      </c>
      <c r="P45" s="29">
        <v>30.5811748504639</v>
      </c>
      <c r="Q45" s="31">
        <f t="shared" si="3"/>
        <v>30.7406387329102</v>
      </c>
      <c r="R45" s="116">
        <v>33.72</v>
      </c>
      <c r="S45" s="116">
        <v>33.16</v>
      </c>
      <c r="T45" s="117">
        <v>32.9</v>
      </c>
      <c r="U45" s="101"/>
      <c r="V45" s="44" t="s">
        <v>29</v>
      </c>
      <c r="W45" s="53">
        <f t="shared" si="25"/>
        <v>0.916902586873235</v>
      </c>
      <c r="X45" s="19">
        <f t="shared" si="26"/>
        <v>0.441793868001135</v>
      </c>
      <c r="Y45" s="72">
        <f t="shared" si="27"/>
        <v>0.590549513753135</v>
      </c>
      <c r="Z45" s="4">
        <f t="shared" si="28"/>
        <v>0.819085738118336</v>
      </c>
      <c r="AA45" s="4">
        <f t="shared" si="29"/>
        <v>0.503907820637934</v>
      </c>
      <c r="AB45" s="41">
        <f t="shared" si="30"/>
        <v>0.273503920491436</v>
      </c>
      <c r="AC45" s="21">
        <f t="shared" si="31"/>
        <v>0.259752623494336</v>
      </c>
      <c r="AD45" s="21">
        <f t="shared" si="32"/>
        <v>-0.0737434702556641</v>
      </c>
      <c r="AE45" s="75">
        <f t="shared" si="33"/>
        <v>-0.130162842814265</v>
      </c>
      <c r="AF45" s="43">
        <f t="shared" si="34"/>
        <v>-0.170819657389465</v>
      </c>
      <c r="AG45" s="43">
        <f t="shared" si="35"/>
        <v>-0.0545911722820662</v>
      </c>
      <c r="AH45" s="31">
        <f t="shared" si="36"/>
        <v>-0.0834974222820684</v>
      </c>
      <c r="AI45" s="4"/>
      <c r="AJ45" s="38">
        <f t="shared" si="37"/>
        <v>-0.583380500284967</v>
      </c>
      <c r="AK45" s="4">
        <f t="shared" si="38"/>
        <v>0.0258610005699325</v>
      </c>
      <c r="AL45" s="41">
        <f t="shared" si="39"/>
        <v>0.557519499715035</v>
      </c>
      <c r="AM45" s="21"/>
      <c r="AN45" s="4"/>
      <c r="AO45" s="4"/>
    </row>
    <row r="46" spans="1:41">
      <c r="A46" s="27" t="s">
        <v>65</v>
      </c>
      <c r="B46" s="28">
        <v>23.3105564117432</v>
      </c>
      <c r="C46" s="113">
        <v>22.8880157470703</v>
      </c>
      <c r="D46" s="113">
        <v>23.2372608184814</v>
      </c>
      <c r="E46" s="31">
        <f t="shared" si="0"/>
        <v>23.1452776590983</v>
      </c>
      <c r="F46" s="29">
        <v>22.3080558776855</v>
      </c>
      <c r="G46" s="29">
        <v>22.1976280212402</v>
      </c>
      <c r="H46" s="29">
        <v>22.3986892700195</v>
      </c>
      <c r="I46" s="31">
        <f t="shared" si="1"/>
        <v>22.3014577229817</v>
      </c>
      <c r="J46" s="29">
        <v>23.0524978637695</v>
      </c>
      <c r="K46" s="29">
        <v>22.9534397125244</v>
      </c>
      <c r="L46" s="29">
        <v>23.0681476593018</v>
      </c>
      <c r="M46" s="31">
        <f t="shared" si="2"/>
        <v>23.0246950785319</v>
      </c>
      <c r="N46" s="29">
        <v>23.1065311431885</v>
      </c>
      <c r="O46" s="29">
        <v>22.8847579956055</v>
      </c>
      <c r="P46" s="29">
        <v>23.1769733428955</v>
      </c>
      <c r="Q46" s="31">
        <f t="shared" si="3"/>
        <v>23.0560874938965</v>
      </c>
      <c r="R46" s="116">
        <v>26.9</v>
      </c>
      <c r="S46" s="116">
        <v>26.47</v>
      </c>
      <c r="T46" s="117">
        <v>25.83</v>
      </c>
      <c r="U46" s="101"/>
      <c r="V46" s="44" t="s">
        <v>31</v>
      </c>
      <c r="W46" s="54">
        <f t="shared" si="25"/>
        <v>-0.087250569661498</v>
      </c>
      <c r="X46" s="76">
        <f t="shared" si="26"/>
        <v>-0.307972768147801</v>
      </c>
      <c r="Y46" s="77">
        <f t="shared" si="27"/>
        <v>-0.820568898518899</v>
      </c>
      <c r="Z46" s="78">
        <f t="shared" si="28"/>
        <v>-1.3042538197836</v>
      </c>
      <c r="AA46" s="78">
        <f t="shared" si="29"/>
        <v>-0.551083806355797</v>
      </c>
      <c r="AB46" s="79">
        <f t="shared" si="30"/>
        <v>-0.8195354970297</v>
      </c>
      <c r="AC46" s="80">
        <f t="shared" si="31"/>
        <v>-0.330688985188799</v>
      </c>
      <c r="AD46" s="80">
        <f t="shared" si="32"/>
        <v>-0.4324593861898</v>
      </c>
      <c r="AE46" s="81">
        <f t="shared" si="33"/>
        <v>-0.793427022298199</v>
      </c>
      <c r="AF46" s="90">
        <f t="shared" si="34"/>
        <v>0.664006907145099</v>
      </c>
      <c r="AG46" s="90">
        <f t="shared" si="35"/>
        <v>0.624446589151999</v>
      </c>
      <c r="AH46" s="34">
        <f t="shared" si="36"/>
        <v>0.6440102640787</v>
      </c>
      <c r="AI46" s="4"/>
      <c r="AJ46" s="96">
        <f t="shared" si="37"/>
        <v>0.616392771403001</v>
      </c>
      <c r="AK46" s="78">
        <f t="shared" si="38"/>
        <v>-0.1798127492269</v>
      </c>
      <c r="AL46" s="79">
        <f t="shared" si="39"/>
        <v>-0.436580022176101</v>
      </c>
      <c r="AM46" s="21"/>
      <c r="AN46" s="4"/>
      <c r="AO46" s="4"/>
    </row>
    <row r="47" spans="1:41">
      <c r="A47" s="27" t="s">
        <v>66</v>
      </c>
      <c r="B47" s="28">
        <v>22.7267150878906</v>
      </c>
      <c r="C47" s="113">
        <v>22.9944286346436</v>
      </c>
      <c r="D47" s="113">
        <v>22.7794761657715</v>
      </c>
      <c r="E47" s="31">
        <f t="shared" si="0"/>
        <v>22.8335399627686</v>
      </c>
      <c r="F47" s="29">
        <v>21.7671985626221</v>
      </c>
      <c r="G47" s="29">
        <v>21.8150024414063</v>
      </c>
      <c r="H47" s="29">
        <v>22.1559543609619</v>
      </c>
      <c r="I47" s="31">
        <f t="shared" si="1"/>
        <v>21.9127184549968</v>
      </c>
      <c r="J47" s="29">
        <v>22.8507232666016</v>
      </c>
      <c r="K47" s="29">
        <v>22.7025623321533</v>
      </c>
      <c r="L47" s="29">
        <v>22.7463092803955</v>
      </c>
      <c r="M47" s="31">
        <f t="shared" si="2"/>
        <v>22.7665316263835</v>
      </c>
      <c r="N47" s="29">
        <v>22.7749977111816</v>
      </c>
      <c r="O47" s="29">
        <v>22.9364032745361</v>
      </c>
      <c r="P47" s="29">
        <v>23.0060043334961</v>
      </c>
      <c r="Q47" s="31">
        <f t="shared" si="3"/>
        <v>22.9058017730713</v>
      </c>
      <c r="R47" s="116">
        <v>25.32</v>
      </c>
      <c r="S47" s="116">
        <v>25.97</v>
      </c>
      <c r="T47" s="117">
        <v>25.61</v>
      </c>
      <c r="U47" s="101"/>
      <c r="V47" s="55"/>
      <c r="W47" s="19"/>
      <c r="X47" s="4"/>
      <c r="Y47" s="4"/>
      <c r="Z47" s="4"/>
      <c r="AA47" s="4"/>
      <c r="AB47" s="82"/>
      <c r="AC47" s="21"/>
      <c r="AD47" s="82"/>
      <c r="AE47" s="4"/>
      <c r="AF47" s="4"/>
      <c r="AG47" s="4"/>
      <c r="AH47" s="4"/>
      <c r="AI47" s="4"/>
      <c r="AJ47" s="4"/>
      <c r="AK47" s="4"/>
      <c r="AL47" s="4"/>
      <c r="AM47" s="21"/>
      <c r="AN47" s="4"/>
      <c r="AO47" s="4"/>
    </row>
    <row r="48" spans="1:41">
      <c r="A48" s="27" t="s">
        <v>67</v>
      </c>
      <c r="B48" s="32">
        <v>22.0882511138916</v>
      </c>
      <c r="C48" s="33">
        <v>22.0011692047119</v>
      </c>
      <c r="D48" s="33">
        <v>22.2850456237793</v>
      </c>
      <c r="E48" s="34">
        <f t="shared" si="0"/>
        <v>22.1248219807943</v>
      </c>
      <c r="F48" s="33">
        <v>21.6409873962402</v>
      </c>
      <c r="G48" s="33">
        <v>21.2667827606201</v>
      </c>
      <c r="H48" s="33">
        <v>21.3555812835693</v>
      </c>
      <c r="I48" s="34">
        <f t="shared" si="1"/>
        <v>21.4211171468099</v>
      </c>
      <c r="J48" s="33">
        <v>22.9737377166748</v>
      </c>
      <c r="K48" s="33">
        <v>22.4326801300049</v>
      </c>
      <c r="L48" s="33">
        <v>22.7903728485107</v>
      </c>
      <c r="M48" s="34">
        <f t="shared" si="2"/>
        <v>22.7322635650635</v>
      </c>
      <c r="N48" s="33">
        <v>22.8635063171387</v>
      </c>
      <c r="O48" s="33">
        <v>22.7507228851318</v>
      </c>
      <c r="P48" s="33">
        <v>22.6898746490479</v>
      </c>
      <c r="Q48" s="34">
        <f t="shared" si="3"/>
        <v>22.7680346171061</v>
      </c>
      <c r="R48" s="122">
        <v>25.41</v>
      </c>
      <c r="S48" s="122">
        <v>25.09</v>
      </c>
      <c r="T48" s="122">
        <v>25.45</v>
      </c>
      <c r="U48" s="58">
        <f>AVERAGE(R48:T48)</f>
        <v>25.3166666666667</v>
      </c>
      <c r="V48" s="59"/>
      <c r="W48" s="19"/>
      <c r="X48" s="4"/>
      <c r="Y48" s="4"/>
      <c r="Z48" s="4"/>
      <c r="AA48" s="4"/>
      <c r="AB48" s="21"/>
      <c r="AC48" s="21"/>
      <c r="AD48" s="21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</row>
    <row r="49" spans="1:41">
      <c r="A49" s="9"/>
      <c r="V49" s="59"/>
      <c r="W49" s="19"/>
      <c r="X49" s="4"/>
      <c r="Y49" s="4"/>
      <c r="Z49" s="4"/>
      <c r="AA49" s="4"/>
      <c r="AB49" s="21"/>
      <c r="AC49" s="21"/>
      <c r="AD49" s="21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</row>
    <row r="50" spans="1:41">
      <c r="A50" s="9"/>
      <c r="W50" s="19"/>
      <c r="X50" s="4"/>
      <c r="Y50" s="4"/>
      <c r="Z50" s="4"/>
      <c r="AA50" s="4"/>
      <c r="AB50" s="21"/>
      <c r="AC50" s="21"/>
      <c r="AD50" s="21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</row>
    <row r="51" ht="15.75" spans="1:41">
      <c r="A51" s="36" t="s">
        <v>36</v>
      </c>
      <c r="B51" s="86" t="s">
        <v>2</v>
      </c>
      <c r="C51" s="86"/>
      <c r="D51" s="86"/>
      <c r="E51" s="86" t="s">
        <v>4</v>
      </c>
      <c r="F51" s="86"/>
      <c r="G51" s="86"/>
      <c r="H51" s="86" t="s">
        <v>5</v>
      </c>
      <c r="I51" s="86"/>
      <c r="J51" s="86"/>
      <c r="K51" s="86" t="s">
        <v>6</v>
      </c>
      <c r="L51" s="86"/>
      <c r="M51" s="86"/>
      <c r="N51" s="86" t="s">
        <v>7</v>
      </c>
      <c r="O51" s="86"/>
      <c r="P51" s="86"/>
      <c r="Q51" s="26" t="s">
        <v>3</v>
      </c>
      <c r="V51" s="61" t="s">
        <v>68</v>
      </c>
      <c r="W51" s="19"/>
      <c r="X51" s="4"/>
      <c r="Y51" s="4"/>
      <c r="Z51" s="4"/>
      <c r="AA51" s="4"/>
      <c r="AB51" s="21"/>
      <c r="AC51" s="21"/>
      <c r="AD51" s="21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</row>
    <row r="52" spans="1:41">
      <c r="A52" s="27" t="s">
        <v>8</v>
      </c>
      <c r="B52" s="103">
        <f>B4-22.12</f>
        <v>4.9144085693359</v>
      </c>
      <c r="C52" s="67">
        <f>C4-22.12</f>
        <v>4.5143784332275</v>
      </c>
      <c r="D52" s="68">
        <f>D4-22.12</f>
        <v>4.1285885620117</v>
      </c>
      <c r="E52" s="67">
        <f>F4-21.42</f>
        <v>4.1834641265869</v>
      </c>
      <c r="F52" s="67">
        <f>G4-21.42</f>
        <v>3.8518601226807</v>
      </c>
      <c r="G52" s="68">
        <f>H4-21.42</f>
        <v>3.984857635498</v>
      </c>
      <c r="H52" s="67">
        <f>J4-22.73</f>
        <v>4.0679907989502</v>
      </c>
      <c r="I52" s="67">
        <f>K4-22.73</f>
        <v>3.8842253875732</v>
      </c>
      <c r="J52" s="68">
        <f>L4-22.73</f>
        <v>4.3172476959229</v>
      </c>
      <c r="K52" s="67">
        <f>N4-22.77</f>
        <v>5.4523529815674</v>
      </c>
      <c r="L52" s="67">
        <f>O4-22.77</f>
        <v>5.7468056488037</v>
      </c>
      <c r="M52" s="68">
        <f>P4-22.77</f>
        <v>5.9663910675049</v>
      </c>
      <c r="N52" s="67">
        <f>R4-25.32</f>
        <v>6.07</v>
      </c>
      <c r="O52" s="67">
        <f>S4-25.32</f>
        <v>6.1</v>
      </c>
      <c r="P52" s="67">
        <f>T4-25.32</f>
        <v>6.17</v>
      </c>
      <c r="Q52" s="68">
        <f>AVERAGE(N52:P52)</f>
        <v>6.11333333333333</v>
      </c>
      <c r="V52" s="59"/>
      <c r="W52" s="88" t="s">
        <v>2</v>
      </c>
      <c r="X52" s="88"/>
      <c r="Y52" s="88"/>
      <c r="Z52" s="88" t="s">
        <v>4</v>
      </c>
      <c r="AA52" s="88"/>
      <c r="AB52" s="88"/>
      <c r="AC52" s="88" t="s">
        <v>5</v>
      </c>
      <c r="AD52" s="88"/>
      <c r="AE52" s="88"/>
      <c r="AF52" s="88" t="s">
        <v>6</v>
      </c>
      <c r="AG52" s="88"/>
      <c r="AH52" s="88"/>
      <c r="AI52" s="4"/>
      <c r="AJ52" s="123" t="s">
        <v>7</v>
      </c>
      <c r="AK52" s="124"/>
      <c r="AL52" s="125"/>
      <c r="AM52" s="4"/>
      <c r="AN52" s="4"/>
      <c r="AO52" s="4"/>
    </row>
    <row r="53" spans="1:41">
      <c r="A53" s="27" t="s">
        <v>10</v>
      </c>
      <c r="B53" s="38">
        <f>B5-22.12</f>
        <v>0.379883651733397</v>
      </c>
      <c r="C53" s="73">
        <f>C5-22.12</f>
        <v>0.4318817901611</v>
      </c>
      <c r="D53" s="41">
        <f>D5-22.12</f>
        <v>0.550768737793</v>
      </c>
      <c r="E53" s="4">
        <f t="shared" ref="E53:E95" si="40">F5-21.42</f>
        <v>1.1432915496826</v>
      </c>
      <c r="F53" s="4">
        <f t="shared" ref="F53:F95" si="41">G5-21.42</f>
        <v>1.1775112915039</v>
      </c>
      <c r="G53" s="41">
        <f t="shared" ref="G53:G95" si="42">H5-21.42</f>
        <v>1.1224766540527</v>
      </c>
      <c r="H53" s="4">
        <f t="shared" ref="H53:H95" si="43">J5-22.73</f>
        <v>0.915837783813501</v>
      </c>
      <c r="I53" s="4">
        <f t="shared" ref="I53:I95" si="44">K5-22.73</f>
        <v>1.5482745361328</v>
      </c>
      <c r="J53" s="41">
        <f t="shared" ref="J53:J95" si="45">L5-22.73</f>
        <v>0.977616806030298</v>
      </c>
      <c r="K53" s="4">
        <f t="shared" ref="K53:K95" si="46">N5-22.77</f>
        <v>2.2300820159912</v>
      </c>
      <c r="L53" s="4">
        <f t="shared" ref="L53:L95" si="47">O5-22.77</f>
        <v>2.305704574585</v>
      </c>
      <c r="M53" s="41">
        <f t="shared" ref="M53:M95" si="48">P5-22.77</f>
        <v>2.585619430542</v>
      </c>
      <c r="N53" s="4">
        <f t="shared" ref="N53:N95" si="49">R5-25.32</f>
        <v>1.31</v>
      </c>
      <c r="O53" s="4">
        <f t="shared" ref="O53:O95" si="50">S5-25.32</f>
        <v>0.75</v>
      </c>
      <c r="P53" s="4">
        <f t="shared" ref="P53:P95" si="51">T5-25.32</f>
        <v>1.31</v>
      </c>
      <c r="Q53" s="41">
        <f t="shared" ref="Q53:Q95" si="52">AVERAGE(N53:P53)</f>
        <v>1.12333333333333</v>
      </c>
      <c r="V53" s="44" t="s">
        <v>9</v>
      </c>
      <c r="W53" s="52">
        <f>POWER(2,W35)</f>
        <v>1.72267692872816</v>
      </c>
      <c r="X53" s="65">
        <f t="shared" ref="X53:AH53" si="53">POWER(2,X35)</f>
        <v>1.42117414391408</v>
      </c>
      <c r="Y53" s="66">
        <f t="shared" si="53"/>
        <v>1.18473897211082</v>
      </c>
      <c r="Z53" s="65">
        <f t="shared" si="53"/>
        <v>0.777400136547918</v>
      </c>
      <c r="AA53" s="65">
        <f t="shared" si="53"/>
        <v>0.572450132315987</v>
      </c>
      <c r="AB53" s="66">
        <f t="shared" si="53"/>
        <v>0.547225033165574</v>
      </c>
      <c r="AC53" s="65">
        <f t="shared" si="53"/>
        <v>2.46291547052571</v>
      </c>
      <c r="AD53" s="65">
        <f t="shared" si="53"/>
        <v>3.21908996296575</v>
      </c>
      <c r="AE53" s="65">
        <f t="shared" si="53"/>
        <v>2.57316885202086</v>
      </c>
      <c r="AF53" s="52">
        <f t="shared" si="53"/>
        <v>0.308841247416617</v>
      </c>
      <c r="AG53" s="65">
        <f t="shared" si="53"/>
        <v>0.344790431782696</v>
      </c>
      <c r="AH53" s="66">
        <f t="shared" si="53"/>
        <v>0.322376015476092</v>
      </c>
      <c r="AI53" s="4"/>
      <c r="AJ53" s="38">
        <f>POWER(2,AJ35)</f>
        <v>1.38938666274133</v>
      </c>
      <c r="AK53" s="4">
        <f>POWER(2,AK35)</f>
        <v>1.38754289618004</v>
      </c>
      <c r="AL53" s="41">
        <f>POWER(2,AL35)</f>
        <v>0.518716969735623</v>
      </c>
      <c r="AM53" s="4"/>
      <c r="AN53" s="4"/>
      <c r="AO53" s="4"/>
    </row>
    <row r="54" spans="1:41">
      <c r="A54" s="27" t="s">
        <v>12</v>
      </c>
      <c r="B54" s="38">
        <f t="shared" ref="B54:B96" si="54">B6-22.12</f>
        <v>1.4390038299561</v>
      </c>
      <c r="C54" s="73">
        <f t="shared" ref="C54:C95" si="55">C6-22.12</f>
        <v>1.4546669769287</v>
      </c>
      <c r="D54" s="41">
        <f t="shared" ref="D54:D95" si="56">D6-22.12</f>
        <v>1.5418690490723</v>
      </c>
      <c r="E54" s="4">
        <f t="shared" si="40"/>
        <v>2.4449349212646</v>
      </c>
      <c r="F54" s="4">
        <f t="shared" si="41"/>
        <v>2.3897343444824</v>
      </c>
      <c r="G54" s="41">
        <f t="shared" si="42"/>
        <v>2.474157409668</v>
      </c>
      <c r="H54" s="4">
        <f t="shared" si="43"/>
        <v>1.2634234619141</v>
      </c>
      <c r="I54" s="4">
        <f t="shared" si="44"/>
        <v>1.3935809326172</v>
      </c>
      <c r="J54" s="41">
        <f t="shared" si="45"/>
        <v>1.4717803192139</v>
      </c>
      <c r="K54" s="4">
        <f t="shared" si="46"/>
        <v>0.983154754638701</v>
      </c>
      <c r="L54" s="4">
        <f t="shared" si="47"/>
        <v>1.0626396942139</v>
      </c>
      <c r="M54" s="41">
        <f t="shared" si="48"/>
        <v>0.388005142211899</v>
      </c>
      <c r="N54" s="4">
        <f t="shared" si="49"/>
        <v>0.309999999999999</v>
      </c>
      <c r="O54" s="4">
        <f t="shared" si="50"/>
        <v>0.539999999999999</v>
      </c>
      <c r="P54" s="4">
        <f t="shared" si="51"/>
        <v>0.489999999999998</v>
      </c>
      <c r="Q54" s="41">
        <f t="shared" si="52"/>
        <v>0.446666666666665</v>
      </c>
      <c r="V54" s="44" t="s">
        <v>11</v>
      </c>
      <c r="W54" s="53">
        <f t="shared" ref="W54:W64" si="57">POWER(2,W36)</f>
        <v>17.4575588086384</v>
      </c>
      <c r="X54" s="19">
        <f t="shared" ref="X54:X64" si="58">POWER(2,X36)</f>
        <v>8.3778919051158</v>
      </c>
      <c r="Y54" s="72">
        <f t="shared" ref="Y54:Y64" si="59">POWER(2,Y36)</f>
        <v>9.56340459359934</v>
      </c>
      <c r="Z54" s="19">
        <f t="shared" ref="Z54:Z64" si="60">POWER(2,Z36)</f>
        <v>5.9420644518111</v>
      </c>
      <c r="AA54" s="19">
        <f t="shared" ref="AA54:AA64" si="61">POWER(2,AA36)</f>
        <v>5.89123581428127</v>
      </c>
      <c r="AB54" s="72">
        <f t="shared" ref="AB54:AB64" si="62">POWER(2,AB36)</f>
        <v>6.13751327946579</v>
      </c>
      <c r="AC54" s="19">
        <f t="shared" ref="AC54:AC64" si="63">POWER(2,AC36)</f>
        <v>14.6034239554584</v>
      </c>
      <c r="AD54" s="19">
        <f t="shared" ref="AD54:AD64" si="64">POWER(2,AD36)</f>
        <v>14.8985360191619</v>
      </c>
      <c r="AE54" s="71">
        <f t="shared" ref="AE54:AE64" si="65">POWER(2,AE36)</f>
        <v>15.5420328074269</v>
      </c>
      <c r="AF54" s="53">
        <f t="shared" ref="AF54:AF64" si="66">POWER(2,AF36)</f>
        <v>2.22948133207913</v>
      </c>
      <c r="AG54" s="19">
        <f t="shared" ref="AG54:AG64" si="67">POWER(2,AG36)</f>
        <v>2.71100876585502</v>
      </c>
      <c r="AH54" s="72">
        <f t="shared" ref="AH54:AH64" si="68">POWER(2,AH36)</f>
        <v>2.59536395206385</v>
      </c>
      <c r="AI54" s="4"/>
      <c r="AJ54" s="38">
        <f t="shared" ref="AJ54:AJ64" si="69">POWER(2,AJ36)</f>
        <v>0.807277550752285</v>
      </c>
      <c r="AK54" s="4">
        <f t="shared" ref="AK54:AK64" si="70">POWER(2,AK36)</f>
        <v>1.3622043993658</v>
      </c>
      <c r="AL54" s="41">
        <f t="shared" ref="AL54:AL64" si="71">POWER(2,AL36)</f>
        <v>0.909357903892644</v>
      </c>
      <c r="AM54" s="4"/>
      <c r="AN54" s="4"/>
      <c r="AO54" s="4"/>
    </row>
    <row r="55" spans="1:41">
      <c r="A55" s="27" t="s">
        <v>14</v>
      </c>
      <c r="B55" s="38">
        <f t="shared" si="54"/>
        <v>0.547570114135699</v>
      </c>
      <c r="C55" s="73">
        <f t="shared" si="55"/>
        <v>0.481274490356398</v>
      </c>
      <c r="D55" s="41">
        <f t="shared" si="56"/>
        <v>0.3633908081055</v>
      </c>
      <c r="E55" s="4">
        <f t="shared" si="40"/>
        <v>0.822959976196298</v>
      </c>
      <c r="F55" s="4">
        <f t="shared" si="41"/>
        <v>0.876873092651397</v>
      </c>
      <c r="G55" s="41">
        <f t="shared" si="42"/>
        <v>0.851137237548798</v>
      </c>
      <c r="H55" s="4">
        <f t="shared" si="43"/>
        <v>1.1812415313721</v>
      </c>
      <c r="I55" s="4">
        <f t="shared" si="44"/>
        <v>0.821368713378899</v>
      </c>
      <c r="J55" s="41">
        <f t="shared" si="45"/>
        <v>0.8253417205811</v>
      </c>
      <c r="K55" s="4">
        <f t="shared" si="46"/>
        <v>2.8571076202393</v>
      </c>
      <c r="L55" s="4">
        <f t="shared" si="47"/>
        <v>2.9805130767822</v>
      </c>
      <c r="M55" s="41">
        <f t="shared" si="48"/>
        <v>3.2660347747803</v>
      </c>
      <c r="N55" s="4">
        <f t="shared" si="49"/>
        <v>2.1</v>
      </c>
      <c r="O55" s="4">
        <f t="shared" si="50"/>
        <v>2.32</v>
      </c>
      <c r="P55" s="4">
        <f t="shared" si="51"/>
        <v>2.9</v>
      </c>
      <c r="Q55" s="41">
        <f t="shared" si="52"/>
        <v>2.44</v>
      </c>
      <c r="V55" s="44" t="s">
        <v>13</v>
      </c>
      <c r="W55" s="53">
        <f t="shared" si="57"/>
        <v>1.92579556357895</v>
      </c>
      <c r="X55" s="19">
        <f t="shared" si="58"/>
        <v>1.72734933011283</v>
      </c>
      <c r="Y55" s="72">
        <f t="shared" si="59"/>
        <v>1.35207205937892</v>
      </c>
      <c r="Z55" s="19">
        <f t="shared" si="60"/>
        <v>0.783302116850011</v>
      </c>
      <c r="AA55" s="19">
        <f t="shared" si="61"/>
        <v>0.822754031852984</v>
      </c>
      <c r="AB55" s="72">
        <f t="shared" si="62"/>
        <v>0.811034139284137</v>
      </c>
      <c r="AC55" s="19">
        <f t="shared" si="63"/>
        <v>1.46440170206427</v>
      </c>
      <c r="AD55" s="19">
        <f t="shared" si="64"/>
        <v>1.97858064054236</v>
      </c>
      <c r="AE55" s="71">
        <f t="shared" si="65"/>
        <v>1.65368279326052</v>
      </c>
      <c r="AF55" s="53">
        <f t="shared" si="66"/>
        <v>2.32476425684974</v>
      </c>
      <c r="AG55" s="19">
        <f t="shared" si="67"/>
        <v>2.25061024853336</v>
      </c>
      <c r="AH55" s="72">
        <f t="shared" si="68"/>
        <v>2.35673139393482</v>
      </c>
      <c r="AI55" s="4"/>
      <c r="AJ55" s="38">
        <f t="shared" si="69"/>
        <v>0.834730417081131</v>
      </c>
      <c r="AK55" s="4">
        <f t="shared" si="70"/>
        <v>1.75469838641186</v>
      </c>
      <c r="AL55" s="41">
        <f t="shared" si="71"/>
        <v>0.682733611553952</v>
      </c>
      <c r="AM55" s="4"/>
      <c r="AN55" s="4"/>
      <c r="AO55" s="4"/>
    </row>
    <row r="56" spans="1:41">
      <c r="A56" s="27" t="s">
        <v>16</v>
      </c>
      <c r="B56" s="38">
        <f t="shared" si="54"/>
        <v>0.448325042724598</v>
      </c>
      <c r="C56" s="73">
        <f t="shared" si="55"/>
        <v>0.111945037841799</v>
      </c>
      <c r="D56" s="41">
        <f t="shared" si="56"/>
        <v>0.446352844238298</v>
      </c>
      <c r="E56" s="4">
        <f t="shared" si="40"/>
        <v>0.597810821533198</v>
      </c>
      <c r="F56" s="4">
        <f t="shared" si="41"/>
        <v>0.779196624755897</v>
      </c>
      <c r="G56" s="41">
        <f t="shared" si="42"/>
        <v>0.302963333129899</v>
      </c>
      <c r="H56" s="4">
        <f t="shared" si="43"/>
        <v>0.943944473266601</v>
      </c>
      <c r="I56" s="4">
        <f t="shared" si="44"/>
        <v>0.829776306152301</v>
      </c>
      <c r="J56" s="41">
        <f t="shared" si="45"/>
        <v>0.720265884399399</v>
      </c>
      <c r="K56" s="4">
        <f t="shared" si="46"/>
        <v>0.759361724853502</v>
      </c>
      <c r="L56" s="4">
        <f t="shared" si="47"/>
        <v>0.725353698730501</v>
      </c>
      <c r="M56" s="41">
        <f t="shared" si="48"/>
        <v>1.1520771789551</v>
      </c>
      <c r="N56" s="4">
        <f t="shared" si="49"/>
        <v>-1.24</v>
      </c>
      <c r="O56" s="4">
        <f t="shared" si="50"/>
        <v>-1.03</v>
      </c>
      <c r="P56" s="4">
        <f t="shared" si="51"/>
        <v>-0.490000000000002</v>
      </c>
      <c r="Q56" s="41">
        <f t="shared" si="52"/>
        <v>-0.920000000000002</v>
      </c>
      <c r="V56" s="44" t="s">
        <v>15</v>
      </c>
      <c r="W56" s="53">
        <f t="shared" si="57"/>
        <v>1.4351794674007</v>
      </c>
      <c r="X56" s="19">
        <f t="shared" si="58"/>
        <v>0.690597992263323</v>
      </c>
      <c r="Y56" s="72">
        <f t="shared" si="59"/>
        <v>0.985277429295482</v>
      </c>
      <c r="Z56" s="19">
        <f t="shared" si="60"/>
        <v>0.643127382699964</v>
      </c>
      <c r="AA56" s="19">
        <f t="shared" si="61"/>
        <v>0.804497785377557</v>
      </c>
      <c r="AB56" s="72">
        <f t="shared" si="62"/>
        <v>0.74856364267962</v>
      </c>
      <c r="AC56" s="19">
        <f t="shared" si="63"/>
        <v>0.139309466691083</v>
      </c>
      <c r="AD56" s="19">
        <f t="shared" si="64"/>
        <v>0.139309466691083</v>
      </c>
      <c r="AE56" s="71">
        <f t="shared" si="65"/>
        <v>0.113154448154942</v>
      </c>
      <c r="AF56" s="53">
        <f t="shared" si="66"/>
        <v>3.69962175056754</v>
      </c>
      <c r="AG56" s="19">
        <f t="shared" si="67"/>
        <v>3.76015069456023</v>
      </c>
      <c r="AH56" s="72">
        <f t="shared" si="68"/>
        <v>3.45445221400362</v>
      </c>
      <c r="AI56" s="4"/>
      <c r="AJ56" s="38">
        <f t="shared" si="69"/>
        <v>0.500897831890903</v>
      </c>
      <c r="AK56" s="4">
        <f t="shared" si="70"/>
        <v>1.5094397939054</v>
      </c>
      <c r="AL56" s="41">
        <f t="shared" si="71"/>
        <v>1.32261990028017</v>
      </c>
      <c r="AM56" s="4"/>
      <c r="AN56" s="4"/>
      <c r="AO56" s="4"/>
    </row>
    <row r="57" spans="1:41">
      <c r="A57" s="27" t="s">
        <v>18</v>
      </c>
      <c r="B57" s="38">
        <f t="shared" si="54"/>
        <v>0.8514584350586</v>
      </c>
      <c r="C57" s="73">
        <f t="shared" si="55"/>
        <v>0.3508480834961</v>
      </c>
      <c r="D57" s="41">
        <f t="shared" si="56"/>
        <v>0.5145443725586</v>
      </c>
      <c r="E57" s="4">
        <f t="shared" si="40"/>
        <v>0.263057785034199</v>
      </c>
      <c r="F57" s="4">
        <f t="shared" si="41"/>
        <v>0.307184295654299</v>
      </c>
      <c r="G57" s="41">
        <f t="shared" si="42"/>
        <v>0.500269012451199</v>
      </c>
      <c r="H57" s="4">
        <f t="shared" si="43"/>
        <v>0.5910258483887</v>
      </c>
      <c r="I57" s="4">
        <f t="shared" si="44"/>
        <v>0.544938583373998</v>
      </c>
      <c r="J57" s="41">
        <f t="shared" si="45"/>
        <v>0.484811325073199</v>
      </c>
      <c r="K57" s="4">
        <f t="shared" si="46"/>
        <v>2.379658203125</v>
      </c>
      <c r="L57" s="4">
        <f t="shared" si="47"/>
        <v>2.3284344482422</v>
      </c>
      <c r="M57" s="41">
        <f t="shared" si="48"/>
        <v>2.6975140380859</v>
      </c>
      <c r="N57" s="4">
        <f t="shared" si="49"/>
        <v>0.5</v>
      </c>
      <c r="O57" s="4">
        <f t="shared" si="50"/>
        <v>0.219999999999999</v>
      </c>
      <c r="P57" s="4">
        <f t="shared" si="51"/>
        <v>0.190000000000001</v>
      </c>
      <c r="Q57" s="41">
        <f t="shared" si="52"/>
        <v>0.303333333333333</v>
      </c>
      <c r="V57" s="44" t="s">
        <v>17</v>
      </c>
      <c r="W57" s="53">
        <f t="shared" si="57"/>
        <v>6.50252497634856</v>
      </c>
      <c r="X57" s="19">
        <f t="shared" si="58"/>
        <v>6.19432437997025</v>
      </c>
      <c r="Y57" s="72">
        <f t="shared" si="59"/>
        <v>7.73813626848619</v>
      </c>
      <c r="Z57" s="19">
        <f t="shared" si="60"/>
        <v>3.13979101960346</v>
      </c>
      <c r="AA57" s="19">
        <f t="shared" si="61"/>
        <v>3.75272206264654</v>
      </c>
      <c r="AB57" s="72">
        <f t="shared" si="62"/>
        <v>3.29359041022353</v>
      </c>
      <c r="AC57" s="19">
        <f t="shared" si="63"/>
        <v>6.6476458541655</v>
      </c>
      <c r="AD57" s="19">
        <f t="shared" si="64"/>
        <v>6.99241142938908</v>
      </c>
      <c r="AE57" s="71">
        <f t="shared" si="65"/>
        <v>7.47310985465779</v>
      </c>
      <c r="AF57" s="53">
        <f t="shared" si="66"/>
        <v>2.19558266893675</v>
      </c>
      <c r="AG57" s="19">
        <f t="shared" si="67"/>
        <v>1.85750024535334</v>
      </c>
      <c r="AH57" s="72">
        <f t="shared" si="68"/>
        <v>2.34004789823032</v>
      </c>
      <c r="AI57" s="4"/>
      <c r="AJ57" s="38">
        <f t="shared" si="69"/>
        <v>1.03587453802511</v>
      </c>
      <c r="AK57" s="4">
        <f t="shared" si="70"/>
        <v>0.89619462394761</v>
      </c>
      <c r="AL57" s="41">
        <f t="shared" si="71"/>
        <v>1.0771855216684</v>
      </c>
      <c r="AM57" s="4"/>
      <c r="AN57" s="4"/>
      <c r="AO57" s="4"/>
    </row>
    <row r="58" spans="1:41">
      <c r="A58" s="27" t="s">
        <v>20</v>
      </c>
      <c r="B58" s="38">
        <f t="shared" si="54"/>
        <v>4.9790562438965</v>
      </c>
      <c r="C58" s="73">
        <f t="shared" si="55"/>
        <v>5.0607117462158</v>
      </c>
      <c r="D58" s="41">
        <f t="shared" si="56"/>
        <v>4.924303894043</v>
      </c>
      <c r="E58" s="4">
        <f t="shared" si="40"/>
        <v>4.6565438079833</v>
      </c>
      <c r="F58" s="4">
        <f t="shared" si="41"/>
        <v>4.7844696807861</v>
      </c>
      <c r="G58" s="41">
        <f t="shared" si="42"/>
        <v>4.8302040863037</v>
      </c>
      <c r="H58" s="4">
        <f t="shared" si="43"/>
        <v>5.0600066375732</v>
      </c>
      <c r="I58" s="4">
        <f t="shared" si="44"/>
        <v>5.4262480926514</v>
      </c>
      <c r="J58" s="41">
        <f t="shared" si="45"/>
        <v>5.2845969390869</v>
      </c>
      <c r="K58" s="4">
        <f t="shared" si="46"/>
        <v>5.7294564056396</v>
      </c>
      <c r="L58" s="4">
        <f t="shared" si="47"/>
        <v>5.9084858703613</v>
      </c>
      <c r="M58" s="41">
        <f t="shared" si="48"/>
        <v>6.1920361328125</v>
      </c>
      <c r="N58" s="4">
        <f t="shared" si="49"/>
        <v>6.74</v>
      </c>
      <c r="O58" s="4">
        <f t="shared" si="50"/>
        <v>6.86</v>
      </c>
      <c r="P58" s="4">
        <f t="shared" si="51"/>
        <v>6.56</v>
      </c>
      <c r="Q58" s="41">
        <f t="shared" si="52"/>
        <v>6.72</v>
      </c>
      <c r="V58" s="44" t="s">
        <v>19</v>
      </c>
      <c r="W58" s="53">
        <f t="shared" si="57"/>
        <v>0.871742532407804</v>
      </c>
      <c r="X58" s="19">
        <f t="shared" si="58"/>
        <v>1.07207467677408</v>
      </c>
      <c r="Y58" s="72">
        <f t="shared" si="59"/>
        <v>1.53075683383172</v>
      </c>
      <c r="Z58" s="19">
        <f t="shared" si="60"/>
        <v>0.201028613761972</v>
      </c>
      <c r="AA58" s="19">
        <f t="shared" si="61"/>
        <v>0.0445271257867395</v>
      </c>
      <c r="AB58" s="72">
        <f t="shared" si="62"/>
        <v>0.167490578127002</v>
      </c>
      <c r="AC58" s="19">
        <f t="shared" si="63"/>
        <v>1.79502730496082</v>
      </c>
      <c r="AD58" s="19">
        <f t="shared" si="64"/>
        <v>1.47878676692828</v>
      </c>
      <c r="AE58" s="71">
        <f t="shared" si="65"/>
        <v>1.63601613024743</v>
      </c>
      <c r="AF58" s="53">
        <f t="shared" si="66"/>
        <v>3.85865087920753</v>
      </c>
      <c r="AG58" s="19">
        <f t="shared" si="67"/>
        <v>4.00177529032576</v>
      </c>
      <c r="AH58" s="72">
        <f t="shared" si="68"/>
        <v>3.46695058435799</v>
      </c>
      <c r="AI58" s="4"/>
      <c r="AJ58" s="38">
        <f t="shared" si="69"/>
        <v>0.88212921523237</v>
      </c>
      <c r="AK58" s="4">
        <f t="shared" si="70"/>
        <v>1.58499661717097</v>
      </c>
      <c r="AL58" s="41">
        <f t="shared" si="71"/>
        <v>0.715219677745394</v>
      </c>
      <c r="AM58" s="4"/>
      <c r="AN58" s="4"/>
      <c r="AO58" s="4"/>
    </row>
    <row r="59" spans="1:41">
      <c r="A59" s="27" t="s">
        <v>22</v>
      </c>
      <c r="B59" s="38">
        <f t="shared" si="54"/>
        <v>1.0147064971924</v>
      </c>
      <c r="C59" s="73">
        <f t="shared" si="55"/>
        <v>0.9022511291504</v>
      </c>
      <c r="D59" s="41">
        <f t="shared" si="56"/>
        <v>0.9879235076904</v>
      </c>
      <c r="E59" s="4">
        <f t="shared" si="40"/>
        <v>1.4596119689941</v>
      </c>
      <c r="F59" s="4">
        <f t="shared" si="41"/>
        <v>1.3651791381836</v>
      </c>
      <c r="G59" s="41">
        <f t="shared" si="42"/>
        <v>1.4400273132324</v>
      </c>
      <c r="H59" s="4">
        <f t="shared" si="43"/>
        <v>1.6289820861816</v>
      </c>
      <c r="I59" s="4">
        <f t="shared" si="44"/>
        <v>1.6845050048828</v>
      </c>
      <c r="J59" s="41">
        <f t="shared" si="45"/>
        <v>1.9852900695801</v>
      </c>
      <c r="K59" s="4">
        <f t="shared" si="46"/>
        <v>2.1143253326416</v>
      </c>
      <c r="L59" s="4">
        <f t="shared" si="47"/>
        <v>1.9870449829102</v>
      </c>
      <c r="M59" s="41">
        <f t="shared" si="48"/>
        <v>2.203934173584</v>
      </c>
      <c r="N59" s="4">
        <f t="shared" si="49"/>
        <v>0.969999999999999</v>
      </c>
      <c r="O59" s="4">
        <f t="shared" si="50"/>
        <v>0.859999999999999</v>
      </c>
      <c r="P59" s="4">
        <f t="shared" si="51"/>
        <v>1.74</v>
      </c>
      <c r="Q59" s="41">
        <f t="shared" si="52"/>
        <v>1.19</v>
      </c>
      <c r="V59" s="44" t="s">
        <v>21</v>
      </c>
      <c r="W59" s="53">
        <f t="shared" si="57"/>
        <v>5.70433859345003</v>
      </c>
      <c r="X59" s="19">
        <f t="shared" si="58"/>
        <v>5.66441820072354</v>
      </c>
      <c r="Y59" s="72">
        <f t="shared" si="59"/>
        <v>5.92104026575953</v>
      </c>
      <c r="Z59" s="19">
        <f t="shared" si="60"/>
        <v>2.46831892118812</v>
      </c>
      <c r="AA59" s="19">
        <f t="shared" si="61"/>
        <v>2.44115245249817</v>
      </c>
      <c r="AB59" s="72">
        <f t="shared" si="62"/>
        <v>1.89820011956106</v>
      </c>
      <c r="AC59" s="19">
        <f t="shared" si="63"/>
        <v>2.96946997829983</v>
      </c>
      <c r="AD59" s="19">
        <f t="shared" si="64"/>
        <v>3.05705056217937</v>
      </c>
      <c r="AE59" s="71">
        <f t="shared" si="65"/>
        <v>3.06343088524436</v>
      </c>
      <c r="AF59" s="53">
        <f t="shared" si="66"/>
        <v>3.10885027436036</v>
      </c>
      <c r="AG59" s="19">
        <f t="shared" si="67"/>
        <v>3.21780970978252</v>
      </c>
      <c r="AH59" s="72">
        <f t="shared" si="68"/>
        <v>2.69398683453841</v>
      </c>
      <c r="AI59" s="4"/>
      <c r="AJ59" s="38">
        <f t="shared" si="69"/>
        <v>0.971223477056864</v>
      </c>
      <c r="AK59" s="4">
        <f t="shared" si="70"/>
        <v>1.10717695589372</v>
      </c>
      <c r="AL59" s="41">
        <f t="shared" si="71"/>
        <v>0.929958974745531</v>
      </c>
      <c r="AM59" s="4"/>
      <c r="AN59" s="4"/>
      <c r="AO59" s="4"/>
    </row>
    <row r="60" spans="1:41">
      <c r="A60" s="27" t="s">
        <v>24</v>
      </c>
      <c r="B60" s="38">
        <f t="shared" si="54"/>
        <v>6.637474899292</v>
      </c>
      <c r="C60" s="73">
        <f t="shared" si="55"/>
        <v>6.4800099182129</v>
      </c>
      <c r="D60" s="41">
        <f t="shared" si="56"/>
        <v>6.6883492279053</v>
      </c>
      <c r="E60" s="4">
        <f t="shared" si="40"/>
        <v>7.3821869659424</v>
      </c>
      <c r="F60" s="4">
        <f t="shared" si="41"/>
        <v>7.1670227813721</v>
      </c>
      <c r="G60" s="41">
        <f t="shared" si="42"/>
        <v>7.5130139160156</v>
      </c>
      <c r="H60" s="4">
        <f t="shared" si="43"/>
        <v>6.6645903778076</v>
      </c>
      <c r="I60" s="4">
        <f t="shared" si="44"/>
        <v>6.5489440155029</v>
      </c>
      <c r="J60" s="41">
        <f t="shared" si="45"/>
        <v>6.7382998657227</v>
      </c>
      <c r="K60" s="4">
        <f t="shared" si="46"/>
        <v>6.9768948364258</v>
      </c>
      <c r="L60" s="4">
        <f t="shared" si="47"/>
        <v>7.115139541626</v>
      </c>
      <c r="M60" s="41">
        <f t="shared" si="48"/>
        <v>7.2489064025879</v>
      </c>
      <c r="N60" s="4">
        <f t="shared" si="49"/>
        <v>7.48</v>
      </c>
      <c r="O60" s="4">
        <f t="shared" si="50"/>
        <v>7.75</v>
      </c>
      <c r="P60" s="4">
        <f t="shared" si="51"/>
        <v>7.86</v>
      </c>
      <c r="Q60" s="41">
        <f t="shared" si="52"/>
        <v>7.69666666666667</v>
      </c>
      <c r="V60" s="44" t="s">
        <v>23</v>
      </c>
      <c r="W60" s="53">
        <f t="shared" si="57"/>
        <v>2.94586146816159</v>
      </c>
      <c r="X60" s="19">
        <f t="shared" si="58"/>
        <v>2.84572303334481</v>
      </c>
      <c r="Y60" s="72">
        <f t="shared" si="59"/>
        <v>3.56783561543871</v>
      </c>
      <c r="Z60" s="19">
        <f t="shared" si="60"/>
        <v>1.41506648720294</v>
      </c>
      <c r="AA60" s="19">
        <f t="shared" si="61"/>
        <v>1.42510144312918</v>
      </c>
      <c r="AB60" s="72">
        <f t="shared" si="62"/>
        <v>1.29096874124479</v>
      </c>
      <c r="AC60" s="19">
        <f t="shared" si="63"/>
        <v>3.71298840006665</v>
      </c>
      <c r="AD60" s="19">
        <f t="shared" si="64"/>
        <v>2.31938768384764</v>
      </c>
      <c r="AE60" s="71">
        <f t="shared" si="65"/>
        <v>2.45295727811393</v>
      </c>
      <c r="AF60" s="53">
        <f t="shared" si="66"/>
        <v>2.94654809616771</v>
      </c>
      <c r="AG60" s="19">
        <f t="shared" si="67"/>
        <v>2.8540470576211</v>
      </c>
      <c r="AH60" s="72">
        <f t="shared" si="68"/>
        <v>1.98419401270231</v>
      </c>
      <c r="AI60" s="4"/>
      <c r="AJ60" s="38">
        <f t="shared" si="69"/>
        <v>1.00149768979754</v>
      </c>
      <c r="AK60" s="4">
        <f t="shared" si="70"/>
        <v>0.907210049735231</v>
      </c>
      <c r="AL60" s="41">
        <f t="shared" si="71"/>
        <v>1.10063215262463</v>
      </c>
      <c r="AM60" s="4"/>
      <c r="AN60" s="4"/>
      <c r="AO60" s="4"/>
    </row>
    <row r="61" spans="1:41">
      <c r="A61" s="27" t="s">
        <v>26</v>
      </c>
      <c r="B61" s="38">
        <f t="shared" si="54"/>
        <v>8.0066536712646</v>
      </c>
      <c r="C61" s="73">
        <f t="shared" si="55"/>
        <v>7.7484768676758</v>
      </c>
      <c r="D61" s="41">
        <f t="shared" si="56"/>
        <v>8.0118473815918</v>
      </c>
      <c r="E61" s="4">
        <f t="shared" si="40"/>
        <v>7.2112530517578</v>
      </c>
      <c r="F61" s="4">
        <f t="shared" si="41"/>
        <v>7.3528996276855</v>
      </c>
      <c r="G61" s="41">
        <f t="shared" si="42"/>
        <v>7.6599209594727</v>
      </c>
      <c r="H61" s="4">
        <f t="shared" si="43"/>
        <v>9.6790538024902</v>
      </c>
      <c r="I61" s="4">
        <f t="shared" si="44"/>
        <v>9.4409976196289</v>
      </c>
      <c r="J61" s="41">
        <f t="shared" si="45"/>
        <v>9.2139453125</v>
      </c>
      <c r="K61" s="4">
        <f t="shared" si="46"/>
        <v>7.7028813171387</v>
      </c>
      <c r="L61" s="4">
        <f t="shared" si="47"/>
        <v>7.573733215332</v>
      </c>
      <c r="M61" s="41">
        <f t="shared" si="48"/>
        <v>7.6450695800781</v>
      </c>
      <c r="N61" s="4">
        <f t="shared" si="49"/>
        <v>8.19</v>
      </c>
      <c r="O61" s="4">
        <f t="shared" si="50"/>
        <v>8.28</v>
      </c>
      <c r="P61" s="4">
        <f t="shared" si="51"/>
        <v>7.58</v>
      </c>
      <c r="Q61" s="41">
        <f t="shared" si="52"/>
        <v>8.01666666666667</v>
      </c>
      <c r="V61" s="44" t="s">
        <v>25</v>
      </c>
      <c r="W61" s="53">
        <f t="shared" si="57"/>
        <v>0.995222774430007</v>
      </c>
      <c r="X61" s="19">
        <f t="shared" si="58"/>
        <v>1.22193634626533</v>
      </c>
      <c r="Y61" s="72">
        <f t="shared" si="59"/>
        <v>1.431156277802</v>
      </c>
      <c r="Z61" s="19">
        <f t="shared" si="60"/>
        <v>0.864370585412011</v>
      </c>
      <c r="AA61" s="19">
        <f t="shared" si="61"/>
        <v>0.852436459472884</v>
      </c>
      <c r="AB61" s="72">
        <f t="shared" si="62"/>
        <v>0.7845514312442</v>
      </c>
      <c r="AC61" s="19">
        <f t="shared" si="63"/>
        <v>2.83954392798562</v>
      </c>
      <c r="AD61" s="19">
        <f t="shared" si="64"/>
        <v>3.07860427200107</v>
      </c>
      <c r="AE61" s="71">
        <f t="shared" si="65"/>
        <v>2.51237880907986</v>
      </c>
      <c r="AF61" s="53">
        <f t="shared" si="66"/>
        <v>2.30163034703666</v>
      </c>
      <c r="AG61" s="19">
        <f t="shared" si="67"/>
        <v>2.3128127839383</v>
      </c>
      <c r="AH61" s="72">
        <f t="shared" si="68"/>
        <v>1.99999256114799</v>
      </c>
      <c r="AI61" s="4"/>
      <c r="AJ61" s="38">
        <f t="shared" si="69"/>
        <v>1.0162811233298</v>
      </c>
      <c r="AK61" s="4">
        <f t="shared" si="70"/>
        <v>0.952741060810188</v>
      </c>
      <c r="AL61" s="41">
        <f t="shared" si="71"/>
        <v>1.03278817880591</v>
      </c>
      <c r="AM61" s="4"/>
      <c r="AN61" s="4"/>
      <c r="AO61" s="4"/>
    </row>
    <row r="62" spans="1:41">
      <c r="A62" s="27" t="s">
        <v>28</v>
      </c>
      <c r="B62" s="38">
        <f t="shared" si="54"/>
        <v>4.7093685913086</v>
      </c>
      <c r="C62" s="73">
        <f t="shared" si="55"/>
        <v>4.6334790039063</v>
      </c>
      <c r="D62" s="41">
        <f t="shared" si="56"/>
        <v>4.4526127624512</v>
      </c>
      <c r="E62" s="4">
        <f t="shared" si="40"/>
        <v>5.3916912841797</v>
      </c>
      <c r="F62" s="4">
        <f t="shared" si="41"/>
        <v>5.3641014862061</v>
      </c>
      <c r="G62" s="41">
        <f t="shared" si="42"/>
        <v>5.3426781463623</v>
      </c>
      <c r="H62" s="4">
        <f t="shared" si="43"/>
        <v>5.1822276306152</v>
      </c>
      <c r="I62" s="4">
        <f t="shared" si="44"/>
        <v>4.6920218658447</v>
      </c>
      <c r="J62" s="41">
        <f t="shared" si="45"/>
        <v>4.7067637634277</v>
      </c>
      <c r="K62" s="4">
        <f t="shared" si="46"/>
        <v>6.4456700134277</v>
      </c>
      <c r="L62" s="4">
        <f t="shared" si="47"/>
        <v>6.0237046051025</v>
      </c>
      <c r="M62" s="41">
        <f t="shared" si="48"/>
        <v>6.2928070831299</v>
      </c>
      <c r="N62" s="4">
        <f t="shared" si="49"/>
        <v>5.81</v>
      </c>
      <c r="O62" s="4">
        <f t="shared" si="50"/>
        <v>5.96</v>
      </c>
      <c r="P62" s="4">
        <f t="shared" si="51"/>
        <v>5.6</v>
      </c>
      <c r="Q62" s="41">
        <f t="shared" si="52"/>
        <v>5.79</v>
      </c>
      <c r="V62" s="44" t="s">
        <v>27</v>
      </c>
      <c r="W62" s="53">
        <f t="shared" si="57"/>
        <v>1.3663606582957</v>
      </c>
      <c r="X62" s="19">
        <f t="shared" si="58"/>
        <v>1.41387703535681</v>
      </c>
      <c r="Y62" s="72">
        <f t="shared" si="59"/>
        <v>0.952980314732913</v>
      </c>
      <c r="Z62" s="19">
        <f t="shared" si="60"/>
        <v>1.66632862636737</v>
      </c>
      <c r="AA62" s="19">
        <f t="shared" si="61"/>
        <v>1.59525145726911</v>
      </c>
      <c r="AB62" s="72">
        <f t="shared" si="62"/>
        <v>1.4141514677572</v>
      </c>
      <c r="AC62" s="19">
        <f t="shared" si="63"/>
        <v>1.06832778444513</v>
      </c>
      <c r="AD62" s="19">
        <f t="shared" si="64"/>
        <v>1.05692596366699</v>
      </c>
      <c r="AE62" s="71">
        <f t="shared" si="65"/>
        <v>1.01277298636254</v>
      </c>
      <c r="AF62" s="53">
        <f t="shared" si="66"/>
        <v>1.41729118465688</v>
      </c>
      <c r="AG62" s="19">
        <f t="shared" si="67"/>
        <v>1.39431783006095</v>
      </c>
      <c r="AH62" s="72">
        <f t="shared" si="68"/>
        <v>1.30097033555177</v>
      </c>
      <c r="AI62" s="4"/>
      <c r="AJ62" s="38">
        <f t="shared" si="69"/>
        <v>0.730884216046592</v>
      </c>
      <c r="AK62" s="4">
        <f t="shared" si="70"/>
        <v>0.906107912694358</v>
      </c>
      <c r="AL62" s="41">
        <f t="shared" si="71"/>
        <v>1.50998103939598</v>
      </c>
      <c r="AM62" s="4"/>
      <c r="AN62" s="4"/>
      <c r="AO62" s="4"/>
    </row>
    <row r="63" spans="1:41">
      <c r="A63" s="27" t="s">
        <v>30</v>
      </c>
      <c r="B63" s="38">
        <f t="shared" si="54"/>
        <v>0.608515624999999</v>
      </c>
      <c r="C63" s="73">
        <f t="shared" si="55"/>
        <v>0.6533879089355</v>
      </c>
      <c r="D63" s="41">
        <f t="shared" si="56"/>
        <v>0.4911679077148</v>
      </c>
      <c r="E63" s="4">
        <f t="shared" si="40"/>
        <v>1.4431229400635</v>
      </c>
      <c r="F63" s="4">
        <f t="shared" si="41"/>
        <v>1.3605767059326</v>
      </c>
      <c r="G63" s="41">
        <f t="shared" si="42"/>
        <v>1.1998825836182</v>
      </c>
      <c r="H63" s="4">
        <f t="shared" si="43"/>
        <v>1.5529208374023</v>
      </c>
      <c r="I63" s="4">
        <f t="shared" si="44"/>
        <v>1.5620093536377</v>
      </c>
      <c r="J63" s="41">
        <f t="shared" si="45"/>
        <v>1.4732279968262</v>
      </c>
      <c r="K63" s="4">
        <f t="shared" si="46"/>
        <v>2.5715222167969</v>
      </c>
      <c r="L63" s="4">
        <f t="shared" si="47"/>
        <v>2.495567779541</v>
      </c>
      <c r="M63" s="41">
        <f t="shared" si="48"/>
        <v>2.6852593231201</v>
      </c>
      <c r="N63" s="4">
        <f t="shared" si="49"/>
        <v>3.44</v>
      </c>
      <c r="O63" s="4">
        <f t="shared" si="50"/>
        <v>3.52</v>
      </c>
      <c r="P63" s="4">
        <f t="shared" si="51"/>
        <v>3.5</v>
      </c>
      <c r="Q63" s="41">
        <f t="shared" si="52"/>
        <v>3.48666666666667</v>
      </c>
      <c r="V63" s="44" t="s">
        <v>29</v>
      </c>
      <c r="W63" s="53">
        <f t="shared" si="57"/>
        <v>1.88805734927879</v>
      </c>
      <c r="X63" s="19">
        <f t="shared" si="58"/>
        <v>1.35829219814735</v>
      </c>
      <c r="Y63" s="72">
        <f t="shared" si="59"/>
        <v>1.50582019593278</v>
      </c>
      <c r="Z63" s="19">
        <f t="shared" si="60"/>
        <v>1.76428757736344</v>
      </c>
      <c r="AA63" s="19">
        <f t="shared" si="61"/>
        <v>1.41804942812624</v>
      </c>
      <c r="AB63" s="72">
        <f t="shared" si="62"/>
        <v>1.20873997173832</v>
      </c>
      <c r="AC63" s="19">
        <f t="shared" si="63"/>
        <v>1.19727339255107</v>
      </c>
      <c r="AD63" s="19">
        <f t="shared" si="64"/>
        <v>0.950169320187701</v>
      </c>
      <c r="AE63" s="71">
        <f t="shared" si="65"/>
        <v>0.913728308205081</v>
      </c>
      <c r="AF63" s="53">
        <f t="shared" si="66"/>
        <v>0.888337834659948</v>
      </c>
      <c r="AG63" s="19">
        <f t="shared" si="67"/>
        <v>0.962867259631343</v>
      </c>
      <c r="AH63" s="72">
        <f t="shared" si="68"/>
        <v>0.943766964606159</v>
      </c>
      <c r="AI63" s="4"/>
      <c r="AJ63" s="38">
        <f t="shared" si="69"/>
        <v>0.667398107055189</v>
      </c>
      <c r="AK63" s="4">
        <f t="shared" si="70"/>
        <v>1.01808710533661</v>
      </c>
      <c r="AL63" s="41">
        <f t="shared" si="71"/>
        <v>1.47173660773704</v>
      </c>
      <c r="AM63" s="4"/>
      <c r="AN63" s="4"/>
      <c r="AO63" s="4"/>
    </row>
    <row r="64" spans="1:41">
      <c r="A64" s="27" t="s">
        <v>32</v>
      </c>
      <c r="B64" s="38">
        <f t="shared" si="54"/>
        <v>-1.8894187164307</v>
      </c>
      <c r="C64" s="73">
        <f t="shared" si="55"/>
        <v>-1.7881976318359</v>
      </c>
      <c r="D64" s="41">
        <f t="shared" si="56"/>
        <v>-1.8902674865723</v>
      </c>
      <c r="E64" s="4">
        <f t="shared" si="40"/>
        <v>-0.816114349365201</v>
      </c>
      <c r="F64" s="4">
        <f t="shared" si="41"/>
        <v>-1.7446231079102</v>
      </c>
      <c r="G64" s="41">
        <f t="shared" si="42"/>
        <v>-1.7273692321777</v>
      </c>
      <c r="H64" s="4">
        <f t="shared" si="43"/>
        <v>-0.938419799804702</v>
      </c>
      <c r="I64" s="4">
        <f t="shared" si="44"/>
        <v>-1.2137417602539</v>
      </c>
      <c r="J64" s="41">
        <f t="shared" si="45"/>
        <v>-1.060451965332</v>
      </c>
      <c r="K64" s="4">
        <f t="shared" si="46"/>
        <v>-0.0211539459229009</v>
      </c>
      <c r="L64" s="4">
        <f t="shared" si="47"/>
        <v>-0.127547760009801</v>
      </c>
      <c r="M64" s="41">
        <f t="shared" si="48"/>
        <v>-0.0282092285155997</v>
      </c>
      <c r="N64" s="4">
        <f t="shared" si="49"/>
        <v>-1.4</v>
      </c>
      <c r="O64" s="4">
        <f t="shared" si="50"/>
        <v>-1.21</v>
      </c>
      <c r="P64" s="4">
        <f t="shared" si="51"/>
        <v>-0.870000000000001</v>
      </c>
      <c r="Q64" s="41">
        <f t="shared" si="52"/>
        <v>-1.16</v>
      </c>
      <c r="V64" s="44" t="s">
        <v>31</v>
      </c>
      <c r="W64" s="54">
        <f t="shared" si="57"/>
        <v>0.941314961203078</v>
      </c>
      <c r="X64" s="76">
        <f t="shared" si="58"/>
        <v>0.807776024788733</v>
      </c>
      <c r="Y64" s="77">
        <f t="shared" si="59"/>
        <v>0.566218621401659</v>
      </c>
      <c r="Z64" s="76">
        <f t="shared" si="60"/>
        <v>0.404930489318801</v>
      </c>
      <c r="AA64" s="76">
        <f t="shared" si="61"/>
        <v>0.682507210852106</v>
      </c>
      <c r="AB64" s="77">
        <f t="shared" si="62"/>
        <v>0.566624348713776</v>
      </c>
      <c r="AC64" s="76">
        <f t="shared" si="63"/>
        <v>0.795156651580315</v>
      </c>
      <c r="AD64" s="76">
        <f t="shared" si="64"/>
        <v>0.740997517240611</v>
      </c>
      <c r="AE64" s="76">
        <f t="shared" si="65"/>
        <v>0.576971905970027</v>
      </c>
      <c r="AF64" s="54">
        <f t="shared" si="66"/>
        <v>1.58447720778284</v>
      </c>
      <c r="AG64" s="76">
        <f t="shared" si="67"/>
        <v>1.54161935423576</v>
      </c>
      <c r="AH64" s="77">
        <f t="shared" si="68"/>
        <v>1.56266687792549</v>
      </c>
      <c r="AI64" s="4"/>
      <c r="AJ64" s="96">
        <f t="shared" si="69"/>
        <v>1.53303727032877</v>
      </c>
      <c r="AK64" s="78">
        <f t="shared" si="70"/>
        <v>0.882817571818216</v>
      </c>
      <c r="AL64" s="79">
        <f t="shared" si="71"/>
        <v>0.73888409440835</v>
      </c>
      <c r="AM64" s="4"/>
      <c r="AN64" s="4"/>
      <c r="AO64" s="4"/>
    </row>
    <row r="65" spans="1:34">
      <c r="A65" s="27" t="s">
        <v>34</v>
      </c>
      <c r="B65" s="38">
        <f t="shared" si="54"/>
        <v>0.951968078613298</v>
      </c>
      <c r="C65" s="73">
        <f t="shared" si="55"/>
        <v>0.9356468963623</v>
      </c>
      <c r="D65" s="41">
        <f t="shared" si="56"/>
        <v>0.7532936859131</v>
      </c>
      <c r="E65" s="4">
        <f t="shared" si="40"/>
        <v>1.1239796447754</v>
      </c>
      <c r="F65" s="4">
        <f t="shared" si="41"/>
        <v>1.1101971435547</v>
      </c>
      <c r="G65" s="41">
        <f t="shared" si="42"/>
        <v>1.1468067932129</v>
      </c>
      <c r="H65" s="4">
        <f t="shared" si="43"/>
        <v>-1.4653359222412</v>
      </c>
      <c r="I65" s="4">
        <f t="shared" si="44"/>
        <v>-1.5559307861328</v>
      </c>
      <c r="J65" s="41">
        <f t="shared" si="45"/>
        <v>-1.6426358032227</v>
      </c>
      <c r="K65" s="4">
        <f t="shared" si="46"/>
        <v>1.0253540802002</v>
      </c>
      <c r="L65" s="4">
        <f t="shared" si="47"/>
        <v>1.0208344268799</v>
      </c>
      <c r="M65" s="41">
        <f t="shared" si="48"/>
        <v>1.0769829559326</v>
      </c>
      <c r="N65" s="4">
        <f t="shared" si="49"/>
        <v>-0.57</v>
      </c>
      <c r="O65" s="4">
        <f t="shared" si="50"/>
        <v>-0.710000000000001</v>
      </c>
      <c r="P65" s="4">
        <f t="shared" si="51"/>
        <v>-0.629999999999999</v>
      </c>
      <c r="Q65" s="41">
        <f t="shared" si="52"/>
        <v>-0.636666666666667</v>
      </c>
      <c r="AF65" s="99"/>
      <c r="AG65" s="99"/>
      <c r="AH65" s="99"/>
    </row>
    <row r="66" spans="1:17">
      <c r="A66" s="27" t="s">
        <v>35</v>
      </c>
      <c r="B66" s="38">
        <f t="shared" si="54"/>
        <v>2.1442707824707</v>
      </c>
      <c r="C66" s="73">
        <f t="shared" si="55"/>
        <v>1.9518612670898</v>
      </c>
      <c r="D66" s="41">
        <f t="shared" si="56"/>
        <v>1.6882637786865</v>
      </c>
      <c r="E66" s="4">
        <f t="shared" si="40"/>
        <v>1.0861874389648</v>
      </c>
      <c r="F66" s="4">
        <f t="shared" si="41"/>
        <v>1.3090058135986</v>
      </c>
      <c r="G66" s="41">
        <f t="shared" si="42"/>
        <v>0.923624114990197</v>
      </c>
      <c r="H66" s="4">
        <f t="shared" si="43"/>
        <v>1.5855288696289</v>
      </c>
      <c r="I66" s="4">
        <f t="shared" si="44"/>
        <v>1.9643054199219</v>
      </c>
      <c r="J66" s="41">
        <f t="shared" si="45"/>
        <v>1.5490031433105</v>
      </c>
      <c r="K66" s="4">
        <f t="shared" si="46"/>
        <v>2.2188095855713</v>
      </c>
      <c r="L66" s="4">
        <f t="shared" si="47"/>
        <v>2.33764503479</v>
      </c>
      <c r="M66" s="41">
        <f t="shared" si="48"/>
        <v>2.4123230743408</v>
      </c>
      <c r="N66" s="4">
        <f t="shared" si="49"/>
        <v>2.24</v>
      </c>
      <c r="O66" s="4">
        <f t="shared" si="50"/>
        <v>2.21</v>
      </c>
      <c r="P66" s="4">
        <f t="shared" si="51"/>
        <v>2.36</v>
      </c>
      <c r="Q66" s="41">
        <f t="shared" si="52"/>
        <v>2.27</v>
      </c>
    </row>
    <row r="67" spans="1:17">
      <c r="A67" s="27" t="s">
        <v>37</v>
      </c>
      <c r="B67" s="38">
        <f t="shared" si="54"/>
        <v>0.115256195068397</v>
      </c>
      <c r="C67" s="73">
        <f t="shared" si="55"/>
        <v>0.139132385253898</v>
      </c>
      <c r="D67" s="41">
        <f t="shared" si="56"/>
        <v>-0.193467254638701</v>
      </c>
      <c r="E67" s="4">
        <f t="shared" si="40"/>
        <v>-0.0344046783447034</v>
      </c>
      <c r="F67" s="4">
        <f t="shared" si="41"/>
        <v>0.181354598998997</v>
      </c>
      <c r="G67" s="41">
        <f t="shared" si="42"/>
        <v>0.0329819488524983</v>
      </c>
      <c r="H67" s="4">
        <f t="shared" si="43"/>
        <v>0.8756118011475</v>
      </c>
      <c r="I67" s="4">
        <f t="shared" si="44"/>
        <v>0.640977401733398</v>
      </c>
      <c r="J67" s="41">
        <f t="shared" si="45"/>
        <v>0.380221862793</v>
      </c>
      <c r="K67" s="4">
        <f t="shared" si="46"/>
        <v>1.9312252807617</v>
      </c>
      <c r="L67" s="4">
        <f t="shared" si="47"/>
        <v>2.1469692993164</v>
      </c>
      <c r="M67" s="41">
        <f t="shared" si="48"/>
        <v>2.2491230773926</v>
      </c>
      <c r="N67" s="4">
        <f t="shared" si="49"/>
        <v>2.26</v>
      </c>
      <c r="O67" s="4">
        <f t="shared" si="50"/>
        <v>2.02</v>
      </c>
      <c r="P67" s="4">
        <f t="shared" si="51"/>
        <v>1.9</v>
      </c>
      <c r="Q67" s="41">
        <f t="shared" si="52"/>
        <v>2.06</v>
      </c>
    </row>
    <row r="68" spans="1:17">
      <c r="A68" s="27" t="s">
        <v>38</v>
      </c>
      <c r="B68" s="38">
        <f t="shared" si="54"/>
        <v>0.644730453491199</v>
      </c>
      <c r="C68" s="73">
        <f t="shared" si="55"/>
        <v>0.187268142700198</v>
      </c>
      <c r="D68" s="41">
        <f t="shared" si="56"/>
        <v>0.119110946655297</v>
      </c>
      <c r="E68" s="4">
        <f t="shared" si="40"/>
        <v>0.134037094116199</v>
      </c>
      <c r="F68" s="4">
        <f t="shared" si="41"/>
        <v>0.1754933166504</v>
      </c>
      <c r="G68" s="41">
        <f t="shared" si="42"/>
        <v>0.125480728149398</v>
      </c>
      <c r="H68" s="4">
        <f t="shared" si="43"/>
        <v>-0.0331463623047021</v>
      </c>
      <c r="I68" s="4">
        <f t="shared" si="44"/>
        <v>-0.2815918731689</v>
      </c>
      <c r="J68" s="41">
        <f t="shared" si="45"/>
        <v>-0.3919853973389</v>
      </c>
      <c r="K68" s="4">
        <f t="shared" si="46"/>
        <v>2.3391201782227</v>
      </c>
      <c r="L68" s="4">
        <f t="shared" si="47"/>
        <v>2.142670135498</v>
      </c>
      <c r="M68" s="41">
        <f t="shared" si="48"/>
        <v>2.1733879852295</v>
      </c>
      <c r="N68" s="4">
        <f t="shared" si="49"/>
        <v>-0.16</v>
      </c>
      <c r="O68" s="4">
        <f t="shared" si="50"/>
        <v>0.239999999999998</v>
      </c>
      <c r="P68" s="4">
        <f t="shared" si="51"/>
        <v>0.300000000000001</v>
      </c>
      <c r="Q68" s="41">
        <f t="shared" si="52"/>
        <v>0.126666666666666</v>
      </c>
    </row>
    <row r="69" spans="1:17">
      <c r="A69" s="27" t="s">
        <v>39</v>
      </c>
      <c r="B69" s="38">
        <f t="shared" si="54"/>
        <v>0.239711456298799</v>
      </c>
      <c r="C69" s="73">
        <f t="shared" si="55"/>
        <v>-0.137484664917</v>
      </c>
      <c r="D69" s="41">
        <f t="shared" si="56"/>
        <v>-0.1959868621826</v>
      </c>
      <c r="E69" s="4">
        <f t="shared" si="40"/>
        <v>0.204326705932598</v>
      </c>
      <c r="F69" s="4">
        <f t="shared" si="41"/>
        <v>0.0170822906493981</v>
      </c>
      <c r="G69" s="41">
        <f t="shared" si="42"/>
        <v>0.0231228637694976</v>
      </c>
      <c r="H69" s="4">
        <f t="shared" si="43"/>
        <v>-0.0178227233887007</v>
      </c>
      <c r="I69" s="4">
        <f t="shared" si="44"/>
        <v>-0.438358764648399</v>
      </c>
      <c r="J69" s="41">
        <f t="shared" si="45"/>
        <v>-0.304249267578101</v>
      </c>
      <c r="K69" s="4">
        <f t="shared" si="46"/>
        <v>1.1233773040771</v>
      </c>
      <c r="L69" s="4">
        <f t="shared" si="47"/>
        <v>1.1531491088867</v>
      </c>
      <c r="M69" s="41">
        <f t="shared" si="48"/>
        <v>1.5447354125977</v>
      </c>
      <c r="N69" s="4">
        <f t="shared" si="49"/>
        <v>-0.609999999999999</v>
      </c>
      <c r="O69" s="4">
        <f t="shared" si="50"/>
        <v>-0.539999999999999</v>
      </c>
      <c r="P69" s="4">
        <f t="shared" si="51"/>
        <v>-0.75</v>
      </c>
      <c r="Q69" s="41">
        <f t="shared" si="52"/>
        <v>-0.633333333333333</v>
      </c>
    </row>
    <row r="70" spans="1:17">
      <c r="A70" s="27" t="s">
        <v>40</v>
      </c>
      <c r="B70" s="38">
        <f t="shared" si="54"/>
        <v>2.3616436767578</v>
      </c>
      <c r="C70" s="73">
        <f t="shared" si="55"/>
        <v>2.0677040863037</v>
      </c>
      <c r="D70" s="41">
        <f t="shared" si="56"/>
        <v>2.0783833312988</v>
      </c>
      <c r="E70" s="4">
        <f t="shared" si="40"/>
        <v>2.0617752838135</v>
      </c>
      <c r="F70" s="4">
        <f t="shared" si="41"/>
        <v>2.1928578186035</v>
      </c>
      <c r="G70" s="41">
        <f t="shared" si="42"/>
        <v>2.1526490020752</v>
      </c>
      <c r="H70" s="4">
        <f t="shared" si="43"/>
        <v>2.3248343658447</v>
      </c>
      <c r="I70" s="4">
        <f t="shared" si="44"/>
        <v>2.276534576416</v>
      </c>
      <c r="J70" s="41">
        <f t="shared" si="45"/>
        <v>2.3163237762451</v>
      </c>
      <c r="K70" s="4">
        <f t="shared" si="46"/>
        <v>3.9855610656738</v>
      </c>
      <c r="L70" s="4">
        <f t="shared" si="47"/>
        <v>4.2483277130127</v>
      </c>
      <c r="M70" s="41">
        <f t="shared" si="48"/>
        <v>4.1032891082764</v>
      </c>
      <c r="N70" s="4">
        <f t="shared" si="49"/>
        <v>2.84</v>
      </c>
      <c r="O70" s="4">
        <f t="shared" si="50"/>
        <v>2.74</v>
      </c>
      <c r="P70" s="4">
        <f t="shared" si="51"/>
        <v>2.44</v>
      </c>
      <c r="Q70" s="41">
        <f t="shared" si="52"/>
        <v>2.67333333333333</v>
      </c>
    </row>
    <row r="71" spans="1:17">
      <c r="A71" s="27" t="s">
        <v>41</v>
      </c>
      <c r="B71" s="38">
        <f t="shared" si="54"/>
        <v>5.0366848754883</v>
      </c>
      <c r="C71" s="73">
        <f t="shared" si="55"/>
        <v>5.1569565582275</v>
      </c>
      <c r="D71" s="41">
        <f t="shared" si="56"/>
        <v>5.1220654296875</v>
      </c>
      <c r="E71" s="4">
        <f t="shared" si="40"/>
        <v>4.6344147491455</v>
      </c>
      <c r="F71" s="4">
        <f t="shared" si="41"/>
        <v>4.4148045349121</v>
      </c>
      <c r="G71" s="41">
        <f t="shared" si="42"/>
        <v>4.5276337432861</v>
      </c>
      <c r="H71" s="4">
        <f t="shared" si="43"/>
        <v>4.8811221313477</v>
      </c>
      <c r="I71" s="4">
        <f t="shared" si="44"/>
        <v>4.8054404449463</v>
      </c>
      <c r="J71" s="41">
        <f t="shared" si="45"/>
        <v>4.5987410736084</v>
      </c>
      <c r="K71" s="4">
        <f t="shared" si="46"/>
        <v>6.5062508392334</v>
      </c>
      <c r="L71" s="4">
        <f t="shared" si="47"/>
        <v>6.4404320526123</v>
      </c>
      <c r="M71" s="41">
        <f t="shared" si="48"/>
        <v>6.3161968994141</v>
      </c>
      <c r="N71" s="4">
        <f t="shared" si="49"/>
        <v>5.68</v>
      </c>
      <c r="O71" s="4">
        <f t="shared" si="50"/>
        <v>5.59</v>
      </c>
      <c r="P71" s="4">
        <f t="shared" si="51"/>
        <v>5.82</v>
      </c>
      <c r="Q71" s="41">
        <f t="shared" si="52"/>
        <v>5.69666666666667</v>
      </c>
    </row>
    <row r="72" spans="1:17">
      <c r="A72" s="27" t="s">
        <v>42</v>
      </c>
      <c r="B72" s="38">
        <f t="shared" si="54"/>
        <v>3.5277375030518</v>
      </c>
      <c r="C72" s="73">
        <f t="shared" si="55"/>
        <v>3.4237488555908</v>
      </c>
      <c r="D72" s="41">
        <f t="shared" si="56"/>
        <v>2.6609505462646</v>
      </c>
      <c r="E72" s="4">
        <f t="shared" si="40"/>
        <v>2.7367573547363</v>
      </c>
      <c r="F72" s="4">
        <f t="shared" si="41"/>
        <v>2.7992077636719</v>
      </c>
      <c r="G72" s="41">
        <f t="shared" si="42"/>
        <v>2.8255825805664</v>
      </c>
      <c r="H72" s="4">
        <f t="shared" si="43"/>
        <v>2.3956942749023</v>
      </c>
      <c r="I72" s="4">
        <f t="shared" si="44"/>
        <v>2.6378684234619</v>
      </c>
      <c r="J72" s="41">
        <f t="shared" si="45"/>
        <v>2.5561194610596</v>
      </c>
      <c r="K72" s="4">
        <f t="shared" si="46"/>
        <v>4.6143479156494</v>
      </c>
      <c r="L72" s="4">
        <f t="shared" si="47"/>
        <v>4.377144317627</v>
      </c>
      <c r="M72" s="41">
        <f t="shared" si="48"/>
        <v>4.0830197143555</v>
      </c>
      <c r="N72" s="4">
        <f t="shared" si="49"/>
        <v>3.32</v>
      </c>
      <c r="O72" s="4">
        <f t="shared" si="50"/>
        <v>3.35</v>
      </c>
      <c r="P72" s="4">
        <f t="shared" si="51"/>
        <v>3.27</v>
      </c>
      <c r="Q72" s="41">
        <f t="shared" si="52"/>
        <v>3.31333333333333</v>
      </c>
    </row>
    <row r="73" spans="1:17">
      <c r="A73" s="27" t="s">
        <v>43</v>
      </c>
      <c r="B73" s="38">
        <f t="shared" si="54"/>
        <v>1.1265496063232</v>
      </c>
      <c r="C73" s="73">
        <f t="shared" si="55"/>
        <v>0.975329284668</v>
      </c>
      <c r="D73" s="41">
        <f t="shared" si="56"/>
        <v>0.993010406494101</v>
      </c>
      <c r="E73" s="4">
        <f t="shared" si="40"/>
        <v>1.1918793487549</v>
      </c>
      <c r="F73" s="4">
        <f t="shared" si="41"/>
        <v>0.997520523071298</v>
      </c>
      <c r="G73" s="41">
        <f t="shared" si="42"/>
        <v>1.091251449585</v>
      </c>
      <c r="H73" s="4">
        <f t="shared" si="43"/>
        <v>0.6239047241211</v>
      </c>
      <c r="I73" s="4">
        <f t="shared" si="44"/>
        <v>0.646838684081999</v>
      </c>
      <c r="J73" s="41">
        <f t="shared" si="45"/>
        <v>0.6969313812256</v>
      </c>
      <c r="K73" s="4">
        <f t="shared" si="46"/>
        <v>1.8223095703125</v>
      </c>
      <c r="L73" s="4">
        <f t="shared" si="47"/>
        <v>1.6118626403809</v>
      </c>
      <c r="M73" s="41">
        <f t="shared" si="48"/>
        <v>1.6802182006836</v>
      </c>
      <c r="N73" s="4">
        <f t="shared" si="49"/>
        <v>0.850000000000001</v>
      </c>
      <c r="O73" s="4">
        <f t="shared" si="50"/>
        <v>0.719999999999999</v>
      </c>
      <c r="P73" s="4">
        <f t="shared" si="51"/>
        <v>0.710000000000001</v>
      </c>
      <c r="Q73" s="41">
        <f t="shared" si="52"/>
        <v>0.76</v>
      </c>
    </row>
    <row r="74" spans="1:17">
      <c r="A74" s="27" t="s">
        <v>44</v>
      </c>
      <c r="B74" s="38">
        <f t="shared" si="54"/>
        <v>5.5949524688721</v>
      </c>
      <c r="C74" s="73">
        <f t="shared" si="55"/>
        <v>5.4506348419189</v>
      </c>
      <c r="D74" s="41">
        <f t="shared" si="56"/>
        <v>5.1862496185303</v>
      </c>
      <c r="E74" s="4">
        <f t="shared" si="40"/>
        <v>5.4326821136475</v>
      </c>
      <c r="F74" s="4">
        <f t="shared" si="41"/>
        <v>5.8911228942871</v>
      </c>
      <c r="G74" s="41">
        <f t="shared" si="42"/>
        <v>5.6178456115723</v>
      </c>
      <c r="H74" s="4">
        <f t="shared" si="43"/>
        <v>4.6358351898193</v>
      </c>
      <c r="I74" s="4">
        <f t="shared" si="44"/>
        <v>4.5902629089355</v>
      </c>
      <c r="J74" s="41">
        <f t="shared" si="45"/>
        <v>4.8029608917236</v>
      </c>
      <c r="K74" s="4">
        <f t="shared" si="46"/>
        <v>5.9533638763428</v>
      </c>
      <c r="L74" s="4">
        <f t="shared" si="47"/>
        <v>6.3146080780029</v>
      </c>
      <c r="M74" s="41">
        <f t="shared" si="48"/>
        <v>6.0460724639893</v>
      </c>
      <c r="N74" s="4">
        <f t="shared" si="49"/>
        <v>4.77</v>
      </c>
      <c r="O74" s="4">
        <f t="shared" si="50"/>
        <v>5.01</v>
      </c>
      <c r="P74" s="4">
        <f t="shared" si="51"/>
        <v>4.63</v>
      </c>
      <c r="Q74" s="41">
        <f t="shared" si="52"/>
        <v>4.80333333333333</v>
      </c>
    </row>
    <row r="75" spans="1:17">
      <c r="A75" s="27" t="s">
        <v>45</v>
      </c>
      <c r="B75" s="38">
        <f t="shared" si="54"/>
        <v>6.1863144683838</v>
      </c>
      <c r="C75" s="73">
        <f t="shared" si="55"/>
        <v>6.0611122894287</v>
      </c>
      <c r="D75" s="41">
        <f t="shared" si="56"/>
        <v>5.7365826416016</v>
      </c>
      <c r="E75" s="4">
        <f t="shared" si="40"/>
        <v>5.2989083099365</v>
      </c>
      <c r="F75" s="4">
        <f t="shared" si="41"/>
        <v>5.2753315734863</v>
      </c>
      <c r="G75" s="41">
        <f t="shared" si="42"/>
        <v>5.3578186798096</v>
      </c>
      <c r="H75" s="4">
        <f t="shared" si="43"/>
        <v>4.5561595153809</v>
      </c>
      <c r="I75" s="4">
        <f t="shared" si="44"/>
        <v>4.7328009796143</v>
      </c>
      <c r="J75" s="41">
        <f t="shared" si="45"/>
        <v>4.5767626953125</v>
      </c>
      <c r="K75" s="4">
        <f t="shared" si="46"/>
        <v>4.6885876464844</v>
      </c>
      <c r="L75" s="4">
        <f t="shared" si="47"/>
        <v>5.2441334533691</v>
      </c>
      <c r="M75" s="41">
        <f t="shared" si="48"/>
        <v>4.8193993377686</v>
      </c>
      <c r="N75" s="4">
        <f t="shared" si="49"/>
        <v>3.7</v>
      </c>
      <c r="O75" s="4">
        <f t="shared" si="50"/>
        <v>3.77</v>
      </c>
      <c r="P75" s="4">
        <f t="shared" si="51"/>
        <v>3.59</v>
      </c>
      <c r="Q75" s="41">
        <f t="shared" si="52"/>
        <v>3.68666666666667</v>
      </c>
    </row>
    <row r="76" spans="1:17">
      <c r="A76" s="27" t="s">
        <v>46</v>
      </c>
      <c r="B76" s="38">
        <f t="shared" si="54"/>
        <v>-1.0599795532227</v>
      </c>
      <c r="C76" s="73">
        <f t="shared" si="55"/>
        <v>-0.327214355468701</v>
      </c>
      <c r="D76" s="41">
        <f t="shared" si="56"/>
        <v>-0.927748794555701</v>
      </c>
      <c r="E76" s="4">
        <f t="shared" si="40"/>
        <v>-0.506229324340801</v>
      </c>
      <c r="F76" s="4">
        <f t="shared" si="41"/>
        <v>-0.557607574462903</v>
      </c>
      <c r="G76" s="41">
        <f t="shared" si="42"/>
        <v>-0.582170410156202</v>
      </c>
      <c r="H76" s="4">
        <f t="shared" si="43"/>
        <v>-0.974874954223601</v>
      </c>
      <c r="I76" s="4">
        <f t="shared" si="44"/>
        <v>-0.6939663696289</v>
      </c>
      <c r="J76" s="41">
        <f t="shared" si="45"/>
        <v>-0.825930099487302</v>
      </c>
      <c r="K76" s="4">
        <f t="shared" si="46"/>
        <v>-1.6967864227295</v>
      </c>
      <c r="L76" s="4">
        <f t="shared" si="47"/>
        <v>-1.4847068023682</v>
      </c>
      <c r="M76" s="41">
        <f t="shared" si="48"/>
        <v>-1.6827182006836</v>
      </c>
      <c r="N76" s="4">
        <f t="shared" si="49"/>
        <v>-3.17</v>
      </c>
      <c r="O76" s="4">
        <f t="shared" si="50"/>
        <v>-3.24</v>
      </c>
      <c r="P76" s="4">
        <f t="shared" si="51"/>
        <v>-2.99</v>
      </c>
      <c r="Q76" s="41">
        <f t="shared" si="52"/>
        <v>-3.13333333333333</v>
      </c>
    </row>
    <row r="77" spans="1:17">
      <c r="A77" s="27" t="s">
        <v>47</v>
      </c>
      <c r="B77" s="38">
        <f t="shared" si="54"/>
        <v>3.0742462921143</v>
      </c>
      <c r="C77" s="73">
        <f t="shared" si="55"/>
        <v>2.7436436462402</v>
      </c>
      <c r="D77" s="41">
        <f t="shared" si="56"/>
        <v>2.5382908630371</v>
      </c>
      <c r="E77" s="4">
        <f t="shared" si="40"/>
        <v>2.8633232879638</v>
      </c>
      <c r="F77" s="4">
        <f t="shared" si="41"/>
        <v>2.6503258514404</v>
      </c>
      <c r="G77" s="41">
        <f t="shared" si="42"/>
        <v>2.4300957489014</v>
      </c>
      <c r="H77" s="4">
        <f t="shared" si="43"/>
        <v>2.2173533630371</v>
      </c>
      <c r="I77" s="4">
        <f t="shared" si="44"/>
        <v>1.9783110809326</v>
      </c>
      <c r="J77" s="41">
        <f t="shared" si="45"/>
        <v>2.4567294311523</v>
      </c>
      <c r="K77" s="4">
        <f t="shared" si="46"/>
        <v>2.2840370941162</v>
      </c>
      <c r="L77" s="4">
        <f t="shared" si="47"/>
        <v>2.3914742279053</v>
      </c>
      <c r="M77" s="41">
        <f t="shared" si="48"/>
        <v>2.7127861785889</v>
      </c>
      <c r="N77" s="4">
        <f t="shared" si="49"/>
        <v>0.84</v>
      </c>
      <c r="O77" s="4">
        <f t="shared" si="50"/>
        <v>0.759999999999998</v>
      </c>
      <c r="P77" s="4">
        <f t="shared" si="51"/>
        <v>0.600000000000001</v>
      </c>
      <c r="Q77" s="41">
        <f t="shared" si="52"/>
        <v>0.733333333333333</v>
      </c>
    </row>
    <row r="78" spans="1:17">
      <c r="A78" s="27" t="s">
        <v>48</v>
      </c>
      <c r="B78" s="38">
        <f t="shared" si="54"/>
        <v>0.191244964599598</v>
      </c>
      <c r="C78" s="73">
        <f t="shared" si="55"/>
        <v>0.272848968505897</v>
      </c>
      <c r="D78" s="41">
        <f t="shared" si="56"/>
        <v>0.3689049530029</v>
      </c>
      <c r="E78" s="4">
        <f t="shared" si="40"/>
        <v>-0.153936309814501</v>
      </c>
      <c r="F78" s="4">
        <f t="shared" si="41"/>
        <v>0.00674636840819787</v>
      </c>
      <c r="G78" s="41">
        <f t="shared" si="42"/>
        <v>-0.043319625854501</v>
      </c>
      <c r="H78" s="4">
        <f t="shared" si="43"/>
        <v>-0.4979424285889</v>
      </c>
      <c r="I78" s="4">
        <f t="shared" si="44"/>
        <v>-0.609655838012699</v>
      </c>
      <c r="J78" s="41">
        <f t="shared" si="45"/>
        <v>-0.0590653228760019</v>
      </c>
      <c r="K78" s="4">
        <f t="shared" si="46"/>
        <v>-1.1015162658691</v>
      </c>
      <c r="L78" s="4">
        <f t="shared" si="47"/>
        <v>-0.975274581909201</v>
      </c>
      <c r="M78" s="41">
        <f t="shared" si="48"/>
        <v>-1.0011592102051</v>
      </c>
      <c r="N78" s="4">
        <f t="shared" si="49"/>
        <v>-1.5</v>
      </c>
      <c r="O78" s="4">
        <f t="shared" si="50"/>
        <v>-1.75</v>
      </c>
      <c r="P78" s="4">
        <f t="shared" si="51"/>
        <v>-1.64</v>
      </c>
      <c r="Q78" s="41">
        <f t="shared" si="52"/>
        <v>-1.63</v>
      </c>
    </row>
    <row r="79" spans="1:17">
      <c r="A79" s="27" t="s">
        <v>49</v>
      </c>
      <c r="B79" s="38">
        <f t="shared" si="54"/>
        <v>3.8725651550293</v>
      </c>
      <c r="C79" s="73">
        <f t="shared" si="55"/>
        <v>4.2212399291992</v>
      </c>
      <c r="D79" s="41">
        <f t="shared" si="56"/>
        <v>3.8454006958008</v>
      </c>
      <c r="E79" s="4">
        <f t="shared" si="40"/>
        <v>3.1302128601074</v>
      </c>
      <c r="F79" s="4">
        <f t="shared" si="41"/>
        <v>3.5410919952393</v>
      </c>
      <c r="G79" s="41">
        <f t="shared" si="42"/>
        <v>3.2860718536377</v>
      </c>
      <c r="H79" s="4">
        <f t="shared" si="43"/>
        <v>3.4095282745361</v>
      </c>
      <c r="I79" s="4">
        <f t="shared" si="44"/>
        <v>3.2251239013672</v>
      </c>
      <c r="J79" s="41">
        <f t="shared" si="45"/>
        <v>3.699407119751</v>
      </c>
      <c r="K79" s="4">
        <f t="shared" si="46"/>
        <v>3.7247395324707</v>
      </c>
      <c r="L79" s="4">
        <f t="shared" si="47"/>
        <v>3.6525997924805</v>
      </c>
      <c r="M79" s="41">
        <f t="shared" si="48"/>
        <v>3.9390950012207</v>
      </c>
      <c r="N79" s="4">
        <f t="shared" si="49"/>
        <v>0.690000000000001</v>
      </c>
      <c r="O79" s="4">
        <f t="shared" si="50"/>
        <v>0.780000000000001</v>
      </c>
      <c r="P79" s="4">
        <f t="shared" si="51"/>
        <v>0.829999999999998</v>
      </c>
      <c r="Q79" s="41">
        <f t="shared" si="52"/>
        <v>0.766666666666667</v>
      </c>
    </row>
    <row r="80" spans="1:17">
      <c r="A80" s="27" t="s">
        <v>50</v>
      </c>
      <c r="B80" s="38">
        <f t="shared" si="54"/>
        <v>3.7278298187256</v>
      </c>
      <c r="C80" s="73">
        <f t="shared" si="55"/>
        <v>3.8137615966797</v>
      </c>
      <c r="D80" s="41">
        <f t="shared" si="56"/>
        <v>3.8389138031006</v>
      </c>
      <c r="E80" s="4">
        <f t="shared" si="40"/>
        <v>3.5080529022217</v>
      </c>
      <c r="F80" s="4">
        <f t="shared" si="41"/>
        <v>3.404499130249</v>
      </c>
      <c r="G80" s="41">
        <f t="shared" si="42"/>
        <v>3.0155278015137</v>
      </c>
      <c r="H80" s="4">
        <f t="shared" si="43"/>
        <v>3.5279936981201</v>
      </c>
      <c r="I80" s="4">
        <f t="shared" si="44"/>
        <v>3.7410464477539</v>
      </c>
      <c r="J80" s="41">
        <f t="shared" si="45"/>
        <v>3.5834307861328</v>
      </c>
      <c r="K80" s="4">
        <f t="shared" si="46"/>
        <v>3.1706566619873</v>
      </c>
      <c r="L80" s="4">
        <f t="shared" si="47"/>
        <v>3.5150036621094</v>
      </c>
      <c r="M80" s="41">
        <f t="shared" si="48"/>
        <v>3.4835419464111</v>
      </c>
      <c r="N80" s="4">
        <f t="shared" si="49"/>
        <v>2.17</v>
      </c>
      <c r="O80" s="4">
        <f t="shared" si="50"/>
        <v>2.12</v>
      </c>
      <c r="P80" s="4">
        <f t="shared" si="51"/>
        <v>2.13</v>
      </c>
      <c r="Q80" s="41">
        <f t="shared" si="52"/>
        <v>2.14</v>
      </c>
    </row>
    <row r="81" spans="1:17">
      <c r="A81" s="27" t="s">
        <v>51</v>
      </c>
      <c r="B81" s="38">
        <f t="shared" si="54"/>
        <v>4.6719311523438</v>
      </c>
      <c r="C81" s="73">
        <f t="shared" si="55"/>
        <v>4.7173107910156</v>
      </c>
      <c r="D81" s="41">
        <f t="shared" si="56"/>
        <v>4.7435654449463</v>
      </c>
      <c r="E81" s="4">
        <f t="shared" si="40"/>
        <v>4.4442253875732</v>
      </c>
      <c r="F81" s="4">
        <f t="shared" si="41"/>
        <v>4.486810760498</v>
      </c>
      <c r="G81" s="41">
        <f t="shared" si="42"/>
        <v>4.5557823944092</v>
      </c>
      <c r="H81" s="4">
        <f t="shared" si="43"/>
        <v>5.1410079193115</v>
      </c>
      <c r="I81" s="4">
        <f t="shared" si="44"/>
        <v>4.815934677124</v>
      </c>
      <c r="J81" s="41">
        <f t="shared" si="45"/>
        <v>5.145804901123</v>
      </c>
      <c r="K81" s="4">
        <f t="shared" si="46"/>
        <v>4.8979859161377</v>
      </c>
      <c r="L81" s="4">
        <f t="shared" si="47"/>
        <v>4.7556786346436</v>
      </c>
      <c r="M81" s="41">
        <f t="shared" si="48"/>
        <v>5.0538124847412</v>
      </c>
      <c r="N81" s="4">
        <f t="shared" si="49"/>
        <v>4.02</v>
      </c>
      <c r="O81" s="4">
        <f t="shared" si="50"/>
        <v>3.97</v>
      </c>
      <c r="P81" s="4">
        <f t="shared" si="51"/>
        <v>3.95</v>
      </c>
      <c r="Q81" s="41">
        <f t="shared" si="52"/>
        <v>3.98</v>
      </c>
    </row>
    <row r="82" spans="1:17">
      <c r="A82" s="27" t="s">
        <v>53</v>
      </c>
      <c r="B82" s="38">
        <f t="shared" si="54"/>
        <v>2.5920590209961</v>
      </c>
      <c r="C82" s="73">
        <f t="shared" si="55"/>
        <v>2.2882489013672</v>
      </c>
      <c r="D82" s="41">
        <f t="shared" si="56"/>
        <v>2.2379883575439</v>
      </c>
      <c r="E82" s="4">
        <f t="shared" si="40"/>
        <v>1.8411751556396</v>
      </c>
      <c r="F82" s="4">
        <f t="shared" si="41"/>
        <v>1.726068572998</v>
      </c>
      <c r="G82" s="41">
        <f t="shared" si="42"/>
        <v>1.7606583404541</v>
      </c>
      <c r="H82" s="4">
        <f t="shared" si="43"/>
        <v>1.4478564453125</v>
      </c>
      <c r="I82" s="4">
        <f t="shared" si="44"/>
        <v>2.1469493103027</v>
      </c>
      <c r="J82" s="41">
        <f t="shared" si="45"/>
        <v>1.9887538146973</v>
      </c>
      <c r="K82" s="4">
        <f t="shared" si="46"/>
        <v>0.407751541137699</v>
      </c>
      <c r="L82" s="4">
        <f t="shared" si="47"/>
        <v>0.3700032043457</v>
      </c>
      <c r="M82" s="41">
        <f t="shared" si="48"/>
        <v>0.368229370117202</v>
      </c>
      <c r="N82" s="4">
        <f t="shared" si="49"/>
        <v>0.00999999999999801</v>
      </c>
      <c r="O82" s="4">
        <f t="shared" si="50"/>
        <v>-0.699999999999999</v>
      </c>
      <c r="P82" s="4">
        <f t="shared" si="51"/>
        <v>-0.870000000000001</v>
      </c>
      <c r="Q82" s="41">
        <f t="shared" si="52"/>
        <v>-0.520000000000001</v>
      </c>
    </row>
    <row r="83" spans="1:17">
      <c r="A83" s="27" t="s">
        <v>54</v>
      </c>
      <c r="B83" s="38">
        <f t="shared" si="54"/>
        <v>1.6836365509033</v>
      </c>
      <c r="C83" s="73">
        <f t="shared" si="55"/>
        <v>2.0631855773926</v>
      </c>
      <c r="D83" s="41">
        <f t="shared" si="56"/>
        <v>1.7345379638672</v>
      </c>
      <c r="E83" s="4">
        <f t="shared" si="40"/>
        <v>1.7315731811523</v>
      </c>
      <c r="F83" s="4">
        <f t="shared" si="41"/>
        <v>1.5885601806641</v>
      </c>
      <c r="G83" s="41">
        <f t="shared" si="42"/>
        <v>1.6896725463867</v>
      </c>
      <c r="H83" s="4">
        <f t="shared" si="43"/>
        <v>1.5479083251953</v>
      </c>
      <c r="I83" s="4">
        <f t="shared" si="44"/>
        <v>1.8130793762207</v>
      </c>
      <c r="J83" s="41">
        <f t="shared" si="45"/>
        <v>1.7270426940918</v>
      </c>
      <c r="K83" s="4">
        <f t="shared" si="46"/>
        <v>1.3553814697266</v>
      </c>
      <c r="L83" s="4">
        <f t="shared" si="47"/>
        <v>1.7273907470703</v>
      </c>
      <c r="M83" s="41">
        <f t="shared" si="48"/>
        <v>2.0713391113281</v>
      </c>
      <c r="N83" s="4">
        <f t="shared" si="49"/>
        <v>0.919999999999998</v>
      </c>
      <c r="O83" s="4">
        <f t="shared" si="50"/>
        <v>0.890000000000001</v>
      </c>
      <c r="P83" s="4">
        <f t="shared" si="51"/>
        <v>1.16</v>
      </c>
      <c r="Q83" s="41">
        <f t="shared" si="52"/>
        <v>0.99</v>
      </c>
    </row>
    <row r="84" spans="1:17">
      <c r="A84" s="27" t="s">
        <v>55</v>
      </c>
      <c r="B84" s="38">
        <f t="shared" si="54"/>
        <v>3.6465519714355</v>
      </c>
      <c r="C84" s="73">
        <f t="shared" si="55"/>
        <v>5.1291645812988</v>
      </c>
      <c r="D84" s="41">
        <f t="shared" si="56"/>
        <v>4.0976284790039</v>
      </c>
      <c r="E84" s="4">
        <f t="shared" si="40"/>
        <v>3.0533963012695</v>
      </c>
      <c r="F84" s="4">
        <f t="shared" si="41"/>
        <v>2.9422779846191</v>
      </c>
      <c r="G84" s="41">
        <f t="shared" si="42"/>
        <v>2.9852619934082</v>
      </c>
      <c r="H84" s="4">
        <f t="shared" si="43"/>
        <v>2.5042395782471</v>
      </c>
      <c r="I84" s="4">
        <f t="shared" si="44"/>
        <v>2.8589167785645</v>
      </c>
      <c r="J84" s="41">
        <f t="shared" si="45"/>
        <v>2.5985522460938</v>
      </c>
      <c r="K84" s="4">
        <f t="shared" si="46"/>
        <v>3.3270458984375</v>
      </c>
      <c r="L84" s="4">
        <f t="shared" si="47"/>
        <v>4.3088269042969</v>
      </c>
      <c r="M84" s="41">
        <f t="shared" si="48"/>
        <v>3.0019192504883</v>
      </c>
      <c r="N84" s="4">
        <f t="shared" si="49"/>
        <v>2</v>
      </c>
      <c r="O84" s="4">
        <f t="shared" si="50"/>
        <v>2.56</v>
      </c>
      <c r="P84" s="4">
        <f t="shared" si="51"/>
        <v>2.62</v>
      </c>
      <c r="Q84" s="41">
        <f t="shared" si="52"/>
        <v>2.39333333333333</v>
      </c>
    </row>
    <row r="85" spans="1:17">
      <c r="A85" s="27" t="s">
        <v>56</v>
      </c>
      <c r="B85" s="38">
        <f t="shared" si="54"/>
        <v>0.833022003173799</v>
      </c>
      <c r="C85" s="73">
        <f t="shared" si="55"/>
        <v>-0.9550811004639</v>
      </c>
      <c r="D85" s="41">
        <f t="shared" si="56"/>
        <v>-0.447426910400402</v>
      </c>
      <c r="E85" s="4">
        <f t="shared" si="40"/>
        <v>-0.4946116638184</v>
      </c>
      <c r="F85" s="4">
        <f t="shared" si="41"/>
        <v>-0.445514602661103</v>
      </c>
      <c r="G85" s="41">
        <f t="shared" si="42"/>
        <v>-0.429185791015602</v>
      </c>
      <c r="H85" s="4">
        <f t="shared" si="43"/>
        <v>-0.486961441040002</v>
      </c>
      <c r="I85" s="4">
        <f t="shared" si="44"/>
        <v>-0.761486511230501</v>
      </c>
      <c r="J85" s="41">
        <f t="shared" si="45"/>
        <v>-0.872641067504901</v>
      </c>
      <c r="K85" s="4">
        <f t="shared" si="46"/>
        <v>-0.236947555541999</v>
      </c>
      <c r="L85" s="4">
        <f t="shared" si="47"/>
        <v>0.0882954406738001</v>
      </c>
      <c r="M85" s="41">
        <f t="shared" si="48"/>
        <v>-0.00402786254879928</v>
      </c>
      <c r="N85" s="4">
        <f t="shared" si="49"/>
        <v>0.960000000000001</v>
      </c>
      <c r="O85" s="4">
        <f t="shared" si="50"/>
        <v>1.26</v>
      </c>
      <c r="P85" s="4">
        <f t="shared" si="51"/>
        <v>1.37</v>
      </c>
      <c r="Q85" s="41">
        <f t="shared" si="52"/>
        <v>1.19666666666667</v>
      </c>
    </row>
    <row r="86" spans="1:17">
      <c r="A86" s="27" t="s">
        <v>57</v>
      </c>
      <c r="B86" s="38">
        <f t="shared" si="54"/>
        <v>2.5602940368652</v>
      </c>
      <c r="C86" s="73">
        <f t="shared" si="55"/>
        <v>2.6101406860352</v>
      </c>
      <c r="D86" s="41">
        <f t="shared" si="56"/>
        <v>2.8114575195313</v>
      </c>
      <c r="E86" s="4">
        <f t="shared" si="40"/>
        <v>2.6383801269531</v>
      </c>
      <c r="F86" s="4">
        <f t="shared" si="41"/>
        <v>2.5227135467529</v>
      </c>
      <c r="G86" s="41">
        <f t="shared" si="42"/>
        <v>3.6390553283691</v>
      </c>
      <c r="H86" s="4">
        <f t="shared" si="43"/>
        <v>0.409095306396498</v>
      </c>
      <c r="I86" s="4">
        <f t="shared" si="44"/>
        <v>0.389544982910198</v>
      </c>
      <c r="J86" s="41">
        <f t="shared" si="45"/>
        <v>0.674180526733398</v>
      </c>
      <c r="K86" s="4">
        <f t="shared" si="46"/>
        <v>0.6652722167969</v>
      </c>
      <c r="L86" s="4">
        <f t="shared" si="47"/>
        <v>1.2760186004639</v>
      </c>
      <c r="M86" s="41">
        <f t="shared" si="48"/>
        <v>1.3308598327637</v>
      </c>
      <c r="N86" s="4">
        <f t="shared" si="49"/>
        <v>0.739999999999998</v>
      </c>
      <c r="O86" s="4">
        <f t="shared" si="50"/>
        <v>0.469999999999999</v>
      </c>
      <c r="P86" s="4">
        <f t="shared" si="51"/>
        <v>0.0700000000000003</v>
      </c>
      <c r="Q86" s="41">
        <f t="shared" si="52"/>
        <v>0.426666666666666</v>
      </c>
    </row>
    <row r="87" spans="1:17">
      <c r="A87" s="27" t="s">
        <v>58</v>
      </c>
      <c r="B87" s="38">
        <f t="shared" si="54"/>
        <v>2.1326378631592</v>
      </c>
      <c r="C87" s="73">
        <f t="shared" si="55"/>
        <v>2.0901898193359</v>
      </c>
      <c r="D87" s="41">
        <f t="shared" si="56"/>
        <v>2.0524796295166</v>
      </c>
      <c r="E87" s="4">
        <f t="shared" si="40"/>
        <v>2.4884033966064</v>
      </c>
      <c r="F87" s="4">
        <f t="shared" si="41"/>
        <v>2.3007069396973</v>
      </c>
      <c r="G87" s="41">
        <f t="shared" si="42"/>
        <v>2.3013001251221</v>
      </c>
      <c r="H87" s="4">
        <f t="shared" si="43"/>
        <v>2.5584426116943</v>
      </c>
      <c r="I87" s="4">
        <f t="shared" si="44"/>
        <v>2.6899695587158</v>
      </c>
      <c r="J87" s="41">
        <f t="shared" si="45"/>
        <v>3.3864875030518</v>
      </c>
      <c r="K87" s="4">
        <f t="shared" si="46"/>
        <v>2.1040215301514</v>
      </c>
      <c r="L87" s="4">
        <f t="shared" si="47"/>
        <v>2.4610104370117</v>
      </c>
      <c r="M87" s="41">
        <f t="shared" si="48"/>
        <v>2.3203491973877</v>
      </c>
      <c r="N87" s="4">
        <f t="shared" si="49"/>
        <v>0.109999999999999</v>
      </c>
      <c r="O87" s="4">
        <f t="shared" si="50"/>
        <v>0.219999999999999</v>
      </c>
      <c r="P87" s="4">
        <f t="shared" si="51"/>
        <v>0.0700000000000003</v>
      </c>
      <c r="Q87" s="41">
        <f t="shared" si="52"/>
        <v>0.133333333333333</v>
      </c>
    </row>
    <row r="88" spans="1:17">
      <c r="A88" s="27" t="s">
        <v>59</v>
      </c>
      <c r="B88" s="38">
        <f t="shared" si="54"/>
        <v>-0.331109161377</v>
      </c>
      <c r="C88" s="73">
        <f t="shared" si="55"/>
        <v>-0.482834930419902</v>
      </c>
      <c r="D88" s="41">
        <f t="shared" si="56"/>
        <v>-0.582373733520502</v>
      </c>
      <c r="E88" s="4">
        <f t="shared" si="40"/>
        <v>-0.588420791626003</v>
      </c>
      <c r="F88" s="4">
        <f t="shared" si="41"/>
        <v>-0.834762496948201</v>
      </c>
      <c r="G88" s="41">
        <f t="shared" si="42"/>
        <v>-0.794303817749</v>
      </c>
      <c r="H88" s="4">
        <f t="shared" si="43"/>
        <v>-0.257944564819301</v>
      </c>
      <c r="I88" s="4">
        <f t="shared" si="44"/>
        <v>-0.6570801544189</v>
      </c>
      <c r="J88" s="41">
        <f t="shared" si="45"/>
        <v>-0.5821823883057</v>
      </c>
      <c r="K88" s="4">
        <f t="shared" si="46"/>
        <v>-0.286092300415</v>
      </c>
      <c r="L88" s="4">
        <f t="shared" si="47"/>
        <v>-0.143388290405298</v>
      </c>
      <c r="M88" s="41">
        <f t="shared" si="48"/>
        <v>-0.4808974456787</v>
      </c>
      <c r="N88" s="4">
        <f t="shared" si="49"/>
        <v>-2.03</v>
      </c>
      <c r="O88" s="4">
        <f t="shared" si="50"/>
        <v>-2.35</v>
      </c>
      <c r="P88" s="4">
        <f t="shared" si="51"/>
        <v>-1.74</v>
      </c>
      <c r="Q88" s="41">
        <f t="shared" si="52"/>
        <v>-2.04</v>
      </c>
    </row>
    <row r="89" spans="1:17">
      <c r="A89" s="27" t="s">
        <v>60</v>
      </c>
      <c r="B89" s="38">
        <f t="shared" si="54"/>
        <v>-0.0995509338379001</v>
      </c>
      <c r="C89" s="73">
        <f t="shared" si="55"/>
        <v>0.390837554931601</v>
      </c>
      <c r="D89" s="41">
        <f t="shared" si="56"/>
        <v>0.614252929687499</v>
      </c>
      <c r="E89" s="4">
        <f t="shared" si="40"/>
        <v>1.6868420410156</v>
      </c>
      <c r="F89" s="4">
        <f t="shared" si="41"/>
        <v>1.8794842529297</v>
      </c>
      <c r="G89" s="41">
        <f t="shared" si="42"/>
        <v>1.8091278839111</v>
      </c>
      <c r="H89" s="4">
        <f t="shared" si="43"/>
        <v>-0.370262603759802</v>
      </c>
      <c r="I89" s="4">
        <f t="shared" si="44"/>
        <v>-0.300436477661101</v>
      </c>
      <c r="J89" s="41">
        <f t="shared" si="45"/>
        <v>-0.2036213684082</v>
      </c>
      <c r="K89" s="4">
        <f t="shared" si="46"/>
        <v>0.110910873413101</v>
      </c>
      <c r="L89" s="4">
        <f t="shared" si="47"/>
        <v>0.3813366699219</v>
      </c>
      <c r="M89" s="41">
        <f t="shared" si="48"/>
        <v>0.0232987213135019</v>
      </c>
      <c r="N89" s="4">
        <f t="shared" si="49"/>
        <v>-0.82</v>
      </c>
      <c r="O89" s="4">
        <f t="shared" si="50"/>
        <v>-0.800000000000001</v>
      </c>
      <c r="P89" s="4">
        <f t="shared" si="51"/>
        <v>-0.620000000000001</v>
      </c>
      <c r="Q89" s="41">
        <f t="shared" si="52"/>
        <v>-0.746666666666667</v>
      </c>
    </row>
    <row r="90" spans="1:17">
      <c r="A90" s="27" t="s">
        <v>61</v>
      </c>
      <c r="B90" s="38">
        <f t="shared" si="54"/>
        <v>10.4768818664551</v>
      </c>
      <c r="C90" s="73">
        <f t="shared" si="55"/>
        <v>10.8409375</v>
      </c>
      <c r="D90" s="41">
        <f t="shared" si="56"/>
        <v>10.2857121276855</v>
      </c>
      <c r="E90" s="4">
        <f t="shared" si="40"/>
        <v>10.6469097900391</v>
      </c>
      <c r="F90" s="4">
        <f t="shared" si="41"/>
        <v>10.4349728393555</v>
      </c>
      <c r="G90" s="41">
        <f t="shared" si="42"/>
        <v>9.6941738891602</v>
      </c>
      <c r="H90" s="4">
        <f t="shared" si="43"/>
        <v>10.7895999145508</v>
      </c>
      <c r="I90" s="4">
        <f t="shared" si="44"/>
        <v>10.0185389709473</v>
      </c>
      <c r="J90" s="41">
        <f t="shared" si="45"/>
        <v>11.9370989990234</v>
      </c>
      <c r="K90" s="4">
        <f t="shared" si="46"/>
        <v>10.8162731933594</v>
      </c>
      <c r="L90" s="4">
        <f t="shared" si="47"/>
        <v>11.1599964904785</v>
      </c>
      <c r="M90" s="41">
        <f t="shared" si="48"/>
        <v>10.5162531963415</v>
      </c>
      <c r="N90" s="4">
        <f t="shared" si="49"/>
        <v>9.09</v>
      </c>
      <c r="O90" s="4">
        <f t="shared" si="50"/>
        <v>8.5229</v>
      </c>
      <c r="P90" s="4">
        <f t="shared" si="51"/>
        <v>9.25</v>
      </c>
      <c r="Q90" s="41">
        <f t="shared" si="52"/>
        <v>8.9543</v>
      </c>
    </row>
    <row r="91" spans="1:17">
      <c r="A91" s="27" t="s">
        <v>62</v>
      </c>
      <c r="B91" s="38">
        <f t="shared" si="54"/>
        <v>0.532811050414999</v>
      </c>
      <c r="C91" s="73">
        <f t="shared" si="55"/>
        <v>0.277872924804701</v>
      </c>
      <c r="D91" s="41">
        <f t="shared" si="56"/>
        <v>0.5208100128174</v>
      </c>
      <c r="E91" s="4">
        <f t="shared" si="40"/>
        <v>0.0278015899657973</v>
      </c>
      <c r="F91" s="4">
        <f t="shared" si="41"/>
        <v>0.104887084960897</v>
      </c>
      <c r="G91" s="41">
        <f t="shared" si="42"/>
        <v>0.728063659667999</v>
      </c>
      <c r="H91" s="4">
        <f t="shared" si="43"/>
        <v>-0.0565705108643009</v>
      </c>
      <c r="I91" s="4">
        <f t="shared" si="44"/>
        <v>-0.114386062622099</v>
      </c>
      <c r="J91" s="41">
        <f t="shared" si="45"/>
        <v>-0.0663246917725004</v>
      </c>
      <c r="K91" s="4">
        <f t="shared" si="46"/>
        <v>-1.2445063781738</v>
      </c>
      <c r="L91" s="4">
        <f t="shared" si="47"/>
        <v>-1.5333609771729</v>
      </c>
      <c r="M91" s="41">
        <f t="shared" si="48"/>
        <v>-1.24190284729</v>
      </c>
      <c r="N91" s="4">
        <f t="shared" si="49"/>
        <v>-1.92</v>
      </c>
      <c r="O91" s="4">
        <f t="shared" si="50"/>
        <v>-2.26</v>
      </c>
      <c r="P91" s="4">
        <f t="shared" si="51"/>
        <v>-1.72</v>
      </c>
      <c r="Q91" s="41">
        <f t="shared" si="52"/>
        <v>-1.96666666666667</v>
      </c>
    </row>
    <row r="92" spans="1:17">
      <c r="A92" s="27" t="s">
        <v>63</v>
      </c>
      <c r="B92" s="38">
        <f t="shared" si="54"/>
        <v>-0.404975051879902</v>
      </c>
      <c r="C92" s="73">
        <f t="shared" si="55"/>
        <v>-0.763596649169902</v>
      </c>
      <c r="D92" s="41">
        <f t="shared" si="56"/>
        <v>-0.744788284301801</v>
      </c>
      <c r="E92" s="4">
        <f t="shared" si="40"/>
        <v>-0.260940475463901</v>
      </c>
      <c r="F92" s="4">
        <f t="shared" si="41"/>
        <v>0.127277450561497</v>
      </c>
      <c r="G92" s="41">
        <f t="shared" si="42"/>
        <v>-0.143178863525403</v>
      </c>
      <c r="H92" s="4">
        <f t="shared" si="43"/>
        <v>-1.5429119873047</v>
      </c>
      <c r="I92" s="4">
        <f t="shared" si="44"/>
        <v>-1.4778008270264</v>
      </c>
      <c r="J92" s="41">
        <f t="shared" si="45"/>
        <v>-1.3009915161133</v>
      </c>
      <c r="K92" s="4">
        <f t="shared" si="46"/>
        <v>-1.6778788757324</v>
      </c>
      <c r="L92" s="4">
        <f t="shared" si="47"/>
        <v>-1.6573023986816</v>
      </c>
      <c r="M92" s="41">
        <f t="shared" si="48"/>
        <v>-1.4303927612305</v>
      </c>
      <c r="N92" s="4">
        <f t="shared" si="49"/>
        <v>-2.46</v>
      </c>
      <c r="O92" s="4">
        <f t="shared" si="50"/>
        <v>-2.06</v>
      </c>
      <c r="P92" s="4">
        <f t="shared" si="51"/>
        <v>-2.1</v>
      </c>
      <c r="Q92" s="41">
        <f t="shared" si="52"/>
        <v>-2.20666666666667</v>
      </c>
    </row>
    <row r="93" spans="1:17">
      <c r="A93" s="27" t="s">
        <v>64</v>
      </c>
      <c r="B93" s="38">
        <f t="shared" si="54"/>
        <v>7.6940522003174</v>
      </c>
      <c r="C93" s="73">
        <f t="shared" si="55"/>
        <v>8.1680935668945</v>
      </c>
      <c r="D93" s="41">
        <f t="shared" si="56"/>
        <v>8.3930729675293</v>
      </c>
      <c r="E93" s="4">
        <f t="shared" si="40"/>
        <v>9.7724285888672</v>
      </c>
      <c r="F93" s="4">
        <f t="shared" si="41"/>
        <v>8.4403858947754</v>
      </c>
      <c r="G93" s="41">
        <f t="shared" si="42"/>
        <v>9.559829788208</v>
      </c>
      <c r="H93" s="4">
        <f t="shared" si="43"/>
        <v>9.0595393371582</v>
      </c>
      <c r="I93" s="4">
        <f t="shared" si="44"/>
        <v>9.0283160400391</v>
      </c>
      <c r="J93" s="41">
        <f t="shared" si="45"/>
        <v>9.4323344421387</v>
      </c>
      <c r="K93" s="4">
        <f t="shared" si="46"/>
        <v>8.0628914642334</v>
      </c>
      <c r="L93" s="4">
        <f t="shared" si="47"/>
        <v>8.0378498840332</v>
      </c>
      <c r="M93" s="41">
        <f t="shared" si="48"/>
        <v>7.8111748504639</v>
      </c>
      <c r="N93" s="4">
        <f t="shared" si="49"/>
        <v>8.4</v>
      </c>
      <c r="O93" s="4">
        <f t="shared" si="50"/>
        <v>7.84</v>
      </c>
      <c r="P93" s="4">
        <f t="shared" si="51"/>
        <v>7.58</v>
      </c>
      <c r="Q93" s="41">
        <f t="shared" si="52"/>
        <v>7.94</v>
      </c>
    </row>
    <row r="94" spans="1:17">
      <c r="A94" s="27" t="s">
        <v>65</v>
      </c>
      <c r="B94" s="38">
        <f t="shared" si="54"/>
        <v>1.1905564117432</v>
      </c>
      <c r="C94" s="73">
        <f t="shared" si="55"/>
        <v>0.768015747070297</v>
      </c>
      <c r="D94" s="41">
        <f t="shared" si="56"/>
        <v>1.1172608184814</v>
      </c>
      <c r="E94" s="4">
        <f t="shared" si="40"/>
        <v>0.888055877685499</v>
      </c>
      <c r="F94" s="4">
        <f t="shared" si="41"/>
        <v>0.777628021240197</v>
      </c>
      <c r="G94" s="41">
        <f t="shared" si="42"/>
        <v>0.978689270019498</v>
      </c>
      <c r="H94" s="4">
        <f t="shared" si="43"/>
        <v>0.322497863769499</v>
      </c>
      <c r="I94" s="4">
        <f t="shared" si="44"/>
        <v>0.223439712524399</v>
      </c>
      <c r="J94" s="41">
        <f t="shared" si="45"/>
        <v>0.3381476593018</v>
      </c>
      <c r="K94" s="4">
        <f t="shared" si="46"/>
        <v>0.336531143188502</v>
      </c>
      <c r="L94" s="4">
        <f t="shared" si="47"/>
        <v>0.114757995605501</v>
      </c>
      <c r="M94" s="41">
        <f t="shared" si="48"/>
        <v>0.406973342895501</v>
      </c>
      <c r="N94" s="4">
        <f t="shared" si="49"/>
        <v>1.58</v>
      </c>
      <c r="O94" s="4">
        <f t="shared" si="50"/>
        <v>1.15</v>
      </c>
      <c r="P94" s="4">
        <f t="shared" si="51"/>
        <v>0.509999999999998</v>
      </c>
      <c r="Q94" s="41">
        <f t="shared" si="52"/>
        <v>1.08</v>
      </c>
    </row>
    <row r="95" spans="1:17">
      <c r="A95" s="27" t="s">
        <v>66</v>
      </c>
      <c r="B95" s="96">
        <f t="shared" si="54"/>
        <v>0.606715087890599</v>
      </c>
      <c r="C95" s="78">
        <f t="shared" si="55"/>
        <v>0.8744286346436</v>
      </c>
      <c r="D95" s="79">
        <f t="shared" si="56"/>
        <v>0.659476165771498</v>
      </c>
      <c r="E95" s="78">
        <f t="shared" si="40"/>
        <v>0.347198562622097</v>
      </c>
      <c r="F95" s="78">
        <f t="shared" si="41"/>
        <v>0.395002441406298</v>
      </c>
      <c r="G95" s="79">
        <f t="shared" si="42"/>
        <v>0.735954360961898</v>
      </c>
      <c r="H95" s="78">
        <f t="shared" si="43"/>
        <v>0.120723266601601</v>
      </c>
      <c r="I95" s="78">
        <f t="shared" si="44"/>
        <v>-0.0274376678467014</v>
      </c>
      <c r="J95" s="79">
        <f t="shared" si="45"/>
        <v>0.0163092803955003</v>
      </c>
      <c r="K95" s="78">
        <f t="shared" si="46"/>
        <v>0.00499771118160197</v>
      </c>
      <c r="L95" s="78">
        <f t="shared" si="47"/>
        <v>0.166403274536101</v>
      </c>
      <c r="M95" s="79">
        <f t="shared" si="48"/>
        <v>0.236004333496101</v>
      </c>
      <c r="N95" s="78">
        <f t="shared" si="49"/>
        <v>0</v>
      </c>
      <c r="O95" s="78">
        <f t="shared" si="50"/>
        <v>0.649999999999999</v>
      </c>
      <c r="P95" s="78">
        <f t="shared" si="51"/>
        <v>0.289999999999999</v>
      </c>
      <c r="Q95" s="79">
        <f t="shared" si="52"/>
        <v>0.313333333333333</v>
      </c>
    </row>
    <row r="96" spans="1:1">
      <c r="A96" s="9"/>
    </row>
    <row r="97" spans="1:1">
      <c r="A97" s="56" t="s">
        <v>52</v>
      </c>
    </row>
    <row r="98" spans="2:15">
      <c r="B98" s="86" t="s">
        <v>2</v>
      </c>
      <c r="C98" s="86"/>
      <c r="D98" s="86"/>
      <c r="E98" s="86" t="s">
        <v>4</v>
      </c>
      <c r="F98" s="86"/>
      <c r="G98" s="86"/>
      <c r="H98" s="86" t="s">
        <v>5</v>
      </c>
      <c r="I98" s="86"/>
      <c r="J98" s="86"/>
      <c r="K98" s="86" t="s">
        <v>6</v>
      </c>
      <c r="L98" s="86"/>
      <c r="M98" s="86"/>
      <c r="N98" s="126"/>
      <c r="O98" s="126" t="s">
        <v>7</v>
      </c>
    </row>
    <row r="99" spans="1:17">
      <c r="A99" s="27" t="s">
        <v>8</v>
      </c>
      <c r="B99" s="103">
        <f t="shared" ref="B99:M99" si="72">(B52-$Q52)*-1</f>
        <v>1.19892476399744</v>
      </c>
      <c r="C99" s="67">
        <f t="shared" si="72"/>
        <v>1.59895490010583</v>
      </c>
      <c r="D99" s="68">
        <f t="shared" si="72"/>
        <v>1.98474477132163</v>
      </c>
      <c r="E99" s="67">
        <f t="shared" si="72"/>
        <v>1.92986920674644</v>
      </c>
      <c r="F99" s="67">
        <f t="shared" si="72"/>
        <v>2.26147321065264</v>
      </c>
      <c r="G99" s="68">
        <f t="shared" si="72"/>
        <v>2.12847569783533</v>
      </c>
      <c r="H99" s="67">
        <f t="shared" si="72"/>
        <v>2.04534253438313</v>
      </c>
      <c r="I99" s="67">
        <f t="shared" si="72"/>
        <v>2.22910794576013</v>
      </c>
      <c r="J99" s="68">
        <f t="shared" si="72"/>
        <v>1.79608563741044</v>
      </c>
      <c r="K99" s="67">
        <f t="shared" si="72"/>
        <v>0.660980351765932</v>
      </c>
      <c r="L99" s="67">
        <f t="shared" si="72"/>
        <v>0.366527684529633</v>
      </c>
      <c r="M99" s="68">
        <f t="shared" si="72"/>
        <v>0.146942265828432</v>
      </c>
      <c r="O99" s="103">
        <f>(N52-$Q52)*-1</f>
        <v>0.043333333333333</v>
      </c>
      <c r="P99" s="67">
        <f>(O52-$Q52)*-1</f>
        <v>0.0133333333333319</v>
      </c>
      <c r="Q99" s="68">
        <f>(P52-$Q52)*-1</f>
        <v>-0.0566666666666649</v>
      </c>
    </row>
    <row r="100" spans="1:17">
      <c r="A100" s="27" t="s">
        <v>10</v>
      </c>
      <c r="B100" s="38">
        <f t="shared" ref="B100:B142" si="73">(B53-$Q53)*-1</f>
        <v>0.743449681599935</v>
      </c>
      <c r="C100" s="4">
        <f t="shared" ref="C100:C142" si="74">(C53-$Q53)*-1</f>
        <v>0.691451543172233</v>
      </c>
      <c r="D100" s="41">
        <f t="shared" ref="D100:D142" si="75">(D53-$Q53)*-1</f>
        <v>0.572564595540333</v>
      </c>
      <c r="E100" s="4">
        <f t="shared" ref="E100:E142" si="76">(E53-$Q53)*-1</f>
        <v>-0.0199582163492653</v>
      </c>
      <c r="F100" s="4">
        <f t="shared" ref="F100:F142" si="77">(F53-$Q53)*-1</f>
        <v>-0.054177958170565</v>
      </c>
      <c r="G100" s="41">
        <f t="shared" ref="G100:G142" si="78">(G53-$Q53)*-1</f>
        <v>0.000856679280635264</v>
      </c>
      <c r="H100" s="4">
        <f t="shared" ref="H100:H142" si="79">(H53-$Q53)*-1</f>
        <v>0.207495549519831</v>
      </c>
      <c r="I100" s="4">
        <f t="shared" ref="I100:I142" si="80">(I53-$Q53)*-1</f>
        <v>-0.424941202799465</v>
      </c>
      <c r="J100" s="41">
        <f t="shared" ref="J100:J142" si="81">(J53-$Q53)*-1</f>
        <v>0.145716527303035</v>
      </c>
      <c r="K100" s="4">
        <f t="shared" ref="K100:K142" si="82">(K53-$Q53)*-1</f>
        <v>-1.10674868265787</v>
      </c>
      <c r="L100" s="4">
        <f t="shared" ref="L100:L142" si="83">(L53-$Q53)*-1</f>
        <v>-1.18237124125167</v>
      </c>
      <c r="M100" s="41">
        <f t="shared" ref="M100:M142" si="84">(M53-$Q53)*-1</f>
        <v>-1.46228609720867</v>
      </c>
      <c r="O100" s="38">
        <f t="shared" ref="O100:O142" si="85">(N53-$Q53)*-1</f>
        <v>-0.186666666666666</v>
      </c>
      <c r="P100" s="73">
        <f t="shared" ref="P100:P142" si="86">(O53-$Q53)*-1</f>
        <v>0.373333333333332</v>
      </c>
      <c r="Q100" s="41">
        <f t="shared" ref="Q100:Q142" si="87">(P53-$Q53)*-1</f>
        <v>-0.186666666666666</v>
      </c>
    </row>
    <row r="101" spans="1:17">
      <c r="A101" s="27" t="s">
        <v>12</v>
      </c>
      <c r="B101" s="38">
        <f t="shared" si="73"/>
        <v>-0.992337163289434</v>
      </c>
      <c r="C101" s="4">
        <f t="shared" si="74"/>
        <v>-1.00800031026203</v>
      </c>
      <c r="D101" s="41">
        <f t="shared" si="75"/>
        <v>-1.09520238240563</v>
      </c>
      <c r="E101" s="4">
        <f t="shared" si="76"/>
        <v>-1.99826825459793</v>
      </c>
      <c r="F101" s="4">
        <f t="shared" si="77"/>
        <v>-1.94306767781573</v>
      </c>
      <c r="G101" s="41">
        <f t="shared" si="78"/>
        <v>-2.02749074300133</v>
      </c>
      <c r="H101" s="4">
        <f t="shared" si="79"/>
        <v>-0.816756795247436</v>
      </c>
      <c r="I101" s="4">
        <f t="shared" si="80"/>
        <v>-0.946914265950536</v>
      </c>
      <c r="J101" s="41">
        <f t="shared" si="81"/>
        <v>-1.02511365254723</v>
      </c>
      <c r="K101" s="4">
        <f t="shared" si="82"/>
        <v>-0.536488087972035</v>
      </c>
      <c r="L101" s="4">
        <f t="shared" si="83"/>
        <v>-0.615973027547234</v>
      </c>
      <c r="M101" s="41">
        <f t="shared" si="84"/>
        <v>0.0586615244547666</v>
      </c>
      <c r="O101" s="38">
        <f t="shared" si="85"/>
        <v>0.136666666666667</v>
      </c>
      <c r="P101" s="73">
        <f t="shared" si="86"/>
        <v>-0.0933333333333337</v>
      </c>
      <c r="Q101" s="41">
        <f t="shared" si="87"/>
        <v>-0.043333333333333</v>
      </c>
    </row>
    <row r="102" spans="1:17">
      <c r="A102" s="27" t="s">
        <v>14</v>
      </c>
      <c r="B102" s="38">
        <f t="shared" si="73"/>
        <v>1.8924298858643</v>
      </c>
      <c r="C102" s="4">
        <f t="shared" si="74"/>
        <v>1.9587255096436</v>
      </c>
      <c r="D102" s="41">
        <f t="shared" si="75"/>
        <v>2.0766091918945</v>
      </c>
      <c r="E102" s="4">
        <f t="shared" si="76"/>
        <v>1.6170400238037</v>
      </c>
      <c r="F102" s="4">
        <f t="shared" si="77"/>
        <v>1.5631269073486</v>
      </c>
      <c r="G102" s="41">
        <f t="shared" si="78"/>
        <v>1.5888627624512</v>
      </c>
      <c r="H102" s="4">
        <f t="shared" si="79"/>
        <v>1.2587584686279</v>
      </c>
      <c r="I102" s="4">
        <f t="shared" si="80"/>
        <v>1.6186312866211</v>
      </c>
      <c r="J102" s="41">
        <f t="shared" si="81"/>
        <v>1.6146582794189</v>
      </c>
      <c r="K102" s="4">
        <f t="shared" si="82"/>
        <v>-0.417107620239301</v>
      </c>
      <c r="L102" s="4">
        <f t="shared" si="83"/>
        <v>-0.540513076782202</v>
      </c>
      <c r="M102" s="41">
        <f t="shared" si="84"/>
        <v>-0.826034774780302</v>
      </c>
      <c r="O102" s="38">
        <f t="shared" si="85"/>
        <v>0.339999999999999</v>
      </c>
      <c r="P102" s="73">
        <f t="shared" si="86"/>
        <v>0.12</v>
      </c>
      <c r="Q102" s="41">
        <f t="shared" si="87"/>
        <v>-0.459999999999999</v>
      </c>
    </row>
    <row r="103" spans="1:17">
      <c r="A103" s="27" t="s">
        <v>16</v>
      </c>
      <c r="B103" s="38">
        <f t="shared" si="73"/>
        <v>-1.3683250427246</v>
      </c>
      <c r="C103" s="4">
        <f t="shared" si="74"/>
        <v>-1.0319450378418</v>
      </c>
      <c r="D103" s="41">
        <f t="shared" si="75"/>
        <v>-1.3663528442383</v>
      </c>
      <c r="E103" s="4">
        <f t="shared" si="76"/>
        <v>-1.5178108215332</v>
      </c>
      <c r="F103" s="4">
        <f t="shared" si="77"/>
        <v>-1.6991966247559</v>
      </c>
      <c r="G103" s="41">
        <f t="shared" si="78"/>
        <v>-1.2229633331299</v>
      </c>
      <c r="H103" s="4">
        <f t="shared" si="79"/>
        <v>-1.8639444732666</v>
      </c>
      <c r="I103" s="4">
        <f t="shared" si="80"/>
        <v>-1.7497763061523</v>
      </c>
      <c r="J103" s="41">
        <f t="shared" si="81"/>
        <v>-1.6402658843994</v>
      </c>
      <c r="K103" s="4">
        <f t="shared" si="82"/>
        <v>-1.6793617248535</v>
      </c>
      <c r="L103" s="4">
        <f t="shared" si="83"/>
        <v>-1.6453536987305</v>
      </c>
      <c r="M103" s="41">
        <f t="shared" si="84"/>
        <v>-2.0720771789551</v>
      </c>
      <c r="O103" s="38">
        <f t="shared" si="85"/>
        <v>0.32</v>
      </c>
      <c r="P103" s="73">
        <f t="shared" si="86"/>
        <v>0.109999999999999</v>
      </c>
      <c r="Q103" s="41">
        <f t="shared" si="87"/>
        <v>-0.43</v>
      </c>
    </row>
    <row r="104" spans="1:17">
      <c r="A104" s="27" t="s">
        <v>18</v>
      </c>
      <c r="B104" s="38">
        <f t="shared" si="73"/>
        <v>-0.548125101725266</v>
      </c>
      <c r="C104" s="4">
        <f t="shared" si="74"/>
        <v>-0.0475147501627665</v>
      </c>
      <c r="D104" s="41">
        <f t="shared" si="75"/>
        <v>-0.211211039225266</v>
      </c>
      <c r="E104" s="4">
        <f t="shared" si="76"/>
        <v>0.0402755482991341</v>
      </c>
      <c r="F104" s="4">
        <f t="shared" si="77"/>
        <v>-0.00385096232096532</v>
      </c>
      <c r="G104" s="41">
        <f t="shared" si="78"/>
        <v>-0.196935679117865</v>
      </c>
      <c r="H104" s="4">
        <f t="shared" si="79"/>
        <v>-0.287692515055366</v>
      </c>
      <c r="I104" s="4">
        <f t="shared" si="80"/>
        <v>-0.241605250040665</v>
      </c>
      <c r="J104" s="41">
        <f t="shared" si="81"/>
        <v>-0.181477991739866</v>
      </c>
      <c r="K104" s="4">
        <f t="shared" si="82"/>
        <v>-2.07632486979167</v>
      </c>
      <c r="L104" s="4">
        <f t="shared" si="83"/>
        <v>-2.02510111490887</v>
      </c>
      <c r="M104" s="41">
        <f t="shared" si="84"/>
        <v>-2.39418070475257</v>
      </c>
      <c r="O104" s="38">
        <f t="shared" si="85"/>
        <v>-0.196666666666667</v>
      </c>
      <c r="P104" s="73">
        <f t="shared" si="86"/>
        <v>0.0833333333333345</v>
      </c>
      <c r="Q104" s="41">
        <f t="shared" si="87"/>
        <v>0.113333333333332</v>
      </c>
    </row>
    <row r="105" spans="1:17">
      <c r="A105" s="27" t="s">
        <v>20</v>
      </c>
      <c r="B105" s="38">
        <f t="shared" si="73"/>
        <v>1.7409437561035</v>
      </c>
      <c r="C105" s="4">
        <f t="shared" si="74"/>
        <v>1.6592882537842</v>
      </c>
      <c r="D105" s="41">
        <f t="shared" si="75"/>
        <v>1.795696105957</v>
      </c>
      <c r="E105" s="4">
        <f t="shared" si="76"/>
        <v>2.0634561920167</v>
      </c>
      <c r="F105" s="4">
        <f t="shared" si="77"/>
        <v>1.9355303192139</v>
      </c>
      <c r="G105" s="41">
        <f t="shared" si="78"/>
        <v>1.8897959136963</v>
      </c>
      <c r="H105" s="4">
        <f t="shared" si="79"/>
        <v>1.6599933624268</v>
      </c>
      <c r="I105" s="4">
        <f t="shared" si="80"/>
        <v>1.2937519073486</v>
      </c>
      <c r="J105" s="41">
        <f t="shared" si="81"/>
        <v>1.4354030609131</v>
      </c>
      <c r="K105" s="4">
        <f t="shared" si="82"/>
        <v>0.990543594360401</v>
      </c>
      <c r="L105" s="4">
        <f t="shared" si="83"/>
        <v>0.8115141296387</v>
      </c>
      <c r="M105" s="41">
        <f t="shared" si="84"/>
        <v>0.527963867187499</v>
      </c>
      <c r="O105" s="38">
        <f t="shared" si="85"/>
        <v>-0.0200000000000022</v>
      </c>
      <c r="P105" s="73">
        <f t="shared" si="86"/>
        <v>-0.14</v>
      </c>
      <c r="Q105" s="41">
        <f t="shared" si="87"/>
        <v>0.160000000000001</v>
      </c>
    </row>
    <row r="106" spans="1:17">
      <c r="A106" s="27" t="s">
        <v>22</v>
      </c>
      <c r="B106" s="38">
        <f t="shared" si="73"/>
        <v>0.175293502807599</v>
      </c>
      <c r="C106" s="4">
        <f t="shared" si="74"/>
        <v>0.287748870849599</v>
      </c>
      <c r="D106" s="41">
        <f t="shared" si="75"/>
        <v>0.202076492309599</v>
      </c>
      <c r="E106" s="4">
        <f t="shared" si="76"/>
        <v>-0.269611968994101</v>
      </c>
      <c r="F106" s="4">
        <f t="shared" si="77"/>
        <v>-0.1751791381836</v>
      </c>
      <c r="G106" s="41">
        <f t="shared" si="78"/>
        <v>-0.2500273132324</v>
      </c>
      <c r="H106" s="4">
        <f t="shared" si="79"/>
        <v>-0.438982086181602</v>
      </c>
      <c r="I106" s="4">
        <f t="shared" si="80"/>
        <v>-0.494505004882799</v>
      </c>
      <c r="J106" s="41">
        <f t="shared" si="81"/>
        <v>-0.7952900695801</v>
      </c>
      <c r="K106" s="4">
        <f t="shared" si="82"/>
        <v>-0.9243253326416</v>
      </c>
      <c r="L106" s="4">
        <f t="shared" si="83"/>
        <v>-0.797044982910203</v>
      </c>
      <c r="M106" s="41">
        <f t="shared" si="84"/>
        <v>-1.013934173584</v>
      </c>
      <c r="O106" s="38">
        <f t="shared" si="85"/>
        <v>0.22</v>
      </c>
      <c r="P106" s="73">
        <f t="shared" si="86"/>
        <v>0.329999999999999</v>
      </c>
      <c r="Q106" s="41">
        <f t="shared" si="87"/>
        <v>-0.55</v>
      </c>
    </row>
    <row r="107" spans="1:17">
      <c r="A107" s="27" t="s">
        <v>24</v>
      </c>
      <c r="B107" s="38">
        <f t="shared" si="73"/>
        <v>1.05919176737467</v>
      </c>
      <c r="C107" s="4">
        <f t="shared" si="74"/>
        <v>1.21665674845377</v>
      </c>
      <c r="D107" s="41">
        <f t="shared" si="75"/>
        <v>1.00831743876137</v>
      </c>
      <c r="E107" s="4">
        <f t="shared" si="76"/>
        <v>0.314479700724267</v>
      </c>
      <c r="F107" s="4">
        <f t="shared" si="77"/>
        <v>0.529643885294568</v>
      </c>
      <c r="G107" s="41">
        <f t="shared" si="78"/>
        <v>0.183652750651067</v>
      </c>
      <c r="H107" s="4">
        <f t="shared" si="79"/>
        <v>1.03207628885907</v>
      </c>
      <c r="I107" s="4">
        <f t="shared" si="80"/>
        <v>1.14772265116376</v>
      </c>
      <c r="J107" s="41">
        <f t="shared" si="81"/>
        <v>0.958366800943967</v>
      </c>
      <c r="K107" s="4">
        <f t="shared" si="82"/>
        <v>0.719771830240866</v>
      </c>
      <c r="L107" s="4">
        <f t="shared" si="83"/>
        <v>0.581527125040665</v>
      </c>
      <c r="M107" s="41">
        <f t="shared" si="84"/>
        <v>0.447760264078767</v>
      </c>
      <c r="O107" s="38">
        <f t="shared" si="85"/>
        <v>0.216666666666669</v>
      </c>
      <c r="P107" s="73">
        <f t="shared" si="86"/>
        <v>-0.0533333333333346</v>
      </c>
      <c r="Q107" s="41">
        <f t="shared" si="87"/>
        <v>-0.163333333333334</v>
      </c>
    </row>
    <row r="108" spans="1:17">
      <c r="A108" s="27" t="s">
        <v>26</v>
      </c>
      <c r="B108" s="38">
        <f t="shared" si="73"/>
        <v>0.010012995402068</v>
      </c>
      <c r="C108" s="4">
        <f t="shared" si="74"/>
        <v>0.268189798990868</v>
      </c>
      <c r="D108" s="41">
        <f t="shared" si="75"/>
        <v>0.00481928507486629</v>
      </c>
      <c r="E108" s="4">
        <f t="shared" si="76"/>
        <v>0.805413614908868</v>
      </c>
      <c r="F108" s="4">
        <f t="shared" si="77"/>
        <v>0.663767038981167</v>
      </c>
      <c r="G108" s="41">
        <f t="shared" si="78"/>
        <v>0.356745707193966</v>
      </c>
      <c r="H108" s="4">
        <f t="shared" si="79"/>
        <v>-1.66238713582353</v>
      </c>
      <c r="I108" s="4">
        <f t="shared" si="80"/>
        <v>-1.42433095296223</v>
      </c>
      <c r="J108" s="41">
        <f t="shared" si="81"/>
        <v>-1.19727864583333</v>
      </c>
      <c r="K108" s="4">
        <f t="shared" si="82"/>
        <v>0.313785349527965</v>
      </c>
      <c r="L108" s="4">
        <f t="shared" si="83"/>
        <v>0.442933451334664</v>
      </c>
      <c r="M108" s="41">
        <f t="shared" si="84"/>
        <v>0.371597086588565</v>
      </c>
      <c r="O108" s="38">
        <f t="shared" si="85"/>
        <v>-0.173333333333332</v>
      </c>
      <c r="P108" s="73">
        <f t="shared" si="86"/>
        <v>-0.263333333333335</v>
      </c>
      <c r="Q108" s="41">
        <f t="shared" si="87"/>
        <v>0.436666666666667</v>
      </c>
    </row>
    <row r="109" spans="1:17">
      <c r="A109" s="27" t="s">
        <v>28</v>
      </c>
      <c r="B109" s="38">
        <f t="shared" si="73"/>
        <v>1.0806314086914</v>
      </c>
      <c r="C109" s="4">
        <f t="shared" si="74"/>
        <v>1.1565209960937</v>
      </c>
      <c r="D109" s="41">
        <f t="shared" si="75"/>
        <v>1.3373872375488</v>
      </c>
      <c r="E109" s="4">
        <f t="shared" si="76"/>
        <v>0.3983087158203</v>
      </c>
      <c r="F109" s="4">
        <f t="shared" si="77"/>
        <v>0.425898513793901</v>
      </c>
      <c r="G109" s="41">
        <f t="shared" si="78"/>
        <v>0.447321853637701</v>
      </c>
      <c r="H109" s="4">
        <f t="shared" si="79"/>
        <v>0.607772369384802</v>
      </c>
      <c r="I109" s="4">
        <f t="shared" si="80"/>
        <v>1.0979781341553</v>
      </c>
      <c r="J109" s="41">
        <f t="shared" si="81"/>
        <v>1.0832362365723</v>
      </c>
      <c r="K109" s="4">
        <f t="shared" si="82"/>
        <v>-0.655670013427701</v>
      </c>
      <c r="L109" s="4">
        <f t="shared" si="83"/>
        <v>-0.233704605102502</v>
      </c>
      <c r="M109" s="41">
        <f t="shared" si="84"/>
        <v>-0.502807083129901</v>
      </c>
      <c r="O109" s="38">
        <f t="shared" si="85"/>
        <v>-0.0199999999999987</v>
      </c>
      <c r="P109" s="73">
        <f t="shared" si="86"/>
        <v>-0.170000000000001</v>
      </c>
      <c r="Q109" s="41">
        <f t="shared" si="87"/>
        <v>0.189999999999999</v>
      </c>
    </row>
    <row r="110" spans="1:17">
      <c r="A110" s="27" t="s">
        <v>30</v>
      </c>
      <c r="B110" s="38">
        <f t="shared" si="73"/>
        <v>2.87815104166667</v>
      </c>
      <c r="C110" s="4">
        <f t="shared" si="74"/>
        <v>2.83327875773117</v>
      </c>
      <c r="D110" s="41">
        <f t="shared" si="75"/>
        <v>2.99549875895187</v>
      </c>
      <c r="E110" s="4">
        <f t="shared" si="76"/>
        <v>2.04354372660317</v>
      </c>
      <c r="F110" s="4">
        <f t="shared" si="77"/>
        <v>2.12608996073407</v>
      </c>
      <c r="G110" s="41">
        <f t="shared" si="78"/>
        <v>2.28678408304847</v>
      </c>
      <c r="H110" s="4">
        <f t="shared" si="79"/>
        <v>1.93374582926437</v>
      </c>
      <c r="I110" s="4">
        <f t="shared" si="80"/>
        <v>1.92465731302897</v>
      </c>
      <c r="J110" s="41">
        <f t="shared" si="81"/>
        <v>2.01343866984047</v>
      </c>
      <c r="K110" s="4">
        <f t="shared" si="82"/>
        <v>0.915144449869767</v>
      </c>
      <c r="L110" s="4">
        <f t="shared" si="83"/>
        <v>0.991098887125665</v>
      </c>
      <c r="M110" s="41">
        <f t="shared" si="84"/>
        <v>0.801407343546567</v>
      </c>
      <c r="O110" s="38">
        <f t="shared" si="85"/>
        <v>0.0466666666666655</v>
      </c>
      <c r="P110" s="73">
        <f t="shared" si="86"/>
        <v>-0.0333333333333328</v>
      </c>
      <c r="Q110" s="41">
        <f t="shared" si="87"/>
        <v>-0.0133333333333332</v>
      </c>
    </row>
    <row r="111" spans="1:17">
      <c r="A111" s="27" t="s">
        <v>32</v>
      </c>
      <c r="B111" s="38">
        <f t="shared" si="73"/>
        <v>0.7294187164307</v>
      </c>
      <c r="C111" s="4">
        <f t="shared" si="74"/>
        <v>0.628197631835899</v>
      </c>
      <c r="D111" s="41">
        <f t="shared" si="75"/>
        <v>0.730267486572302</v>
      </c>
      <c r="E111" s="4">
        <f t="shared" si="76"/>
        <v>-0.3438856506348</v>
      </c>
      <c r="F111" s="4">
        <f t="shared" si="77"/>
        <v>0.5846231079102</v>
      </c>
      <c r="G111" s="41">
        <f t="shared" si="78"/>
        <v>0.5673692321777</v>
      </c>
      <c r="H111" s="4">
        <f t="shared" si="79"/>
        <v>-0.221580200195298</v>
      </c>
      <c r="I111" s="4">
        <f t="shared" si="80"/>
        <v>0.0537417602538994</v>
      </c>
      <c r="J111" s="41">
        <f t="shared" si="81"/>
        <v>-0.0995480346680004</v>
      </c>
      <c r="K111" s="4">
        <f t="shared" si="82"/>
        <v>-1.1388460540771</v>
      </c>
      <c r="L111" s="4">
        <f t="shared" si="83"/>
        <v>-1.0324522399902</v>
      </c>
      <c r="M111" s="41">
        <f t="shared" si="84"/>
        <v>-1.1317907714844</v>
      </c>
      <c r="O111" s="38">
        <f t="shared" si="85"/>
        <v>0.239999999999998</v>
      </c>
      <c r="P111" s="73">
        <f t="shared" si="86"/>
        <v>0.0500000000000007</v>
      </c>
      <c r="Q111" s="41">
        <f t="shared" si="87"/>
        <v>-0.289999999999999</v>
      </c>
    </row>
    <row r="112" spans="1:17">
      <c r="A112" s="27" t="s">
        <v>34</v>
      </c>
      <c r="B112" s="38">
        <f t="shared" si="73"/>
        <v>-1.58863474527996</v>
      </c>
      <c r="C112" s="4">
        <f t="shared" si="74"/>
        <v>-1.57231356302897</v>
      </c>
      <c r="D112" s="41">
        <f t="shared" si="75"/>
        <v>-1.38996035257977</v>
      </c>
      <c r="E112" s="4">
        <f t="shared" si="76"/>
        <v>-1.76064631144207</v>
      </c>
      <c r="F112" s="4">
        <f t="shared" si="77"/>
        <v>-1.74686381022137</v>
      </c>
      <c r="G112" s="41">
        <f t="shared" si="78"/>
        <v>-1.78347345987957</v>
      </c>
      <c r="H112" s="4">
        <f t="shared" si="79"/>
        <v>0.828669255574535</v>
      </c>
      <c r="I112" s="4">
        <f t="shared" si="80"/>
        <v>0.919264119466135</v>
      </c>
      <c r="J112" s="41">
        <f t="shared" si="81"/>
        <v>1.00596913655603</v>
      </c>
      <c r="K112" s="4">
        <f t="shared" si="82"/>
        <v>-1.66202074686687</v>
      </c>
      <c r="L112" s="4">
        <f t="shared" si="83"/>
        <v>-1.65750109354657</v>
      </c>
      <c r="M112" s="41">
        <f t="shared" si="84"/>
        <v>-1.71364962259927</v>
      </c>
      <c r="O112" s="38">
        <f t="shared" si="85"/>
        <v>-0.0666666666666664</v>
      </c>
      <c r="P112" s="73">
        <f t="shared" si="86"/>
        <v>0.0733333333333341</v>
      </c>
      <c r="Q112" s="41">
        <f t="shared" si="87"/>
        <v>-0.00666666666666771</v>
      </c>
    </row>
    <row r="113" spans="1:17">
      <c r="A113" s="27" t="s">
        <v>35</v>
      </c>
      <c r="B113" s="38">
        <f t="shared" si="73"/>
        <v>0.125729217529301</v>
      </c>
      <c r="C113" s="4">
        <f t="shared" si="74"/>
        <v>0.318138732910199</v>
      </c>
      <c r="D113" s="41">
        <f t="shared" si="75"/>
        <v>0.581736221313502</v>
      </c>
      <c r="E113" s="4">
        <f t="shared" si="76"/>
        <v>1.1838125610352</v>
      </c>
      <c r="F113" s="4">
        <f t="shared" si="77"/>
        <v>0.9609941864014</v>
      </c>
      <c r="G113" s="41">
        <f t="shared" si="78"/>
        <v>1.3463758850098</v>
      </c>
      <c r="H113" s="4">
        <f t="shared" si="79"/>
        <v>0.684471130371101</v>
      </c>
      <c r="I113" s="4">
        <f t="shared" si="80"/>
        <v>0.3056945800781</v>
      </c>
      <c r="J113" s="41">
        <f t="shared" si="81"/>
        <v>0.720996856689499</v>
      </c>
      <c r="K113" s="4">
        <f t="shared" si="82"/>
        <v>0.0511904144286994</v>
      </c>
      <c r="L113" s="4">
        <f t="shared" si="83"/>
        <v>-0.0676450347900008</v>
      </c>
      <c r="M113" s="41">
        <f t="shared" si="84"/>
        <v>-0.142323074340801</v>
      </c>
      <c r="O113" s="38">
        <f t="shared" si="85"/>
        <v>0.0300000000000011</v>
      </c>
      <c r="P113" s="73">
        <f t="shared" si="86"/>
        <v>0.0599999999999987</v>
      </c>
      <c r="Q113" s="41">
        <f t="shared" si="87"/>
        <v>-0.0899999999999999</v>
      </c>
    </row>
    <row r="114" spans="1:17">
      <c r="A114" s="27" t="s">
        <v>37</v>
      </c>
      <c r="B114" s="38">
        <f t="shared" si="73"/>
        <v>1.9447438049316</v>
      </c>
      <c r="C114" s="4">
        <f t="shared" si="74"/>
        <v>1.9208676147461</v>
      </c>
      <c r="D114" s="41">
        <f t="shared" si="75"/>
        <v>2.2534672546387</v>
      </c>
      <c r="E114" s="4">
        <f t="shared" si="76"/>
        <v>2.0944046783447</v>
      </c>
      <c r="F114" s="4">
        <f t="shared" si="77"/>
        <v>1.878645401001</v>
      </c>
      <c r="G114" s="41">
        <f t="shared" si="78"/>
        <v>2.0270180511475</v>
      </c>
      <c r="H114" s="4">
        <f t="shared" si="79"/>
        <v>1.1843881988525</v>
      </c>
      <c r="I114" s="4">
        <f t="shared" si="80"/>
        <v>1.4190225982666</v>
      </c>
      <c r="J114" s="41">
        <f t="shared" si="81"/>
        <v>1.679778137207</v>
      </c>
      <c r="K114" s="4">
        <f t="shared" si="82"/>
        <v>0.128774719238297</v>
      </c>
      <c r="L114" s="4">
        <f t="shared" si="83"/>
        <v>-0.0869692993164008</v>
      </c>
      <c r="M114" s="41">
        <f t="shared" si="84"/>
        <v>-0.189123077392601</v>
      </c>
      <c r="O114" s="38">
        <f t="shared" si="85"/>
        <v>-0.199999999999999</v>
      </c>
      <c r="P114" s="73">
        <f t="shared" si="86"/>
        <v>0.0399999999999991</v>
      </c>
      <c r="Q114" s="41">
        <f t="shared" si="87"/>
        <v>0.16</v>
      </c>
    </row>
    <row r="115" spans="1:17">
      <c r="A115" s="27" t="s">
        <v>38</v>
      </c>
      <c r="B115" s="38">
        <f t="shared" si="73"/>
        <v>-0.518063786824533</v>
      </c>
      <c r="C115" s="4">
        <f t="shared" si="74"/>
        <v>-0.0606014760335315</v>
      </c>
      <c r="D115" s="41">
        <f t="shared" si="75"/>
        <v>0.00755572001136903</v>
      </c>
      <c r="E115" s="4">
        <f t="shared" si="76"/>
        <v>-0.00737042744953223</v>
      </c>
      <c r="F115" s="4">
        <f t="shared" si="77"/>
        <v>-0.0488266499837332</v>
      </c>
      <c r="G115" s="41">
        <f t="shared" si="78"/>
        <v>0.0011859385172682</v>
      </c>
      <c r="H115" s="4">
        <f t="shared" si="79"/>
        <v>0.159813028971368</v>
      </c>
      <c r="I115" s="4">
        <f t="shared" si="80"/>
        <v>0.408258539835566</v>
      </c>
      <c r="J115" s="41">
        <f t="shared" si="81"/>
        <v>0.518652064005566</v>
      </c>
      <c r="K115" s="4">
        <f t="shared" si="82"/>
        <v>-2.21245351155603</v>
      </c>
      <c r="L115" s="4">
        <f t="shared" si="83"/>
        <v>-2.01600346883133</v>
      </c>
      <c r="M115" s="41">
        <f t="shared" si="84"/>
        <v>-2.04672131856283</v>
      </c>
      <c r="O115" s="38">
        <f t="shared" si="85"/>
        <v>0.286666666666667</v>
      </c>
      <c r="P115" s="73">
        <f t="shared" si="86"/>
        <v>-0.113333333333332</v>
      </c>
      <c r="Q115" s="41">
        <f t="shared" si="87"/>
        <v>-0.173333333333334</v>
      </c>
    </row>
    <row r="116" spans="1:17">
      <c r="A116" s="27" t="s">
        <v>39</v>
      </c>
      <c r="B116" s="38">
        <f t="shared" si="73"/>
        <v>-0.873044789632132</v>
      </c>
      <c r="C116" s="4">
        <f t="shared" si="74"/>
        <v>-0.495848668416333</v>
      </c>
      <c r="D116" s="41">
        <f t="shared" si="75"/>
        <v>-0.437346471150732</v>
      </c>
      <c r="E116" s="4">
        <f t="shared" si="76"/>
        <v>-0.837660039265931</v>
      </c>
      <c r="F116" s="4">
        <f t="shared" si="77"/>
        <v>-0.650415623982731</v>
      </c>
      <c r="G116" s="41">
        <f t="shared" si="78"/>
        <v>-0.65645619710283</v>
      </c>
      <c r="H116" s="4">
        <f t="shared" si="79"/>
        <v>-0.615510609944632</v>
      </c>
      <c r="I116" s="4">
        <f t="shared" si="80"/>
        <v>-0.194974568684934</v>
      </c>
      <c r="J116" s="41">
        <f t="shared" si="81"/>
        <v>-0.329084065755232</v>
      </c>
      <c r="K116" s="4">
        <f t="shared" si="82"/>
        <v>-1.75671063741043</v>
      </c>
      <c r="L116" s="4">
        <f t="shared" si="83"/>
        <v>-1.78648244222003</v>
      </c>
      <c r="M116" s="41">
        <f t="shared" si="84"/>
        <v>-2.17806874593103</v>
      </c>
      <c r="O116" s="38">
        <f t="shared" si="85"/>
        <v>-0.0233333333333334</v>
      </c>
      <c r="P116" s="73">
        <f t="shared" si="86"/>
        <v>-0.0933333333333337</v>
      </c>
      <c r="Q116" s="41">
        <f t="shared" si="87"/>
        <v>0.116666666666667</v>
      </c>
    </row>
    <row r="117" spans="1:17">
      <c r="A117" s="27" t="s">
        <v>40</v>
      </c>
      <c r="B117" s="38">
        <f t="shared" si="73"/>
        <v>0.311689656575536</v>
      </c>
      <c r="C117" s="4">
        <f t="shared" si="74"/>
        <v>0.605629247029634</v>
      </c>
      <c r="D117" s="41">
        <f t="shared" si="75"/>
        <v>0.594950002034535</v>
      </c>
      <c r="E117" s="4">
        <f t="shared" si="76"/>
        <v>0.611558049519834</v>
      </c>
      <c r="F117" s="4">
        <f t="shared" si="77"/>
        <v>0.480475514729834</v>
      </c>
      <c r="G117" s="41">
        <f t="shared" si="78"/>
        <v>0.520684331258136</v>
      </c>
      <c r="H117" s="4">
        <f t="shared" si="79"/>
        <v>0.348498967488632</v>
      </c>
      <c r="I117" s="4">
        <f t="shared" si="80"/>
        <v>0.396798756917332</v>
      </c>
      <c r="J117" s="41">
        <f t="shared" si="81"/>
        <v>0.357009557088234</v>
      </c>
      <c r="K117" s="4">
        <f t="shared" si="82"/>
        <v>-1.31222773234047</v>
      </c>
      <c r="L117" s="4">
        <f t="shared" si="83"/>
        <v>-1.57499437967937</v>
      </c>
      <c r="M117" s="41">
        <f t="shared" si="84"/>
        <v>-1.42995577494307</v>
      </c>
      <c r="O117" s="38">
        <f t="shared" si="85"/>
        <v>-0.166666666666667</v>
      </c>
      <c r="P117" s="73">
        <f t="shared" si="86"/>
        <v>-0.0666666666666651</v>
      </c>
      <c r="Q117" s="41">
        <f t="shared" si="87"/>
        <v>0.233333333333332</v>
      </c>
    </row>
    <row r="118" spans="1:17">
      <c r="A118" s="27" t="s">
        <v>41</v>
      </c>
      <c r="B118" s="38">
        <f t="shared" si="73"/>
        <v>0.659981791178368</v>
      </c>
      <c r="C118" s="4">
        <f t="shared" si="74"/>
        <v>0.539710108439167</v>
      </c>
      <c r="D118" s="41">
        <f t="shared" si="75"/>
        <v>0.574601236979167</v>
      </c>
      <c r="E118" s="4">
        <f t="shared" si="76"/>
        <v>1.06225191752117</v>
      </c>
      <c r="F118" s="4">
        <f t="shared" si="77"/>
        <v>1.28186213175457</v>
      </c>
      <c r="G118" s="41">
        <f t="shared" si="78"/>
        <v>1.16903292338057</v>
      </c>
      <c r="H118" s="4">
        <f t="shared" si="79"/>
        <v>0.815544535318968</v>
      </c>
      <c r="I118" s="4">
        <f t="shared" si="80"/>
        <v>0.891226221720367</v>
      </c>
      <c r="J118" s="41">
        <f t="shared" si="81"/>
        <v>1.09792559305827</v>
      </c>
      <c r="K118" s="4">
        <f t="shared" si="82"/>
        <v>-0.809584172566733</v>
      </c>
      <c r="L118" s="4">
        <f t="shared" si="83"/>
        <v>-0.743765385945635</v>
      </c>
      <c r="M118" s="41">
        <f t="shared" si="84"/>
        <v>-0.619530232747436</v>
      </c>
      <c r="O118" s="38">
        <f t="shared" si="85"/>
        <v>0.0166666666666666</v>
      </c>
      <c r="P118" s="73">
        <f t="shared" si="86"/>
        <v>0.106666666666666</v>
      </c>
      <c r="Q118" s="41">
        <f t="shared" si="87"/>
        <v>-0.123333333333334</v>
      </c>
    </row>
    <row r="119" spans="1:17">
      <c r="A119" s="27" t="s">
        <v>42</v>
      </c>
      <c r="B119" s="38">
        <f t="shared" si="73"/>
        <v>-0.214404169718466</v>
      </c>
      <c r="C119" s="4">
        <f t="shared" si="74"/>
        <v>-0.110415522257464</v>
      </c>
      <c r="D119" s="41">
        <f t="shared" si="75"/>
        <v>0.652382787068736</v>
      </c>
      <c r="E119" s="4">
        <f t="shared" si="76"/>
        <v>0.576575978597036</v>
      </c>
      <c r="F119" s="4">
        <f t="shared" si="77"/>
        <v>0.514125569661436</v>
      </c>
      <c r="G119" s="41">
        <f t="shared" si="78"/>
        <v>0.487750752766936</v>
      </c>
      <c r="H119" s="4">
        <f t="shared" si="79"/>
        <v>0.917639058431033</v>
      </c>
      <c r="I119" s="4">
        <f t="shared" si="80"/>
        <v>0.675464909871434</v>
      </c>
      <c r="J119" s="41">
        <f t="shared" si="81"/>
        <v>0.757213872273736</v>
      </c>
      <c r="K119" s="4">
        <f t="shared" si="82"/>
        <v>-1.30101458231607</v>
      </c>
      <c r="L119" s="4">
        <f t="shared" si="83"/>
        <v>-1.06381098429367</v>
      </c>
      <c r="M119" s="41">
        <f t="shared" si="84"/>
        <v>-0.769686381022167</v>
      </c>
      <c r="O119" s="38">
        <f t="shared" si="85"/>
        <v>-0.00666666666666638</v>
      </c>
      <c r="P119" s="73">
        <f t="shared" si="86"/>
        <v>-0.0366666666666675</v>
      </c>
      <c r="Q119" s="41">
        <f t="shared" si="87"/>
        <v>0.0433333333333343</v>
      </c>
    </row>
    <row r="120" spans="1:17">
      <c r="A120" s="27" t="s">
        <v>43</v>
      </c>
      <c r="B120" s="38">
        <f t="shared" si="73"/>
        <v>-0.366549606323198</v>
      </c>
      <c r="C120" s="4">
        <f t="shared" si="74"/>
        <v>-0.215329284667999</v>
      </c>
      <c r="D120" s="41">
        <f t="shared" si="75"/>
        <v>-0.2330104064941</v>
      </c>
      <c r="E120" s="4">
        <f t="shared" si="76"/>
        <v>-0.431879348754899</v>
      </c>
      <c r="F120" s="4">
        <f t="shared" si="77"/>
        <v>-0.237520523071298</v>
      </c>
      <c r="G120" s="41">
        <f t="shared" si="78"/>
        <v>-0.331251449584998</v>
      </c>
      <c r="H120" s="4">
        <f t="shared" si="79"/>
        <v>0.1360952758789</v>
      </c>
      <c r="I120" s="4">
        <f t="shared" si="80"/>
        <v>0.113161315918001</v>
      </c>
      <c r="J120" s="41">
        <f t="shared" si="81"/>
        <v>0.0630686187744006</v>
      </c>
      <c r="K120" s="4">
        <f t="shared" si="82"/>
        <v>-1.0623095703125</v>
      </c>
      <c r="L120" s="4">
        <f t="shared" si="83"/>
        <v>-0.851862640380899</v>
      </c>
      <c r="M120" s="41">
        <f t="shared" si="84"/>
        <v>-0.920218200683601</v>
      </c>
      <c r="O120" s="38">
        <f t="shared" si="85"/>
        <v>-0.0900000000000011</v>
      </c>
      <c r="P120" s="73">
        <f t="shared" si="86"/>
        <v>0.0400000000000015</v>
      </c>
      <c r="Q120" s="41">
        <f t="shared" si="87"/>
        <v>0.0499999999999995</v>
      </c>
    </row>
    <row r="121" spans="1:17">
      <c r="A121" s="27" t="s">
        <v>44</v>
      </c>
      <c r="B121" s="38">
        <f t="shared" si="73"/>
        <v>-0.791619135538766</v>
      </c>
      <c r="C121" s="4">
        <f t="shared" si="74"/>
        <v>-0.647301508585566</v>
      </c>
      <c r="D121" s="41">
        <f t="shared" si="75"/>
        <v>-0.382916285196965</v>
      </c>
      <c r="E121" s="4">
        <f t="shared" si="76"/>
        <v>-0.629348780314166</v>
      </c>
      <c r="F121" s="4">
        <f t="shared" si="77"/>
        <v>-1.08778956095377</v>
      </c>
      <c r="G121" s="41">
        <f t="shared" si="78"/>
        <v>-0.814512278238968</v>
      </c>
      <c r="H121" s="4">
        <f t="shared" si="79"/>
        <v>0.167498143514032</v>
      </c>
      <c r="I121" s="4">
        <f t="shared" si="80"/>
        <v>0.213070424397832</v>
      </c>
      <c r="J121" s="41">
        <f t="shared" si="81"/>
        <v>0.000372441609731489</v>
      </c>
      <c r="K121" s="4">
        <f t="shared" si="82"/>
        <v>-1.15003054300947</v>
      </c>
      <c r="L121" s="4">
        <f t="shared" si="83"/>
        <v>-1.51127474466957</v>
      </c>
      <c r="M121" s="41">
        <f t="shared" si="84"/>
        <v>-1.24273913065597</v>
      </c>
      <c r="O121" s="38">
        <f t="shared" si="85"/>
        <v>0.0333333333333323</v>
      </c>
      <c r="P121" s="73">
        <f t="shared" si="86"/>
        <v>-0.206666666666666</v>
      </c>
      <c r="Q121" s="41">
        <f t="shared" si="87"/>
        <v>0.173333333333333</v>
      </c>
    </row>
    <row r="122" spans="1:17">
      <c r="A122" s="27" t="s">
        <v>45</v>
      </c>
      <c r="B122" s="38">
        <f t="shared" si="73"/>
        <v>-2.49964780171713</v>
      </c>
      <c r="C122" s="4">
        <f t="shared" si="74"/>
        <v>-2.37444562276203</v>
      </c>
      <c r="D122" s="41">
        <f t="shared" si="75"/>
        <v>-2.04991597493493</v>
      </c>
      <c r="E122" s="4">
        <f t="shared" si="76"/>
        <v>-1.61224164326983</v>
      </c>
      <c r="F122" s="4">
        <f t="shared" si="77"/>
        <v>-1.58866490681963</v>
      </c>
      <c r="G122" s="41">
        <f t="shared" si="78"/>
        <v>-1.67115201314293</v>
      </c>
      <c r="H122" s="4">
        <f t="shared" si="79"/>
        <v>-0.869492848714232</v>
      </c>
      <c r="I122" s="4">
        <f t="shared" si="80"/>
        <v>-1.04613431294763</v>
      </c>
      <c r="J122" s="41">
        <f t="shared" si="81"/>
        <v>-0.890096028645833</v>
      </c>
      <c r="K122" s="4">
        <f t="shared" si="82"/>
        <v>-1.00192097981773</v>
      </c>
      <c r="L122" s="4">
        <f t="shared" si="83"/>
        <v>-1.55746678670244</v>
      </c>
      <c r="M122" s="41">
        <f t="shared" si="84"/>
        <v>-1.13273267110194</v>
      </c>
      <c r="O122" s="38">
        <f t="shared" si="85"/>
        <v>-0.0133333333333332</v>
      </c>
      <c r="P122" s="73">
        <f t="shared" si="86"/>
        <v>-0.0833333333333335</v>
      </c>
      <c r="Q122" s="41">
        <f t="shared" si="87"/>
        <v>0.0966666666666662</v>
      </c>
    </row>
    <row r="123" spans="1:17">
      <c r="A123" s="27" t="s">
        <v>46</v>
      </c>
      <c r="B123" s="38">
        <f t="shared" si="73"/>
        <v>-2.07335378011064</v>
      </c>
      <c r="C123" s="4">
        <f t="shared" si="74"/>
        <v>-2.80611897786463</v>
      </c>
      <c r="D123" s="41">
        <f t="shared" si="75"/>
        <v>-2.20558453877763</v>
      </c>
      <c r="E123" s="4">
        <f t="shared" si="76"/>
        <v>-2.62710400899253</v>
      </c>
      <c r="F123" s="4">
        <f t="shared" si="77"/>
        <v>-2.57572575887043</v>
      </c>
      <c r="G123" s="41">
        <f t="shared" si="78"/>
        <v>-2.55116292317713</v>
      </c>
      <c r="H123" s="4">
        <f t="shared" si="79"/>
        <v>-2.15845837910973</v>
      </c>
      <c r="I123" s="4">
        <f t="shared" si="80"/>
        <v>-2.43936696370444</v>
      </c>
      <c r="J123" s="41">
        <f t="shared" si="81"/>
        <v>-2.30740323384603</v>
      </c>
      <c r="K123" s="4">
        <f t="shared" si="82"/>
        <v>-1.43654691060384</v>
      </c>
      <c r="L123" s="4">
        <f t="shared" si="83"/>
        <v>-1.64862653096513</v>
      </c>
      <c r="M123" s="41">
        <f t="shared" si="84"/>
        <v>-1.45061513264974</v>
      </c>
      <c r="O123" s="38">
        <f t="shared" si="85"/>
        <v>0.0366666666666666</v>
      </c>
      <c r="P123" s="73">
        <f t="shared" si="86"/>
        <v>0.106666666666667</v>
      </c>
      <c r="Q123" s="41">
        <f t="shared" si="87"/>
        <v>-0.143333333333333</v>
      </c>
    </row>
    <row r="124" spans="1:17">
      <c r="A124" s="27" t="s">
        <v>47</v>
      </c>
      <c r="B124" s="38">
        <f t="shared" si="73"/>
        <v>-2.34091295878097</v>
      </c>
      <c r="C124" s="4">
        <f t="shared" si="74"/>
        <v>-2.01031031290686</v>
      </c>
      <c r="D124" s="41">
        <f t="shared" si="75"/>
        <v>-1.80495752970376</v>
      </c>
      <c r="E124" s="4">
        <f t="shared" si="76"/>
        <v>-2.12998995463046</v>
      </c>
      <c r="F124" s="4">
        <f t="shared" si="77"/>
        <v>-1.91699251810707</v>
      </c>
      <c r="G124" s="41">
        <f t="shared" si="78"/>
        <v>-1.69676241556806</v>
      </c>
      <c r="H124" s="4">
        <f t="shared" si="79"/>
        <v>-1.48402002970377</v>
      </c>
      <c r="I124" s="4">
        <f t="shared" si="80"/>
        <v>-1.24497774759927</v>
      </c>
      <c r="J124" s="41">
        <f t="shared" si="81"/>
        <v>-1.72339609781897</v>
      </c>
      <c r="K124" s="4">
        <f t="shared" si="82"/>
        <v>-1.55070376078287</v>
      </c>
      <c r="L124" s="4">
        <f t="shared" si="83"/>
        <v>-1.65814089457197</v>
      </c>
      <c r="M124" s="41">
        <f t="shared" si="84"/>
        <v>-1.97945284525557</v>
      </c>
      <c r="O124" s="38">
        <f t="shared" si="85"/>
        <v>-0.106666666666667</v>
      </c>
      <c r="P124" s="73">
        <f t="shared" si="86"/>
        <v>-0.026666666666665</v>
      </c>
      <c r="Q124" s="41">
        <f t="shared" si="87"/>
        <v>0.133333333333332</v>
      </c>
    </row>
    <row r="125" spans="1:17">
      <c r="A125" s="27" t="s">
        <v>48</v>
      </c>
      <c r="B125" s="38">
        <f t="shared" si="73"/>
        <v>-1.8212449645996</v>
      </c>
      <c r="C125" s="4">
        <f t="shared" si="74"/>
        <v>-1.9028489685059</v>
      </c>
      <c r="D125" s="41">
        <f t="shared" si="75"/>
        <v>-1.9989049530029</v>
      </c>
      <c r="E125" s="4">
        <f t="shared" si="76"/>
        <v>-1.4760636901855</v>
      </c>
      <c r="F125" s="4">
        <f t="shared" si="77"/>
        <v>-1.6367463684082</v>
      </c>
      <c r="G125" s="41">
        <f t="shared" si="78"/>
        <v>-1.5866803741455</v>
      </c>
      <c r="H125" s="4">
        <f t="shared" si="79"/>
        <v>-1.1320575714111</v>
      </c>
      <c r="I125" s="4">
        <f t="shared" si="80"/>
        <v>-1.0203441619873</v>
      </c>
      <c r="J125" s="41">
        <f t="shared" si="81"/>
        <v>-1.570934677124</v>
      </c>
      <c r="K125" s="4">
        <f t="shared" si="82"/>
        <v>-0.528483734130899</v>
      </c>
      <c r="L125" s="4">
        <f t="shared" si="83"/>
        <v>-0.6547254180908</v>
      </c>
      <c r="M125" s="41">
        <f t="shared" si="84"/>
        <v>-0.628840789794901</v>
      </c>
      <c r="O125" s="38">
        <f t="shared" si="85"/>
        <v>-0.13</v>
      </c>
      <c r="P125" s="73">
        <f t="shared" si="86"/>
        <v>0.12</v>
      </c>
      <c r="Q125" s="41">
        <f t="shared" si="87"/>
        <v>0.0100000000000005</v>
      </c>
    </row>
    <row r="126" spans="1:17">
      <c r="A126" s="27" t="s">
        <v>49</v>
      </c>
      <c r="B126" s="38">
        <f t="shared" si="73"/>
        <v>-3.10589848836263</v>
      </c>
      <c r="C126" s="4">
        <f t="shared" si="74"/>
        <v>-3.45457326253253</v>
      </c>
      <c r="D126" s="41">
        <f t="shared" si="75"/>
        <v>-3.07873402913413</v>
      </c>
      <c r="E126" s="4">
        <f t="shared" si="76"/>
        <v>-2.36354619344073</v>
      </c>
      <c r="F126" s="4">
        <f t="shared" si="77"/>
        <v>-2.77442532857263</v>
      </c>
      <c r="G126" s="41">
        <f t="shared" si="78"/>
        <v>-2.51940518697103</v>
      </c>
      <c r="H126" s="4">
        <f t="shared" si="79"/>
        <v>-2.64286160786943</v>
      </c>
      <c r="I126" s="4">
        <f t="shared" si="80"/>
        <v>-2.45845723470053</v>
      </c>
      <c r="J126" s="41">
        <f t="shared" si="81"/>
        <v>-2.93274045308433</v>
      </c>
      <c r="K126" s="4">
        <f t="shared" si="82"/>
        <v>-2.95807286580403</v>
      </c>
      <c r="L126" s="4">
        <f t="shared" si="83"/>
        <v>-2.88593312581383</v>
      </c>
      <c r="M126" s="41">
        <f t="shared" si="84"/>
        <v>-3.17242833455403</v>
      </c>
      <c r="O126" s="38">
        <f t="shared" si="85"/>
        <v>0.0766666666666657</v>
      </c>
      <c r="P126" s="73">
        <f t="shared" si="86"/>
        <v>-0.0133333333333342</v>
      </c>
      <c r="Q126" s="41">
        <f t="shared" si="87"/>
        <v>-0.0633333333333314</v>
      </c>
    </row>
    <row r="127" spans="1:17">
      <c r="A127" s="27" t="s">
        <v>50</v>
      </c>
      <c r="B127" s="38">
        <f t="shared" si="73"/>
        <v>-1.5878298187256</v>
      </c>
      <c r="C127" s="4">
        <f t="shared" si="74"/>
        <v>-1.6737615966797</v>
      </c>
      <c r="D127" s="41">
        <f t="shared" si="75"/>
        <v>-1.6989138031006</v>
      </c>
      <c r="E127" s="4">
        <f t="shared" si="76"/>
        <v>-1.3680529022217</v>
      </c>
      <c r="F127" s="4">
        <f t="shared" si="77"/>
        <v>-1.264499130249</v>
      </c>
      <c r="G127" s="41">
        <f t="shared" si="78"/>
        <v>-0.875527801513699</v>
      </c>
      <c r="H127" s="4">
        <f t="shared" si="79"/>
        <v>-1.3879936981201</v>
      </c>
      <c r="I127" s="4">
        <f t="shared" si="80"/>
        <v>-1.6010464477539</v>
      </c>
      <c r="J127" s="41">
        <f t="shared" si="81"/>
        <v>-1.4434307861328</v>
      </c>
      <c r="K127" s="4">
        <f t="shared" si="82"/>
        <v>-1.0306566619873</v>
      </c>
      <c r="L127" s="4">
        <f t="shared" si="83"/>
        <v>-1.3750036621094</v>
      </c>
      <c r="M127" s="41">
        <f t="shared" si="84"/>
        <v>-1.3435419464111</v>
      </c>
      <c r="O127" s="38">
        <f t="shared" si="85"/>
        <v>-0.0299999999999989</v>
      </c>
      <c r="P127" s="73">
        <f t="shared" si="86"/>
        <v>0.0199999999999982</v>
      </c>
      <c r="Q127" s="41">
        <f t="shared" si="87"/>
        <v>0.0100000000000002</v>
      </c>
    </row>
    <row r="128" spans="1:17">
      <c r="A128" s="27" t="s">
        <v>51</v>
      </c>
      <c r="B128" s="38">
        <f t="shared" si="73"/>
        <v>-0.6919311523438</v>
      </c>
      <c r="C128" s="4">
        <f t="shared" si="74"/>
        <v>-0.7373107910156</v>
      </c>
      <c r="D128" s="41">
        <f t="shared" si="75"/>
        <v>-0.7635654449463</v>
      </c>
      <c r="E128" s="4">
        <f t="shared" si="76"/>
        <v>-0.464225387573199</v>
      </c>
      <c r="F128" s="4">
        <f t="shared" si="77"/>
        <v>-0.506810760498</v>
      </c>
      <c r="G128" s="41">
        <f t="shared" si="78"/>
        <v>-0.5757823944092</v>
      </c>
      <c r="H128" s="4">
        <f t="shared" si="79"/>
        <v>-1.1610079193115</v>
      </c>
      <c r="I128" s="4">
        <f t="shared" si="80"/>
        <v>-0.835934677123999</v>
      </c>
      <c r="J128" s="41">
        <f t="shared" si="81"/>
        <v>-1.165804901123</v>
      </c>
      <c r="K128" s="4">
        <f t="shared" si="82"/>
        <v>-0.9179859161377</v>
      </c>
      <c r="L128" s="4">
        <f t="shared" si="83"/>
        <v>-0.775678634643602</v>
      </c>
      <c r="M128" s="41">
        <f t="shared" si="84"/>
        <v>-1.0738124847412</v>
      </c>
      <c r="O128" s="38">
        <f t="shared" si="85"/>
        <v>-0.0400000000000005</v>
      </c>
      <c r="P128" s="73">
        <f t="shared" si="86"/>
        <v>0.0100000000000002</v>
      </c>
      <c r="Q128" s="41">
        <f t="shared" si="87"/>
        <v>0.0299999999999998</v>
      </c>
    </row>
    <row r="129" spans="1:17">
      <c r="A129" s="27" t="s">
        <v>53</v>
      </c>
      <c r="B129" s="38">
        <f t="shared" si="73"/>
        <v>-3.1120590209961</v>
      </c>
      <c r="C129" s="4">
        <f t="shared" si="74"/>
        <v>-2.8082489013672</v>
      </c>
      <c r="D129" s="41">
        <f t="shared" si="75"/>
        <v>-2.7579883575439</v>
      </c>
      <c r="E129" s="4">
        <f t="shared" si="76"/>
        <v>-2.3611751556396</v>
      </c>
      <c r="F129" s="4">
        <f t="shared" si="77"/>
        <v>-2.246068572998</v>
      </c>
      <c r="G129" s="41">
        <f t="shared" si="78"/>
        <v>-2.2806583404541</v>
      </c>
      <c r="H129" s="4">
        <f t="shared" si="79"/>
        <v>-1.9678564453125</v>
      </c>
      <c r="I129" s="4">
        <f t="shared" si="80"/>
        <v>-2.6669493103027</v>
      </c>
      <c r="J129" s="41">
        <f t="shared" si="81"/>
        <v>-2.5087538146973</v>
      </c>
      <c r="K129" s="4">
        <f t="shared" si="82"/>
        <v>-0.9277515411377</v>
      </c>
      <c r="L129" s="4">
        <f t="shared" si="83"/>
        <v>-0.890003204345701</v>
      </c>
      <c r="M129" s="41">
        <f t="shared" si="84"/>
        <v>-0.888229370117203</v>
      </c>
      <c r="O129" s="38">
        <f t="shared" si="85"/>
        <v>-0.529999999999999</v>
      </c>
      <c r="P129" s="73">
        <f t="shared" si="86"/>
        <v>0.179999999999998</v>
      </c>
      <c r="Q129" s="41">
        <f t="shared" si="87"/>
        <v>0.35</v>
      </c>
    </row>
    <row r="130" spans="1:17">
      <c r="A130" s="27" t="s">
        <v>54</v>
      </c>
      <c r="B130" s="38">
        <f t="shared" si="73"/>
        <v>-0.693636550903298</v>
      </c>
      <c r="C130" s="4">
        <f t="shared" si="74"/>
        <v>-1.0731855773926</v>
      </c>
      <c r="D130" s="41">
        <f t="shared" si="75"/>
        <v>-0.744537963867201</v>
      </c>
      <c r="E130" s="4">
        <f t="shared" si="76"/>
        <v>-0.7415731811523</v>
      </c>
      <c r="F130" s="4">
        <f t="shared" si="77"/>
        <v>-0.5985601806641</v>
      </c>
      <c r="G130" s="41">
        <f t="shared" si="78"/>
        <v>-0.6996725463867</v>
      </c>
      <c r="H130" s="4">
        <f t="shared" si="79"/>
        <v>-0.557908325195298</v>
      </c>
      <c r="I130" s="4">
        <f t="shared" si="80"/>
        <v>-0.823079376220699</v>
      </c>
      <c r="J130" s="41">
        <f t="shared" si="81"/>
        <v>-0.7370426940918</v>
      </c>
      <c r="K130" s="4">
        <f t="shared" si="82"/>
        <v>-0.365381469726602</v>
      </c>
      <c r="L130" s="4">
        <f t="shared" si="83"/>
        <v>-0.737390747070299</v>
      </c>
      <c r="M130" s="41">
        <f t="shared" si="84"/>
        <v>-1.0813391113281</v>
      </c>
      <c r="O130" s="38">
        <f t="shared" si="85"/>
        <v>0.0700000000000015</v>
      </c>
      <c r="P130" s="73">
        <f t="shared" si="86"/>
        <v>0.0999999999999991</v>
      </c>
      <c r="Q130" s="41">
        <f t="shared" si="87"/>
        <v>-0.17</v>
      </c>
    </row>
    <row r="131" spans="1:17">
      <c r="A131" s="27" t="s">
        <v>55</v>
      </c>
      <c r="B131" s="38">
        <f t="shared" si="73"/>
        <v>-1.25321863810217</v>
      </c>
      <c r="C131" s="4">
        <f t="shared" si="74"/>
        <v>-2.73583124796547</v>
      </c>
      <c r="D131" s="41">
        <f t="shared" si="75"/>
        <v>-1.70429514567057</v>
      </c>
      <c r="E131" s="4">
        <f t="shared" si="76"/>
        <v>-0.660062967936164</v>
      </c>
      <c r="F131" s="4">
        <f t="shared" si="77"/>
        <v>-0.548944651285767</v>
      </c>
      <c r="G131" s="41">
        <f t="shared" si="78"/>
        <v>-0.591928660074865</v>
      </c>
      <c r="H131" s="4">
        <f t="shared" si="79"/>
        <v>-0.110906244913765</v>
      </c>
      <c r="I131" s="4">
        <f t="shared" si="80"/>
        <v>-0.465583445231166</v>
      </c>
      <c r="J131" s="41">
        <f t="shared" si="81"/>
        <v>-0.205218912760466</v>
      </c>
      <c r="K131" s="4">
        <f t="shared" si="82"/>
        <v>-0.933712565104167</v>
      </c>
      <c r="L131" s="4">
        <f t="shared" si="83"/>
        <v>-1.91549357096357</v>
      </c>
      <c r="M131" s="41">
        <f t="shared" si="84"/>
        <v>-0.608585917154966</v>
      </c>
      <c r="O131" s="38">
        <f t="shared" si="85"/>
        <v>0.393333333333333</v>
      </c>
      <c r="P131" s="73">
        <f t="shared" si="86"/>
        <v>-0.166666666666666</v>
      </c>
      <c r="Q131" s="41">
        <f t="shared" si="87"/>
        <v>-0.226666666666668</v>
      </c>
    </row>
    <row r="132" spans="1:17">
      <c r="A132" s="27" t="s">
        <v>56</v>
      </c>
      <c r="B132" s="38">
        <f t="shared" si="73"/>
        <v>0.363644663492868</v>
      </c>
      <c r="C132" s="4">
        <f t="shared" si="74"/>
        <v>2.15174776713057</v>
      </c>
      <c r="D132" s="41">
        <f t="shared" si="75"/>
        <v>1.64409357706707</v>
      </c>
      <c r="E132" s="4">
        <f t="shared" si="76"/>
        <v>1.69127833048507</v>
      </c>
      <c r="F132" s="4">
        <f t="shared" si="77"/>
        <v>1.64218126932777</v>
      </c>
      <c r="G132" s="41">
        <f t="shared" si="78"/>
        <v>1.62585245768227</v>
      </c>
      <c r="H132" s="4">
        <f t="shared" si="79"/>
        <v>1.68362810770667</v>
      </c>
      <c r="I132" s="4">
        <f t="shared" si="80"/>
        <v>1.95815317789717</v>
      </c>
      <c r="J132" s="41">
        <f t="shared" si="81"/>
        <v>2.06930773417157</v>
      </c>
      <c r="K132" s="4">
        <f t="shared" si="82"/>
        <v>1.43361422220867</v>
      </c>
      <c r="L132" s="4">
        <f t="shared" si="83"/>
        <v>1.10837122599287</v>
      </c>
      <c r="M132" s="41">
        <f t="shared" si="84"/>
        <v>1.20069452921547</v>
      </c>
      <c r="O132" s="38">
        <f t="shared" si="85"/>
        <v>0.236666666666666</v>
      </c>
      <c r="P132" s="73">
        <f t="shared" si="86"/>
        <v>-0.0633333333333315</v>
      </c>
      <c r="Q132" s="41">
        <f t="shared" si="87"/>
        <v>-0.173333333333334</v>
      </c>
    </row>
    <row r="133" spans="1:17">
      <c r="A133" s="27" t="s">
        <v>57</v>
      </c>
      <c r="B133" s="38">
        <f t="shared" si="73"/>
        <v>-2.13362737019853</v>
      </c>
      <c r="C133" s="4">
        <f t="shared" si="74"/>
        <v>-2.18347401936853</v>
      </c>
      <c r="D133" s="41">
        <f t="shared" si="75"/>
        <v>-2.38479085286463</v>
      </c>
      <c r="E133" s="4">
        <f t="shared" si="76"/>
        <v>-2.21171346028643</v>
      </c>
      <c r="F133" s="4">
        <f t="shared" si="77"/>
        <v>-2.09604688008623</v>
      </c>
      <c r="G133" s="41">
        <f t="shared" si="78"/>
        <v>-3.21238866170243</v>
      </c>
      <c r="H133" s="4">
        <f t="shared" si="79"/>
        <v>0.0175713602701677</v>
      </c>
      <c r="I133" s="4">
        <f t="shared" si="80"/>
        <v>0.0371216837564674</v>
      </c>
      <c r="J133" s="41">
        <f t="shared" si="81"/>
        <v>-0.247513860066732</v>
      </c>
      <c r="K133" s="4">
        <f t="shared" si="82"/>
        <v>-0.238605550130234</v>
      </c>
      <c r="L133" s="4">
        <f t="shared" si="83"/>
        <v>-0.849351933797234</v>
      </c>
      <c r="M133" s="41">
        <f t="shared" si="84"/>
        <v>-0.904193166097034</v>
      </c>
      <c r="O133" s="38">
        <f t="shared" si="85"/>
        <v>-0.313333333333333</v>
      </c>
      <c r="P133" s="73">
        <f t="shared" si="86"/>
        <v>-0.043333333333333</v>
      </c>
      <c r="Q133" s="41">
        <f t="shared" si="87"/>
        <v>0.356666666666666</v>
      </c>
    </row>
    <row r="134" spans="1:17">
      <c r="A134" s="27" t="s">
        <v>58</v>
      </c>
      <c r="B134" s="38">
        <f t="shared" si="73"/>
        <v>-1.99930452982587</v>
      </c>
      <c r="C134" s="4">
        <f t="shared" si="74"/>
        <v>-1.95685648600256</v>
      </c>
      <c r="D134" s="41">
        <f t="shared" si="75"/>
        <v>-1.91914629618327</v>
      </c>
      <c r="E134" s="4">
        <f t="shared" si="76"/>
        <v>-2.35507006327306</v>
      </c>
      <c r="F134" s="4">
        <f t="shared" si="77"/>
        <v>-2.16737360636397</v>
      </c>
      <c r="G134" s="41">
        <f t="shared" si="78"/>
        <v>-2.16796679178876</v>
      </c>
      <c r="H134" s="4">
        <f t="shared" si="79"/>
        <v>-2.42510927836097</v>
      </c>
      <c r="I134" s="4">
        <f t="shared" si="80"/>
        <v>-2.55663622538247</v>
      </c>
      <c r="J134" s="41">
        <f t="shared" si="81"/>
        <v>-3.25315416971847</v>
      </c>
      <c r="K134" s="4">
        <f t="shared" si="82"/>
        <v>-1.97068819681807</v>
      </c>
      <c r="L134" s="4">
        <f t="shared" si="83"/>
        <v>-2.32767710367837</v>
      </c>
      <c r="M134" s="41">
        <f t="shared" si="84"/>
        <v>-2.18701586405437</v>
      </c>
      <c r="O134" s="38">
        <f t="shared" si="85"/>
        <v>0.0233333333333334</v>
      </c>
      <c r="P134" s="73">
        <f t="shared" si="86"/>
        <v>-0.086666666666666</v>
      </c>
      <c r="Q134" s="41">
        <f t="shared" si="87"/>
        <v>0.0633333333333326</v>
      </c>
    </row>
    <row r="135" spans="1:17">
      <c r="A135" s="27" t="s">
        <v>59</v>
      </c>
      <c r="B135" s="38">
        <f t="shared" si="73"/>
        <v>-1.708890838623</v>
      </c>
      <c r="C135" s="4">
        <f t="shared" si="74"/>
        <v>-1.5571650695801</v>
      </c>
      <c r="D135" s="41">
        <f t="shared" si="75"/>
        <v>-1.4576262664795</v>
      </c>
      <c r="E135" s="4">
        <f t="shared" si="76"/>
        <v>-1.451579208374</v>
      </c>
      <c r="F135" s="4">
        <f t="shared" si="77"/>
        <v>-1.2052375030518</v>
      </c>
      <c r="G135" s="41">
        <f t="shared" si="78"/>
        <v>-1.245696182251</v>
      </c>
      <c r="H135" s="4">
        <f t="shared" si="79"/>
        <v>-1.7820554351807</v>
      </c>
      <c r="I135" s="4">
        <f t="shared" si="80"/>
        <v>-1.3829198455811</v>
      </c>
      <c r="J135" s="41">
        <f t="shared" si="81"/>
        <v>-1.4578176116943</v>
      </c>
      <c r="K135" s="4">
        <f t="shared" si="82"/>
        <v>-1.753907699585</v>
      </c>
      <c r="L135" s="4">
        <f t="shared" si="83"/>
        <v>-1.8966117095947</v>
      </c>
      <c r="M135" s="41">
        <f t="shared" si="84"/>
        <v>-1.5591025543213</v>
      </c>
      <c r="O135" s="38">
        <f t="shared" si="85"/>
        <v>-0.0100000000000002</v>
      </c>
      <c r="P135" s="73">
        <f t="shared" si="86"/>
        <v>0.31</v>
      </c>
      <c r="Q135" s="41">
        <f t="shared" si="87"/>
        <v>-0.299999999999999</v>
      </c>
    </row>
    <row r="136" spans="1:17">
      <c r="A136" s="27" t="s">
        <v>60</v>
      </c>
      <c r="B136" s="38">
        <f t="shared" si="73"/>
        <v>-0.647115732828767</v>
      </c>
      <c r="C136" s="4">
        <f t="shared" si="74"/>
        <v>-1.13750422159827</v>
      </c>
      <c r="D136" s="41">
        <f t="shared" si="75"/>
        <v>-1.36091959635417</v>
      </c>
      <c r="E136" s="4">
        <f t="shared" si="76"/>
        <v>-2.43350870768227</v>
      </c>
      <c r="F136" s="4">
        <f t="shared" si="77"/>
        <v>-2.62615091959637</v>
      </c>
      <c r="G136" s="41">
        <f t="shared" si="78"/>
        <v>-2.55579455057777</v>
      </c>
      <c r="H136" s="4">
        <f t="shared" si="79"/>
        <v>-0.376404062906866</v>
      </c>
      <c r="I136" s="4">
        <f t="shared" si="80"/>
        <v>-0.446230189005566</v>
      </c>
      <c r="J136" s="41">
        <f t="shared" si="81"/>
        <v>-0.543045298258467</v>
      </c>
      <c r="K136" s="4">
        <f t="shared" si="82"/>
        <v>-0.857577540079768</v>
      </c>
      <c r="L136" s="4">
        <f t="shared" si="83"/>
        <v>-1.12800333658857</v>
      </c>
      <c r="M136" s="41">
        <f t="shared" si="84"/>
        <v>-0.769965387980169</v>
      </c>
      <c r="O136" s="38">
        <f t="shared" si="85"/>
        <v>0.0733333333333329</v>
      </c>
      <c r="P136" s="73">
        <f t="shared" si="86"/>
        <v>0.0533333333333333</v>
      </c>
      <c r="Q136" s="41">
        <f t="shared" si="87"/>
        <v>-0.126666666666666</v>
      </c>
    </row>
    <row r="137" spans="1:17">
      <c r="A137" s="27" t="s">
        <v>61</v>
      </c>
      <c r="B137" s="38">
        <f t="shared" si="73"/>
        <v>-1.5225818664551</v>
      </c>
      <c r="C137" s="4">
        <f t="shared" si="74"/>
        <v>-1.8866375</v>
      </c>
      <c r="D137" s="41">
        <f t="shared" si="75"/>
        <v>-1.3314121276855</v>
      </c>
      <c r="E137" s="4">
        <f t="shared" si="76"/>
        <v>-1.6926097900391</v>
      </c>
      <c r="F137" s="4">
        <f t="shared" si="77"/>
        <v>-1.4806728393555</v>
      </c>
      <c r="G137" s="41">
        <f t="shared" si="78"/>
        <v>-0.739873889160199</v>
      </c>
      <c r="H137" s="4">
        <f t="shared" si="79"/>
        <v>-1.8352999145508</v>
      </c>
      <c r="I137" s="4">
        <f t="shared" si="80"/>
        <v>-1.0642389709473</v>
      </c>
      <c r="J137" s="41">
        <f t="shared" si="81"/>
        <v>-2.9827989990234</v>
      </c>
      <c r="K137" s="4">
        <f t="shared" si="82"/>
        <v>-1.86197319335941</v>
      </c>
      <c r="L137" s="4">
        <f t="shared" si="83"/>
        <v>-2.2056964904785</v>
      </c>
      <c r="M137" s="41">
        <f t="shared" si="84"/>
        <v>-1.5619531963415</v>
      </c>
      <c r="O137" s="38">
        <f t="shared" si="85"/>
        <v>-0.135699999999998</v>
      </c>
      <c r="P137" s="73">
        <f t="shared" si="86"/>
        <v>0.431399999999998</v>
      </c>
      <c r="Q137" s="41">
        <f t="shared" si="87"/>
        <v>-0.295700000000002</v>
      </c>
    </row>
    <row r="138" spans="1:17">
      <c r="A138" s="27" t="s">
        <v>62</v>
      </c>
      <c r="B138" s="38">
        <f t="shared" si="73"/>
        <v>-2.49947771708167</v>
      </c>
      <c r="C138" s="4">
        <f t="shared" si="74"/>
        <v>-2.24453959147137</v>
      </c>
      <c r="D138" s="41">
        <f t="shared" si="75"/>
        <v>-2.48747667948407</v>
      </c>
      <c r="E138" s="4">
        <f t="shared" si="76"/>
        <v>-1.99446825663246</v>
      </c>
      <c r="F138" s="4">
        <f t="shared" si="77"/>
        <v>-2.07155375162756</v>
      </c>
      <c r="G138" s="41">
        <f t="shared" si="78"/>
        <v>-2.69473032633467</v>
      </c>
      <c r="H138" s="4">
        <f t="shared" si="79"/>
        <v>-1.91009615580237</v>
      </c>
      <c r="I138" s="4">
        <f t="shared" si="80"/>
        <v>-1.85228060404457</v>
      </c>
      <c r="J138" s="41">
        <f t="shared" si="81"/>
        <v>-1.90034197489417</v>
      </c>
      <c r="K138" s="4">
        <f t="shared" si="82"/>
        <v>-0.722160288492868</v>
      </c>
      <c r="L138" s="4">
        <f t="shared" si="83"/>
        <v>-0.433305689493767</v>
      </c>
      <c r="M138" s="41">
        <f t="shared" si="84"/>
        <v>-0.724763819376668</v>
      </c>
      <c r="O138" s="38">
        <f t="shared" si="85"/>
        <v>-0.0466666666666657</v>
      </c>
      <c r="P138" s="73">
        <f t="shared" si="86"/>
        <v>0.293333333333334</v>
      </c>
      <c r="Q138" s="41">
        <f t="shared" si="87"/>
        <v>-0.246666666666669</v>
      </c>
    </row>
    <row r="139" spans="1:23">
      <c r="A139" s="27" t="s">
        <v>63</v>
      </c>
      <c r="B139" s="38">
        <f t="shared" si="73"/>
        <v>-1.80169161478677</v>
      </c>
      <c r="C139" s="4">
        <f t="shared" si="74"/>
        <v>-1.44307001749677</v>
      </c>
      <c r="D139" s="41">
        <f t="shared" si="75"/>
        <v>-1.46187838236487</v>
      </c>
      <c r="E139" s="4">
        <f t="shared" si="76"/>
        <v>-1.94572619120277</v>
      </c>
      <c r="F139" s="4">
        <f t="shared" si="77"/>
        <v>-2.33394411722816</v>
      </c>
      <c r="G139" s="41">
        <f t="shared" si="78"/>
        <v>-2.06348780314126</v>
      </c>
      <c r="H139" s="4">
        <f t="shared" si="79"/>
        <v>-0.663754679361965</v>
      </c>
      <c r="I139" s="4">
        <f t="shared" si="80"/>
        <v>-0.728865839640267</v>
      </c>
      <c r="J139" s="41">
        <f t="shared" si="81"/>
        <v>-0.905675150553368</v>
      </c>
      <c r="K139" s="4">
        <f t="shared" si="82"/>
        <v>-0.528787790934267</v>
      </c>
      <c r="L139" s="4">
        <f t="shared" si="83"/>
        <v>-0.549364267985066</v>
      </c>
      <c r="M139" s="41">
        <f t="shared" si="84"/>
        <v>-0.776273905436167</v>
      </c>
      <c r="O139" s="38">
        <f t="shared" si="85"/>
        <v>0.253333333333334</v>
      </c>
      <c r="P139" s="73">
        <f t="shared" si="86"/>
        <v>-0.146666666666668</v>
      </c>
      <c r="Q139" s="41">
        <f t="shared" si="87"/>
        <v>-0.106666666666666</v>
      </c>
      <c r="W139" s="4"/>
    </row>
    <row r="140" spans="1:17">
      <c r="A140" s="27" t="s">
        <v>64</v>
      </c>
      <c r="B140" s="38">
        <f t="shared" si="73"/>
        <v>0.2459477996826</v>
      </c>
      <c r="C140" s="4">
        <f t="shared" si="74"/>
        <v>-0.228093566894501</v>
      </c>
      <c r="D140" s="41">
        <f t="shared" si="75"/>
        <v>-0.453072967529302</v>
      </c>
      <c r="E140" s="4">
        <f t="shared" si="76"/>
        <v>-1.8324285888672</v>
      </c>
      <c r="F140" s="4">
        <f t="shared" si="77"/>
        <v>-0.500385894775402</v>
      </c>
      <c r="G140" s="41">
        <f t="shared" si="78"/>
        <v>-1.619829788208</v>
      </c>
      <c r="H140" s="4">
        <f t="shared" si="79"/>
        <v>-1.1195393371582</v>
      </c>
      <c r="I140" s="4">
        <f t="shared" si="80"/>
        <v>-1.0883160400391</v>
      </c>
      <c r="J140" s="41">
        <f t="shared" si="81"/>
        <v>-1.4923344421387</v>
      </c>
      <c r="K140" s="4">
        <f t="shared" si="82"/>
        <v>-0.122891464233401</v>
      </c>
      <c r="L140" s="4">
        <f t="shared" si="83"/>
        <v>-0.0978498840332023</v>
      </c>
      <c r="M140" s="41">
        <f t="shared" si="84"/>
        <v>0.128825149536098</v>
      </c>
      <c r="O140" s="38">
        <f t="shared" si="85"/>
        <v>-0.460000000000001</v>
      </c>
      <c r="P140" s="73">
        <f t="shared" si="86"/>
        <v>0.100000000000001</v>
      </c>
      <c r="Q140" s="41">
        <f t="shared" si="87"/>
        <v>0.359999999999999</v>
      </c>
    </row>
    <row r="141" spans="1:17">
      <c r="A141" s="27" t="s">
        <v>65</v>
      </c>
      <c r="B141" s="38">
        <f t="shared" si="73"/>
        <v>-0.1105564117432</v>
      </c>
      <c r="C141" s="4">
        <f t="shared" si="74"/>
        <v>0.311984252929701</v>
      </c>
      <c r="D141" s="41">
        <f t="shared" si="75"/>
        <v>-0.0372608184813998</v>
      </c>
      <c r="E141" s="4">
        <f t="shared" si="76"/>
        <v>0.191944122314499</v>
      </c>
      <c r="F141" s="4">
        <f t="shared" si="77"/>
        <v>0.302371978759801</v>
      </c>
      <c r="G141" s="41">
        <f t="shared" si="78"/>
        <v>0.101310729980501</v>
      </c>
      <c r="H141" s="4">
        <f t="shared" si="79"/>
        <v>0.757502136230499</v>
      </c>
      <c r="I141" s="4">
        <f t="shared" si="80"/>
        <v>0.856560287475599</v>
      </c>
      <c r="J141" s="41">
        <f t="shared" si="81"/>
        <v>0.741852340698198</v>
      </c>
      <c r="K141" s="4">
        <f t="shared" si="82"/>
        <v>0.743468856811496</v>
      </c>
      <c r="L141" s="4">
        <f t="shared" si="83"/>
        <v>0.965242004394497</v>
      </c>
      <c r="M141" s="41">
        <f t="shared" si="84"/>
        <v>0.673026657104497</v>
      </c>
      <c r="O141" s="38">
        <f t="shared" si="85"/>
        <v>-0.5</v>
      </c>
      <c r="P141" s="73">
        <f t="shared" si="86"/>
        <v>-0.0700000000000003</v>
      </c>
      <c r="Q141" s="41">
        <f t="shared" si="87"/>
        <v>0.57</v>
      </c>
    </row>
    <row r="142" spans="1:17">
      <c r="A142" s="27" t="s">
        <v>66</v>
      </c>
      <c r="B142" s="96">
        <f t="shared" si="73"/>
        <v>-0.293381754557267</v>
      </c>
      <c r="C142" s="78">
        <f t="shared" si="74"/>
        <v>-0.561095301310267</v>
      </c>
      <c r="D142" s="79">
        <f t="shared" si="75"/>
        <v>-0.346142832438165</v>
      </c>
      <c r="E142" s="78">
        <f t="shared" si="76"/>
        <v>-0.0338652292887645</v>
      </c>
      <c r="F142" s="78">
        <f t="shared" si="77"/>
        <v>-0.0816691080729655</v>
      </c>
      <c r="G142" s="79">
        <f t="shared" si="78"/>
        <v>-0.422621027628566</v>
      </c>
      <c r="H142" s="78">
        <f t="shared" si="79"/>
        <v>0.192610066731731</v>
      </c>
      <c r="I142" s="78">
        <f t="shared" si="80"/>
        <v>0.340771001180034</v>
      </c>
      <c r="J142" s="79">
        <f t="shared" si="81"/>
        <v>0.297024052937832</v>
      </c>
      <c r="K142" s="78">
        <f t="shared" si="82"/>
        <v>0.308335622151731</v>
      </c>
      <c r="L142" s="78">
        <f t="shared" si="83"/>
        <v>0.146930058797231</v>
      </c>
      <c r="M142" s="79">
        <f t="shared" si="84"/>
        <v>0.0773289998372313</v>
      </c>
      <c r="O142" s="96">
        <f t="shared" si="85"/>
        <v>0.313333333333333</v>
      </c>
      <c r="P142" s="78">
        <f t="shared" si="86"/>
        <v>-0.336666666666666</v>
      </c>
      <c r="Q142" s="79">
        <f t="shared" si="87"/>
        <v>0.0233333333333334</v>
      </c>
    </row>
    <row r="143" spans="1:13">
      <c r="A143" s="4"/>
      <c r="B143" s="4"/>
      <c r="C143" s="4"/>
      <c r="D143" s="4"/>
      <c r="E143" s="20"/>
      <c r="F143" s="4"/>
      <c r="G143" s="4"/>
      <c r="H143" s="4"/>
      <c r="I143" s="4"/>
      <c r="J143" s="4"/>
      <c r="K143" s="4"/>
      <c r="L143" s="4"/>
      <c r="M143" s="4"/>
    </row>
    <row r="144" ht="15.75" spans="1:13">
      <c r="A144" s="61" t="s">
        <v>68</v>
      </c>
      <c r="B144" s="4"/>
      <c r="C144" s="4"/>
      <c r="D144" s="4"/>
      <c r="E144" s="20"/>
      <c r="F144" s="4"/>
      <c r="G144" s="4"/>
      <c r="H144" s="4"/>
      <c r="I144" s="4"/>
      <c r="J144" s="4"/>
      <c r="K144" s="4"/>
      <c r="L144" s="4"/>
      <c r="M144" s="4"/>
    </row>
    <row r="145" spans="1:15">
      <c r="A145" s="4"/>
      <c r="B145" s="88" t="s">
        <v>2</v>
      </c>
      <c r="C145" s="88"/>
      <c r="D145" s="88"/>
      <c r="E145" s="88" t="s">
        <v>4</v>
      </c>
      <c r="F145" s="88"/>
      <c r="G145" s="88"/>
      <c r="H145" s="88" t="s">
        <v>5</v>
      </c>
      <c r="I145" s="88"/>
      <c r="J145" s="88"/>
      <c r="K145" s="88" t="s">
        <v>6</v>
      </c>
      <c r="L145" s="88"/>
      <c r="M145" s="88"/>
      <c r="O145" s="126" t="s">
        <v>7</v>
      </c>
    </row>
    <row r="146" spans="1:17">
      <c r="A146" s="27" t="s">
        <v>8</v>
      </c>
      <c r="B146" s="127">
        <f t="shared" ref="B146:M146" si="88">POWER(2,B99)</f>
        <v>2.2956851054754</v>
      </c>
      <c r="C146" s="89">
        <f t="shared" si="88"/>
        <v>3.02923793367725</v>
      </c>
      <c r="D146" s="89">
        <f t="shared" si="88"/>
        <v>3.95792636285617</v>
      </c>
      <c r="E146" s="127">
        <f t="shared" si="88"/>
        <v>3.81020654709725</v>
      </c>
      <c r="F146" s="89">
        <f t="shared" si="88"/>
        <v>4.79480854685807</v>
      </c>
      <c r="G146" s="89">
        <f t="shared" si="88"/>
        <v>4.37255247440011</v>
      </c>
      <c r="H146" s="127">
        <f t="shared" si="88"/>
        <v>4.12771263023341</v>
      </c>
      <c r="I146" s="89">
        <f t="shared" si="88"/>
        <v>4.68843992142956</v>
      </c>
      <c r="J146" s="89">
        <f t="shared" si="88"/>
        <v>3.47276704540974</v>
      </c>
      <c r="K146" s="127">
        <f t="shared" si="88"/>
        <v>1.58115669910151</v>
      </c>
      <c r="L146" s="89">
        <f t="shared" si="88"/>
        <v>1.28924610283514</v>
      </c>
      <c r="M146" s="30">
        <f t="shared" si="88"/>
        <v>1.10722027454866</v>
      </c>
      <c r="O146" s="128">
        <f>POWER(2,O99)</f>
        <v>1.0304920203293</v>
      </c>
      <c r="P146" s="104">
        <f>POWER(2,P99)</f>
        <v>1.00928480121187</v>
      </c>
      <c r="Q146" s="105">
        <f>POWER(2,Q99)</f>
        <v>0.961483052482654</v>
      </c>
    </row>
    <row r="147" spans="1:17">
      <c r="A147" s="27" t="s">
        <v>10</v>
      </c>
      <c r="B147" s="100">
        <f t="shared" ref="B147:B189" si="89">POWER(2,B100)</f>
        <v>1.67417423668006</v>
      </c>
      <c r="C147" s="101">
        <f t="shared" ref="C147:C189" si="90">POWER(2,C100)</f>
        <v>1.61490751316333</v>
      </c>
      <c r="D147" s="101">
        <f t="shared" ref="D147:D189" si="91">POWER(2,D100)</f>
        <v>1.48716486927406</v>
      </c>
      <c r="E147" s="100">
        <f t="shared" ref="E147:E189" si="92">POWER(2,E100)</f>
        <v>0.986261268395257</v>
      </c>
      <c r="F147" s="101">
        <f t="shared" ref="F147:F189" si="93">POWER(2,F100)</f>
        <v>0.963143081833539</v>
      </c>
      <c r="G147" s="101">
        <f t="shared" ref="G147:G189" si="94">POWER(2,G100)</f>
        <v>1.000593981165</v>
      </c>
      <c r="H147" s="100">
        <f t="shared" ref="H147:H189" si="95">POWER(2,H100)</f>
        <v>1.15468196967663</v>
      </c>
      <c r="I147" s="101">
        <f t="shared" ref="I147:I189" si="96">POWER(2,I100)</f>
        <v>0.744869088167189</v>
      </c>
      <c r="J147" s="101">
        <f t="shared" ref="J147:J189" si="97">POWER(2,J100)</f>
        <v>1.1062799606659</v>
      </c>
      <c r="K147" s="100">
        <f t="shared" ref="K147:K189" si="98">POWER(2,K100)</f>
        <v>0.464339306972593</v>
      </c>
      <c r="L147" s="101">
        <f t="shared" ref="L147:L189" si="99">POWER(2,L100)</f>
        <v>0.440626680179846</v>
      </c>
      <c r="M147" s="31">
        <f t="shared" ref="M147:M189" si="100">POWER(2,M100)</f>
        <v>0.362917593568391</v>
      </c>
      <c r="O147" s="129">
        <f t="shared" ref="O147:O189" si="101">POWER(2,O100)</f>
        <v>0.878633452221214</v>
      </c>
      <c r="P147" s="1">
        <f t="shared" ref="P147:P189" si="102">POWER(2,P100)</f>
        <v>1.29534225189195</v>
      </c>
      <c r="Q147" s="107">
        <f t="shared" ref="Q147:Q189" si="103">POWER(2,Q100)</f>
        <v>0.878633452221214</v>
      </c>
    </row>
    <row r="148" spans="1:17">
      <c r="A148" s="27" t="s">
        <v>12</v>
      </c>
      <c r="B148" s="100">
        <f t="shared" si="89"/>
        <v>0.502662802272387</v>
      </c>
      <c r="C148" s="101">
        <f t="shared" si="90"/>
        <v>0.497234977402607</v>
      </c>
      <c r="D148" s="101">
        <f t="shared" si="91"/>
        <v>0.468070457816116</v>
      </c>
      <c r="E148" s="100">
        <f t="shared" si="92"/>
        <v>0.250300268789157</v>
      </c>
      <c r="F148" s="101">
        <f t="shared" si="93"/>
        <v>0.260062866616565</v>
      </c>
      <c r="G148" s="101">
        <f t="shared" si="94"/>
        <v>0.245281317582913</v>
      </c>
      <c r="H148" s="100">
        <f t="shared" si="95"/>
        <v>0.567716746815976</v>
      </c>
      <c r="I148" s="101">
        <f t="shared" si="96"/>
        <v>0.518740794220527</v>
      </c>
      <c r="J148" s="101">
        <f t="shared" si="97"/>
        <v>0.491371588505035</v>
      </c>
      <c r="K148" s="100">
        <f t="shared" si="98"/>
        <v>0.689447169891173</v>
      </c>
      <c r="L148" s="101">
        <f t="shared" si="99"/>
        <v>0.652489672598796</v>
      </c>
      <c r="M148" s="31">
        <f t="shared" si="100"/>
        <v>1.04149905074013</v>
      </c>
      <c r="O148" s="129">
        <f t="shared" si="101"/>
        <v>1.0993621133852</v>
      </c>
      <c r="P148" s="1">
        <f t="shared" si="102"/>
        <v>0.93735449655998</v>
      </c>
      <c r="Q148" s="107">
        <f t="shared" si="103"/>
        <v>0.970410231493541</v>
      </c>
    </row>
    <row r="149" spans="1:17">
      <c r="A149" s="27" t="s">
        <v>14</v>
      </c>
      <c r="B149" s="100">
        <f t="shared" si="89"/>
        <v>3.71260000000458</v>
      </c>
      <c r="C149" s="101">
        <f t="shared" si="90"/>
        <v>3.88718429726263</v>
      </c>
      <c r="D149" s="101">
        <f t="shared" si="91"/>
        <v>4.21814647018859</v>
      </c>
      <c r="E149" s="100">
        <f t="shared" si="92"/>
        <v>3.06745041656139</v>
      </c>
      <c r="F149" s="101">
        <f t="shared" si="93"/>
        <v>2.9549360480738</v>
      </c>
      <c r="G149" s="101">
        <f t="shared" si="94"/>
        <v>3.00812133915772</v>
      </c>
      <c r="H149" s="100">
        <f t="shared" si="95"/>
        <v>2.39289728174432</v>
      </c>
      <c r="I149" s="101">
        <f t="shared" si="96"/>
        <v>3.07083561754343</v>
      </c>
      <c r="J149" s="101">
        <f t="shared" si="97"/>
        <v>3.0623905423143</v>
      </c>
      <c r="K149" s="100">
        <f t="shared" si="98"/>
        <v>0.748924597850615</v>
      </c>
      <c r="L149" s="101">
        <f t="shared" si="99"/>
        <v>0.687526355277308</v>
      </c>
      <c r="M149" s="31">
        <f t="shared" si="100"/>
        <v>0.564077472017921</v>
      </c>
      <c r="O149" s="129">
        <f t="shared" si="101"/>
        <v>1.26575659397028</v>
      </c>
      <c r="P149" s="1">
        <f t="shared" si="102"/>
        <v>1.08673486252606</v>
      </c>
      <c r="Q149" s="107">
        <f t="shared" si="103"/>
        <v>0.726986258660156</v>
      </c>
    </row>
    <row r="150" spans="1:17">
      <c r="A150" s="27" t="s">
        <v>16</v>
      </c>
      <c r="B150" s="100">
        <f t="shared" si="89"/>
        <v>0.387340686842908</v>
      </c>
      <c r="C150" s="101">
        <f t="shared" si="90"/>
        <v>0.489050367654609</v>
      </c>
      <c r="D150" s="101">
        <f t="shared" si="91"/>
        <v>0.387870552875616</v>
      </c>
      <c r="E150" s="100">
        <f t="shared" si="92"/>
        <v>0.349215422216441</v>
      </c>
      <c r="F150" s="101">
        <f t="shared" si="93"/>
        <v>0.307957543999772</v>
      </c>
      <c r="G150" s="101">
        <f t="shared" si="94"/>
        <v>0.428401865309651</v>
      </c>
      <c r="H150" s="100">
        <f t="shared" si="95"/>
        <v>0.274724127827562</v>
      </c>
      <c r="I150" s="101">
        <f t="shared" si="96"/>
        <v>0.297347879785935</v>
      </c>
      <c r="J150" s="101">
        <f t="shared" si="97"/>
        <v>0.320797346946744</v>
      </c>
      <c r="K150" s="100">
        <f t="shared" si="98"/>
        <v>0.312220738941666</v>
      </c>
      <c r="L150" s="101">
        <f t="shared" si="99"/>
        <v>0.319668014214073</v>
      </c>
      <c r="M150" s="31">
        <f t="shared" si="100"/>
        <v>0.237816846403417</v>
      </c>
      <c r="O150" s="129">
        <f t="shared" si="101"/>
        <v>1.24833054890161</v>
      </c>
      <c r="P150" s="1">
        <f t="shared" si="102"/>
        <v>1.07922823650443</v>
      </c>
      <c r="Q150" s="107">
        <f t="shared" si="103"/>
        <v>0.742261785314525</v>
      </c>
    </row>
    <row r="151" spans="1:17">
      <c r="A151" s="27" t="s">
        <v>18</v>
      </c>
      <c r="B151" s="100">
        <f t="shared" si="89"/>
        <v>0.683908345014501</v>
      </c>
      <c r="C151" s="101">
        <f t="shared" si="90"/>
        <v>0.967601727299071</v>
      </c>
      <c r="D151" s="101">
        <f t="shared" si="91"/>
        <v>0.863811818690413</v>
      </c>
      <c r="E151" s="100">
        <f t="shared" si="92"/>
        <v>1.02831021055147</v>
      </c>
      <c r="F151" s="101">
        <f t="shared" si="93"/>
        <v>0.997334275694756</v>
      </c>
      <c r="G151" s="101">
        <f t="shared" si="94"/>
        <v>0.872401599915418</v>
      </c>
      <c r="H151" s="100">
        <f t="shared" si="95"/>
        <v>0.819211279657255</v>
      </c>
      <c r="I151" s="101">
        <f t="shared" si="96"/>
        <v>0.845803684371677</v>
      </c>
      <c r="J151" s="101">
        <f t="shared" si="97"/>
        <v>0.881799160306465</v>
      </c>
      <c r="K151" s="100">
        <f t="shared" si="98"/>
        <v>0.237117678002346</v>
      </c>
      <c r="L151" s="101">
        <f t="shared" si="99"/>
        <v>0.245687929376669</v>
      </c>
      <c r="M151" s="31">
        <f t="shared" si="100"/>
        <v>0.190230343812848</v>
      </c>
      <c r="O151" s="129">
        <f t="shared" si="101"/>
        <v>0.872564287640823</v>
      </c>
      <c r="P151" s="1">
        <f t="shared" si="102"/>
        <v>1.0594630943593</v>
      </c>
      <c r="Q151" s="107">
        <f t="shared" si="103"/>
        <v>1.0817246660801</v>
      </c>
    </row>
    <row r="152" spans="1:17">
      <c r="A152" s="27" t="s">
        <v>20</v>
      </c>
      <c r="B152" s="100">
        <f t="shared" si="89"/>
        <v>3.34253752332493</v>
      </c>
      <c r="C152" s="101">
        <f t="shared" si="90"/>
        <v>3.15860658061179</v>
      </c>
      <c r="D152" s="101">
        <f t="shared" si="91"/>
        <v>3.47182951575209</v>
      </c>
      <c r="E152" s="100">
        <f t="shared" si="92"/>
        <v>4.17986454999968</v>
      </c>
      <c r="F152" s="101">
        <f t="shared" si="93"/>
        <v>3.8251871097027</v>
      </c>
      <c r="G152" s="101">
        <f t="shared" si="94"/>
        <v>3.70582797721362</v>
      </c>
      <c r="H152" s="100">
        <f t="shared" si="95"/>
        <v>3.16015070815081</v>
      </c>
      <c r="I152" s="101">
        <f t="shared" si="96"/>
        <v>2.45164808687303</v>
      </c>
      <c r="J152" s="101">
        <f t="shared" si="97"/>
        <v>2.70457716673241</v>
      </c>
      <c r="K152" s="100">
        <f t="shared" si="98"/>
        <v>1.98693350830936</v>
      </c>
      <c r="L152" s="101">
        <f t="shared" si="99"/>
        <v>1.75505242969841</v>
      </c>
      <c r="M152" s="31">
        <f t="shared" si="100"/>
        <v>1.44189275828895</v>
      </c>
      <c r="O152" s="129">
        <f t="shared" si="101"/>
        <v>0.986232704493358</v>
      </c>
      <c r="P152" s="1">
        <f t="shared" si="102"/>
        <v>0.907519155317161</v>
      </c>
      <c r="Q152" s="107">
        <f t="shared" si="103"/>
        <v>1.11728713807222</v>
      </c>
    </row>
    <row r="153" spans="1:17">
      <c r="A153" s="27" t="s">
        <v>22</v>
      </c>
      <c r="B153" s="100">
        <f t="shared" si="89"/>
        <v>1.12919410541564</v>
      </c>
      <c r="C153" s="101">
        <f t="shared" si="90"/>
        <v>1.22073400166224</v>
      </c>
      <c r="D153" s="101">
        <f t="shared" si="91"/>
        <v>1.15035288393682</v>
      </c>
      <c r="E153" s="100">
        <f t="shared" si="92"/>
        <v>0.829542631753357</v>
      </c>
      <c r="F153" s="101">
        <f t="shared" si="93"/>
        <v>0.88565754095097</v>
      </c>
      <c r="G153" s="101">
        <f t="shared" si="94"/>
        <v>0.840880495477773</v>
      </c>
      <c r="H153" s="100">
        <f t="shared" si="95"/>
        <v>0.737654887880911</v>
      </c>
      <c r="I153" s="101">
        <f t="shared" si="96"/>
        <v>0.70980517365342</v>
      </c>
      <c r="J153" s="101">
        <f t="shared" si="97"/>
        <v>0.576227304964284</v>
      </c>
      <c r="K153" s="100">
        <f t="shared" si="98"/>
        <v>0.526926874443315</v>
      </c>
      <c r="L153" s="101">
        <f t="shared" si="99"/>
        <v>0.575526800586602</v>
      </c>
      <c r="M153" s="31">
        <f t="shared" si="100"/>
        <v>0.49519402986449</v>
      </c>
      <c r="O153" s="129">
        <f t="shared" si="101"/>
        <v>1.16473358646846</v>
      </c>
      <c r="P153" s="1">
        <f t="shared" si="102"/>
        <v>1.25701337452183</v>
      </c>
      <c r="Q153" s="107">
        <f t="shared" si="103"/>
        <v>0.683020128377198</v>
      </c>
    </row>
    <row r="154" spans="1:17">
      <c r="A154" s="27" t="s">
        <v>24</v>
      </c>
      <c r="B154" s="100">
        <f t="shared" si="89"/>
        <v>2.08376381977837</v>
      </c>
      <c r="C154" s="101">
        <f t="shared" si="90"/>
        <v>2.32407519635204</v>
      </c>
      <c r="D154" s="101">
        <f t="shared" si="91"/>
        <v>2.01156372005742</v>
      </c>
      <c r="E154" s="100">
        <f t="shared" si="92"/>
        <v>1.24356308888049</v>
      </c>
      <c r="F154" s="101">
        <f t="shared" si="93"/>
        <v>1.44357282016409</v>
      </c>
      <c r="G154" s="101">
        <f t="shared" si="94"/>
        <v>1.135755861233</v>
      </c>
      <c r="H154" s="100">
        <f t="shared" si="95"/>
        <v>2.0449651949088</v>
      </c>
      <c r="I154" s="101">
        <f t="shared" si="96"/>
        <v>2.21563871250256</v>
      </c>
      <c r="J154" s="101">
        <f t="shared" si="97"/>
        <v>1.94310895798703</v>
      </c>
      <c r="K154" s="100">
        <f t="shared" si="98"/>
        <v>1.64692154468893</v>
      </c>
      <c r="L154" s="101">
        <f t="shared" si="99"/>
        <v>1.49643241783583</v>
      </c>
      <c r="M154" s="31">
        <f t="shared" si="100"/>
        <v>1.36392117015948</v>
      </c>
      <c r="O154" s="129">
        <f t="shared" si="101"/>
        <v>1.16204558695784</v>
      </c>
      <c r="P154" s="1">
        <f t="shared" si="102"/>
        <v>0.963707118391551</v>
      </c>
      <c r="Q154" s="107">
        <f t="shared" si="103"/>
        <v>0.892959511060382</v>
      </c>
    </row>
    <row r="155" spans="1:17">
      <c r="A155" s="27" t="s">
        <v>26</v>
      </c>
      <c r="B155" s="100">
        <f t="shared" si="89"/>
        <v>1.00696462047757</v>
      </c>
      <c r="C155" s="101">
        <f t="shared" si="90"/>
        <v>1.20429580632298</v>
      </c>
      <c r="D155" s="101">
        <f t="shared" si="91"/>
        <v>1.00334605946256</v>
      </c>
      <c r="E155" s="100">
        <f t="shared" si="92"/>
        <v>1.747646763367</v>
      </c>
      <c r="F155" s="101">
        <f t="shared" si="93"/>
        <v>1.58421378825619</v>
      </c>
      <c r="G155" s="101">
        <f t="shared" si="94"/>
        <v>1.28053413149208</v>
      </c>
      <c r="H155" s="100">
        <f t="shared" si="95"/>
        <v>0.315915989676487</v>
      </c>
      <c r="I155" s="101">
        <f t="shared" si="96"/>
        <v>0.37259211459487</v>
      </c>
      <c r="J155" s="101">
        <f t="shared" si="97"/>
        <v>0.436097115831404</v>
      </c>
      <c r="K155" s="100">
        <f t="shared" si="98"/>
        <v>1.24296472142325</v>
      </c>
      <c r="L155" s="101">
        <f t="shared" si="99"/>
        <v>1.35936553562022</v>
      </c>
      <c r="M155" s="31">
        <f t="shared" si="100"/>
        <v>1.29378427815543</v>
      </c>
      <c r="O155" s="129">
        <f t="shared" si="101"/>
        <v>0.886791389163191</v>
      </c>
      <c r="P155" s="1">
        <f t="shared" si="102"/>
        <v>0.833160683925912</v>
      </c>
      <c r="Q155" s="107">
        <f t="shared" si="103"/>
        <v>1.35347352413725</v>
      </c>
    </row>
    <row r="156" spans="1:17">
      <c r="A156" s="27" t="s">
        <v>28</v>
      </c>
      <c r="B156" s="100">
        <f t="shared" si="89"/>
        <v>2.11496151086265</v>
      </c>
      <c r="C156" s="101">
        <f t="shared" si="90"/>
        <v>2.22919217772302</v>
      </c>
      <c r="D156" s="101">
        <f t="shared" si="91"/>
        <v>2.52693269328542</v>
      </c>
      <c r="E156" s="100">
        <f t="shared" si="92"/>
        <v>1.31796194630832</v>
      </c>
      <c r="F156" s="101">
        <f t="shared" si="93"/>
        <v>1.34340892046125</v>
      </c>
      <c r="G156" s="101">
        <f t="shared" si="94"/>
        <v>1.36350676072469</v>
      </c>
      <c r="H156" s="100">
        <f t="shared" si="95"/>
        <v>1.52390436742386</v>
      </c>
      <c r="I156" s="101">
        <f t="shared" si="96"/>
        <v>2.14054495397592</v>
      </c>
      <c r="J156" s="101">
        <f t="shared" si="97"/>
        <v>2.11878358481361</v>
      </c>
      <c r="K156" s="100">
        <f t="shared" si="98"/>
        <v>0.634780619308956</v>
      </c>
      <c r="L156" s="101">
        <f t="shared" si="99"/>
        <v>0.850448273342781</v>
      </c>
      <c r="M156" s="31">
        <f t="shared" si="100"/>
        <v>0.705732285764266</v>
      </c>
      <c r="O156" s="129">
        <f t="shared" si="101"/>
        <v>0.98623270449336</v>
      </c>
      <c r="P156" s="1">
        <f t="shared" si="102"/>
        <v>0.88884268116657</v>
      </c>
      <c r="Q156" s="107">
        <f t="shared" si="103"/>
        <v>1.14076371586842</v>
      </c>
    </row>
    <row r="157" spans="1:17">
      <c r="A157" s="27" t="s">
        <v>30</v>
      </c>
      <c r="B157" s="100">
        <f t="shared" si="89"/>
        <v>7.35207274622029</v>
      </c>
      <c r="C157" s="101">
        <f t="shared" si="90"/>
        <v>7.12692013629757</v>
      </c>
      <c r="D157" s="101">
        <f t="shared" si="91"/>
        <v>7.97507871736595</v>
      </c>
      <c r="E157" s="100">
        <f t="shared" si="92"/>
        <v>4.1225692461907</v>
      </c>
      <c r="F157" s="101">
        <f t="shared" si="93"/>
        <v>4.36532770423483</v>
      </c>
      <c r="G157" s="101">
        <f t="shared" si="94"/>
        <v>4.87967168390953</v>
      </c>
      <c r="H157" s="100">
        <f t="shared" si="95"/>
        <v>3.82045860651522</v>
      </c>
      <c r="I157" s="101">
        <f t="shared" si="96"/>
        <v>3.79646659246163</v>
      </c>
      <c r="J157" s="101">
        <f t="shared" si="97"/>
        <v>4.03743398209134</v>
      </c>
      <c r="K157" s="100">
        <f t="shared" si="98"/>
        <v>1.88575787392918</v>
      </c>
      <c r="L157" s="101">
        <f t="shared" si="99"/>
        <v>1.98769842544971</v>
      </c>
      <c r="M157" s="31">
        <f t="shared" si="100"/>
        <v>1.74280039282401</v>
      </c>
      <c r="O157" s="129">
        <f t="shared" si="101"/>
        <v>1.03287571514939</v>
      </c>
      <c r="P157" s="1">
        <f t="shared" si="102"/>
        <v>0.977159968434246</v>
      </c>
      <c r="Q157" s="107">
        <f t="shared" si="103"/>
        <v>0.990800613265229</v>
      </c>
    </row>
    <row r="158" spans="1:17">
      <c r="A158" s="27" t="s">
        <v>32</v>
      </c>
      <c r="B158" s="100">
        <f t="shared" si="89"/>
        <v>1.65797093556199</v>
      </c>
      <c r="C158" s="101">
        <f t="shared" si="90"/>
        <v>1.54563281786513</v>
      </c>
      <c r="D158" s="101">
        <f t="shared" si="91"/>
        <v>1.65894664437189</v>
      </c>
      <c r="E158" s="100">
        <f t="shared" si="92"/>
        <v>0.787916334563837</v>
      </c>
      <c r="F158" s="101">
        <f t="shared" si="93"/>
        <v>1.49964716774835</v>
      </c>
      <c r="G158" s="101">
        <f t="shared" si="94"/>
        <v>1.48181899475288</v>
      </c>
      <c r="H158" s="100">
        <f t="shared" si="95"/>
        <v>0.857625554830213</v>
      </c>
      <c r="I158" s="101">
        <f t="shared" si="96"/>
        <v>1.03795346216237</v>
      </c>
      <c r="J158" s="101">
        <f t="shared" si="97"/>
        <v>0.933325336499032</v>
      </c>
      <c r="K158" s="100">
        <f t="shared" si="98"/>
        <v>0.454122664425423</v>
      </c>
      <c r="L158" s="101">
        <f t="shared" si="99"/>
        <v>0.488878464520026</v>
      </c>
      <c r="M158" s="31">
        <f t="shared" si="100"/>
        <v>0.456348922002666</v>
      </c>
      <c r="O158" s="129">
        <f t="shared" si="101"/>
        <v>1.18099266142953</v>
      </c>
      <c r="P158" s="1">
        <f t="shared" si="102"/>
        <v>1.03526492384138</v>
      </c>
      <c r="Q158" s="107">
        <f t="shared" si="103"/>
        <v>0.817902058557782</v>
      </c>
    </row>
    <row r="159" spans="1:17">
      <c r="A159" s="27" t="s">
        <v>34</v>
      </c>
      <c r="B159" s="100">
        <f t="shared" si="89"/>
        <v>0.332485943612196</v>
      </c>
      <c r="C159" s="101">
        <f t="shared" si="90"/>
        <v>0.336268707754311</v>
      </c>
      <c r="D159" s="101">
        <f t="shared" si="91"/>
        <v>0.381575288356405</v>
      </c>
      <c r="E159" s="100">
        <f t="shared" si="92"/>
        <v>0.295115927063522</v>
      </c>
      <c r="F159" s="101">
        <f t="shared" si="93"/>
        <v>0.297948768548977</v>
      </c>
      <c r="G159" s="101">
        <f t="shared" si="94"/>
        <v>0.29048318122571</v>
      </c>
      <c r="H159" s="100">
        <f t="shared" si="95"/>
        <v>1.77604637826719</v>
      </c>
      <c r="I159" s="101">
        <f t="shared" si="96"/>
        <v>1.89115042164706</v>
      </c>
      <c r="J159" s="101">
        <f t="shared" si="97"/>
        <v>2.00829212280742</v>
      </c>
      <c r="K159" s="100">
        <f t="shared" si="98"/>
        <v>0.315996230354938</v>
      </c>
      <c r="L159" s="101">
        <f t="shared" si="99"/>
        <v>0.316987730859593</v>
      </c>
      <c r="M159" s="31">
        <f t="shared" si="100"/>
        <v>0.304887810529372</v>
      </c>
      <c r="O159" s="129">
        <f t="shared" si="101"/>
        <v>0.954841603910417</v>
      </c>
      <c r="P159" s="1">
        <f t="shared" si="102"/>
        <v>1.05214484820072</v>
      </c>
      <c r="Q159" s="107">
        <f t="shared" si="103"/>
        <v>0.995389679103228</v>
      </c>
    </row>
    <row r="160" spans="1:17">
      <c r="A160" s="27" t="s">
        <v>35</v>
      </c>
      <c r="B160" s="100">
        <f t="shared" si="89"/>
        <v>1.09105907466003</v>
      </c>
      <c r="C160" s="101">
        <f t="shared" si="90"/>
        <v>1.24672107610894</v>
      </c>
      <c r="D160" s="101">
        <f t="shared" si="91"/>
        <v>1.49664931822589</v>
      </c>
      <c r="E160" s="100">
        <f t="shared" si="92"/>
        <v>2.27176335656548</v>
      </c>
      <c r="F160" s="101">
        <f t="shared" si="93"/>
        <v>1.94665090392147</v>
      </c>
      <c r="G160" s="101">
        <f t="shared" si="94"/>
        <v>2.5427257833327</v>
      </c>
      <c r="H160" s="100">
        <f t="shared" si="95"/>
        <v>1.60711273088355</v>
      </c>
      <c r="I160" s="101">
        <f t="shared" si="96"/>
        <v>1.23601356796547</v>
      </c>
      <c r="J160" s="101">
        <f t="shared" si="97"/>
        <v>1.64832057857991</v>
      </c>
      <c r="K160" s="100">
        <f t="shared" si="98"/>
        <v>1.03611950700139</v>
      </c>
      <c r="L160" s="101">
        <f t="shared" si="99"/>
        <v>0.954194294622968</v>
      </c>
      <c r="M160" s="31">
        <f t="shared" si="100"/>
        <v>0.906059014441413</v>
      </c>
      <c r="O160" s="129">
        <f t="shared" si="101"/>
        <v>1.02101212570719</v>
      </c>
      <c r="P160" s="1">
        <f t="shared" si="102"/>
        <v>1.04246576084112</v>
      </c>
      <c r="Q160" s="107">
        <f t="shared" si="103"/>
        <v>0.939522749214012</v>
      </c>
    </row>
    <row r="161" spans="1:17">
      <c r="A161" s="27" t="s">
        <v>37</v>
      </c>
      <c r="B161" s="100">
        <f t="shared" si="89"/>
        <v>3.84969407960509</v>
      </c>
      <c r="C161" s="101">
        <f t="shared" si="90"/>
        <v>3.78650704978203</v>
      </c>
      <c r="D161" s="101">
        <f t="shared" si="91"/>
        <v>4.76827437899248</v>
      </c>
      <c r="E161" s="100">
        <f t="shared" si="92"/>
        <v>4.27049906622165</v>
      </c>
      <c r="F161" s="101">
        <f t="shared" si="93"/>
        <v>3.6772962334666</v>
      </c>
      <c r="G161" s="101">
        <f t="shared" si="94"/>
        <v>4.07561578066821</v>
      </c>
      <c r="H161" s="100">
        <f t="shared" si="95"/>
        <v>2.27266997493422</v>
      </c>
      <c r="I161" s="101">
        <f t="shared" si="96"/>
        <v>2.6740428764887</v>
      </c>
      <c r="J161" s="101">
        <f t="shared" si="97"/>
        <v>3.20378678270558</v>
      </c>
      <c r="K161" s="100">
        <f t="shared" si="98"/>
        <v>1.09336471227478</v>
      </c>
      <c r="L161" s="101">
        <f t="shared" si="99"/>
        <v>0.941498499502982</v>
      </c>
      <c r="M161" s="31">
        <f t="shared" si="100"/>
        <v>0.877138716181167</v>
      </c>
      <c r="O161" s="129">
        <f t="shared" si="101"/>
        <v>0.870550563296125</v>
      </c>
      <c r="P161" s="1">
        <f t="shared" si="102"/>
        <v>1.02811382665607</v>
      </c>
      <c r="Q161" s="107">
        <f t="shared" si="103"/>
        <v>1.11728713807222</v>
      </c>
    </row>
    <row r="162" spans="1:17">
      <c r="A162" s="27" t="s">
        <v>38</v>
      </c>
      <c r="B162" s="100">
        <f t="shared" si="89"/>
        <v>0.698308390783069</v>
      </c>
      <c r="C162" s="101">
        <f t="shared" si="90"/>
        <v>0.958864274517899</v>
      </c>
      <c r="D162" s="101">
        <f t="shared" si="91"/>
        <v>1.00525096426414</v>
      </c>
      <c r="E162" s="100">
        <f t="shared" si="92"/>
        <v>0.994904236671937</v>
      </c>
      <c r="F162" s="101">
        <f t="shared" si="93"/>
        <v>0.966722248604373</v>
      </c>
      <c r="G162" s="101">
        <f t="shared" si="94"/>
        <v>1.00082236789877</v>
      </c>
      <c r="H162" s="100">
        <f t="shared" si="95"/>
        <v>1.11714234878303</v>
      </c>
      <c r="I162" s="101">
        <f t="shared" si="96"/>
        <v>1.32708294072417</v>
      </c>
      <c r="J162" s="101">
        <f t="shared" si="97"/>
        <v>1.43261610345836</v>
      </c>
      <c r="K162" s="100">
        <f t="shared" si="98"/>
        <v>0.215767052553562</v>
      </c>
      <c r="L162" s="101">
        <f t="shared" si="99"/>
        <v>0.247242134622894</v>
      </c>
      <c r="M162" s="31">
        <f t="shared" si="100"/>
        <v>0.242033505155347</v>
      </c>
      <c r="O162" s="129">
        <f t="shared" si="101"/>
        <v>1.2198186397602</v>
      </c>
      <c r="P162" s="1">
        <f t="shared" si="102"/>
        <v>0.924449660211361</v>
      </c>
      <c r="Q162" s="107">
        <f t="shared" si="103"/>
        <v>0.88679138916319</v>
      </c>
    </row>
    <row r="163" spans="1:17">
      <c r="A163" s="27" t="s">
        <v>39</v>
      </c>
      <c r="B163" s="100">
        <f t="shared" si="89"/>
        <v>0.545993321806279</v>
      </c>
      <c r="C163" s="101">
        <f t="shared" si="90"/>
        <v>0.70914439968326</v>
      </c>
      <c r="D163" s="101">
        <f t="shared" si="91"/>
        <v>0.738491657659213</v>
      </c>
      <c r="E163" s="100">
        <f t="shared" si="92"/>
        <v>0.559550389017866</v>
      </c>
      <c r="F163" s="101">
        <f t="shared" si="93"/>
        <v>0.637096746914497</v>
      </c>
      <c r="G163" s="101">
        <f t="shared" si="94"/>
        <v>0.634434795560202</v>
      </c>
      <c r="H163" s="100">
        <f t="shared" si="95"/>
        <v>0.652698844365069</v>
      </c>
      <c r="I163" s="101">
        <f t="shared" si="96"/>
        <v>0.87358829508473</v>
      </c>
      <c r="J163" s="101">
        <f t="shared" si="97"/>
        <v>0.796041712123544</v>
      </c>
      <c r="K163" s="100">
        <f t="shared" si="98"/>
        <v>0.295922102837846</v>
      </c>
      <c r="L163" s="101">
        <f t="shared" si="99"/>
        <v>0.289877961222108</v>
      </c>
      <c r="M163" s="31">
        <f t="shared" si="100"/>
        <v>0.220971352998435</v>
      </c>
      <c r="O163" s="129">
        <f t="shared" si="101"/>
        <v>0.983956653508112</v>
      </c>
      <c r="P163" s="1">
        <f t="shared" si="102"/>
        <v>0.93735449655998</v>
      </c>
      <c r="Q163" s="107">
        <f t="shared" si="103"/>
        <v>1.08422687030142</v>
      </c>
    </row>
    <row r="164" spans="1:17">
      <c r="A164" s="27" t="s">
        <v>40</v>
      </c>
      <c r="B164" s="100">
        <f t="shared" si="89"/>
        <v>1.24116047222356</v>
      </c>
      <c r="C164" s="101">
        <f t="shared" si="90"/>
        <v>1.52164228925128</v>
      </c>
      <c r="D164" s="101">
        <f t="shared" si="91"/>
        <v>1.5104202396093</v>
      </c>
      <c r="E164" s="100">
        <f t="shared" si="92"/>
        <v>1.52790839460647</v>
      </c>
      <c r="F164" s="101">
        <f t="shared" si="93"/>
        <v>1.39520345199485</v>
      </c>
      <c r="G164" s="101">
        <f t="shared" si="94"/>
        <v>1.43463559496657</v>
      </c>
      <c r="H164" s="100">
        <f t="shared" si="95"/>
        <v>1.27323521760266</v>
      </c>
      <c r="I164" s="101">
        <f t="shared" si="96"/>
        <v>1.31658325763536</v>
      </c>
      <c r="J164" s="101">
        <f t="shared" si="97"/>
        <v>1.28076834571157</v>
      </c>
      <c r="K164" s="100">
        <f t="shared" si="98"/>
        <v>0.402698573719812</v>
      </c>
      <c r="L164" s="101">
        <f t="shared" si="99"/>
        <v>0.335644433265693</v>
      </c>
      <c r="M164" s="31">
        <f t="shared" si="100"/>
        <v>0.371142269653762</v>
      </c>
      <c r="O164" s="129">
        <f t="shared" si="101"/>
        <v>0.890898718140339</v>
      </c>
      <c r="P164" s="1">
        <f t="shared" si="102"/>
        <v>0.954841603910418</v>
      </c>
      <c r="Q164" s="107">
        <f t="shared" si="103"/>
        <v>1.17554790628361</v>
      </c>
    </row>
    <row r="165" spans="1:17">
      <c r="A165" s="27" t="s">
        <v>41</v>
      </c>
      <c r="B165" s="100">
        <f t="shared" si="89"/>
        <v>1.58006268100825</v>
      </c>
      <c r="C165" s="101">
        <f t="shared" si="90"/>
        <v>1.4536803890421</v>
      </c>
      <c r="D165" s="101">
        <f t="shared" si="91"/>
        <v>1.48926577099038</v>
      </c>
      <c r="E165" s="100">
        <f t="shared" si="92"/>
        <v>2.08818845395715</v>
      </c>
      <c r="F165" s="101">
        <f t="shared" si="93"/>
        <v>2.43152619136071</v>
      </c>
      <c r="G165" s="101">
        <f t="shared" si="94"/>
        <v>2.24860916191568</v>
      </c>
      <c r="H165" s="100">
        <f t="shared" si="95"/>
        <v>1.75996231216366</v>
      </c>
      <c r="I165" s="101">
        <f t="shared" si="96"/>
        <v>1.85475190434526</v>
      </c>
      <c r="J165" s="101">
        <f t="shared" si="97"/>
        <v>2.14046699950251</v>
      </c>
      <c r="K165" s="100">
        <f t="shared" si="98"/>
        <v>0.570546282571255</v>
      </c>
      <c r="L165" s="101">
        <f t="shared" si="99"/>
        <v>0.597178700077795</v>
      </c>
      <c r="M165" s="31">
        <f t="shared" si="100"/>
        <v>0.650882832285401</v>
      </c>
      <c r="O165" s="129">
        <f t="shared" si="101"/>
        <v>1.01161944030192</v>
      </c>
      <c r="P165" s="1">
        <f t="shared" si="102"/>
        <v>1.07673756824752</v>
      </c>
      <c r="Q165" s="107">
        <f t="shared" si="103"/>
        <v>0.918064019965219</v>
      </c>
    </row>
    <row r="166" spans="1:17">
      <c r="A166" s="27" t="s">
        <v>42</v>
      </c>
      <c r="B166" s="100">
        <f t="shared" si="89"/>
        <v>0.86190205010755</v>
      </c>
      <c r="C166" s="101">
        <f t="shared" si="90"/>
        <v>0.926321226203299</v>
      </c>
      <c r="D166" s="101">
        <f t="shared" si="91"/>
        <v>1.57176201013578</v>
      </c>
      <c r="E166" s="100">
        <f t="shared" si="92"/>
        <v>1.49130565376245</v>
      </c>
      <c r="F166" s="101">
        <f t="shared" si="93"/>
        <v>1.42812827607133</v>
      </c>
      <c r="G166" s="101">
        <f t="shared" si="94"/>
        <v>1.40225696876524</v>
      </c>
      <c r="H166" s="100">
        <f t="shared" si="95"/>
        <v>1.88902141685495</v>
      </c>
      <c r="I166" s="101">
        <f t="shared" si="96"/>
        <v>1.59711136047532</v>
      </c>
      <c r="J166" s="101">
        <f t="shared" si="97"/>
        <v>1.69022331734734</v>
      </c>
      <c r="K166" s="100">
        <f t="shared" si="98"/>
        <v>0.405840688355526</v>
      </c>
      <c r="L166" s="101">
        <f t="shared" si="99"/>
        <v>0.478366748496796</v>
      </c>
      <c r="M166" s="31">
        <f t="shared" si="100"/>
        <v>0.586544966313729</v>
      </c>
      <c r="O166" s="129">
        <f t="shared" si="101"/>
        <v>0.995389679103229</v>
      </c>
      <c r="P166" s="1">
        <f t="shared" si="102"/>
        <v>0.97490485572224</v>
      </c>
      <c r="Q166" s="107">
        <f t="shared" si="103"/>
        <v>1.0304920203293</v>
      </c>
    </row>
    <row r="167" spans="1:17">
      <c r="A167" s="27" t="s">
        <v>43</v>
      </c>
      <c r="B167" s="100">
        <f t="shared" si="89"/>
        <v>0.77563531344947</v>
      </c>
      <c r="C167" s="101">
        <f t="shared" si="90"/>
        <v>0.861349540495863</v>
      </c>
      <c r="D167" s="101">
        <f t="shared" si="91"/>
        <v>0.850857592051156</v>
      </c>
      <c r="E167" s="100">
        <f t="shared" si="92"/>
        <v>0.741295496162461</v>
      </c>
      <c r="F167" s="101">
        <f t="shared" si="93"/>
        <v>0.84820181604026</v>
      </c>
      <c r="G167" s="101">
        <f t="shared" si="94"/>
        <v>0.7948467037949</v>
      </c>
      <c r="H167" s="100">
        <f t="shared" si="95"/>
        <v>1.09892678853296</v>
      </c>
      <c r="I167" s="101">
        <f t="shared" si="96"/>
        <v>1.08159569607389</v>
      </c>
      <c r="J167" s="101">
        <f t="shared" si="97"/>
        <v>1.04468544996264</v>
      </c>
      <c r="K167" s="100">
        <f t="shared" si="98"/>
        <v>0.478864844326555</v>
      </c>
      <c r="L167" s="101">
        <f t="shared" si="99"/>
        <v>0.554068924563273</v>
      </c>
      <c r="M167" s="31">
        <f t="shared" si="100"/>
        <v>0.528429091878768</v>
      </c>
      <c r="O167" s="129">
        <f t="shared" si="101"/>
        <v>0.939522749214011</v>
      </c>
      <c r="P167" s="1">
        <f t="shared" si="102"/>
        <v>1.02811382665607</v>
      </c>
      <c r="Q167" s="107">
        <f t="shared" si="103"/>
        <v>1.03526492384138</v>
      </c>
    </row>
    <row r="168" spans="1:17">
      <c r="A168" s="27" t="s">
        <v>44</v>
      </c>
      <c r="B168" s="100">
        <f t="shared" si="89"/>
        <v>0.577695380913507</v>
      </c>
      <c r="C168" s="101">
        <f t="shared" si="90"/>
        <v>0.63847343120221</v>
      </c>
      <c r="D168" s="101">
        <f t="shared" si="91"/>
        <v>0.766885828383808</v>
      </c>
      <c r="E168" s="100">
        <f t="shared" si="92"/>
        <v>0.64646815943504</v>
      </c>
      <c r="F168" s="101">
        <f t="shared" si="93"/>
        <v>0.470481675670571</v>
      </c>
      <c r="G168" s="101">
        <f t="shared" si="94"/>
        <v>0.568600676959892</v>
      </c>
      <c r="H168" s="100">
        <f t="shared" si="95"/>
        <v>1.12310914986438</v>
      </c>
      <c r="I168" s="101">
        <f t="shared" si="96"/>
        <v>1.15915253394327</v>
      </c>
      <c r="J168" s="101">
        <f t="shared" si="97"/>
        <v>1.00025819017706</v>
      </c>
      <c r="K168" s="100">
        <f t="shared" si="98"/>
        <v>0.450615691309349</v>
      </c>
      <c r="L168" s="101">
        <f t="shared" si="99"/>
        <v>0.350801119111648</v>
      </c>
      <c r="M168" s="31">
        <f t="shared" si="100"/>
        <v>0.422569594691895</v>
      </c>
      <c r="O168" s="129">
        <f t="shared" si="101"/>
        <v>1.02337389199677</v>
      </c>
      <c r="P168" s="1">
        <f t="shared" si="102"/>
        <v>0.866537045842465</v>
      </c>
      <c r="Q168" s="107">
        <f t="shared" si="103"/>
        <v>1.1276609270458</v>
      </c>
    </row>
    <row r="169" spans="1:17">
      <c r="A169" s="27" t="s">
        <v>45</v>
      </c>
      <c r="B169" s="100">
        <f t="shared" si="89"/>
        <v>0.17681985621912</v>
      </c>
      <c r="C169" s="101">
        <f t="shared" si="90"/>
        <v>0.192850444619561</v>
      </c>
      <c r="D169" s="101">
        <f t="shared" si="91"/>
        <v>0.241498147093182</v>
      </c>
      <c r="E169" s="100">
        <f t="shared" si="92"/>
        <v>0.327089727593648</v>
      </c>
      <c r="F169" s="101">
        <f t="shared" si="93"/>
        <v>0.332478992605319</v>
      </c>
      <c r="G169" s="101">
        <f t="shared" si="94"/>
        <v>0.314002507889325</v>
      </c>
      <c r="H169" s="100">
        <f t="shared" si="95"/>
        <v>0.547339223237944</v>
      </c>
      <c r="I169" s="101">
        <f t="shared" si="96"/>
        <v>0.484264008193573</v>
      </c>
      <c r="J169" s="101">
        <f t="shared" si="97"/>
        <v>0.539578201660661</v>
      </c>
      <c r="K169" s="100">
        <f t="shared" si="98"/>
        <v>0.49933468216859</v>
      </c>
      <c r="L169" s="101">
        <f t="shared" si="99"/>
        <v>0.339747116870743</v>
      </c>
      <c r="M169" s="31">
        <f t="shared" si="100"/>
        <v>0.456051080408141</v>
      </c>
      <c r="O169" s="129">
        <f t="shared" si="101"/>
        <v>0.990800613265229</v>
      </c>
      <c r="P169" s="1">
        <f t="shared" si="102"/>
        <v>0.943874312681693</v>
      </c>
      <c r="Q169" s="107">
        <f t="shared" si="103"/>
        <v>1.06929999858174</v>
      </c>
    </row>
    <row r="170" spans="1:17">
      <c r="A170" s="27" t="s">
        <v>46</v>
      </c>
      <c r="B170" s="100">
        <f t="shared" si="89"/>
        <v>0.237606501895742</v>
      </c>
      <c r="C170" s="101">
        <f t="shared" si="90"/>
        <v>0.142979579756776</v>
      </c>
      <c r="D170" s="101">
        <f t="shared" si="91"/>
        <v>0.216796814120595</v>
      </c>
      <c r="E170" s="100">
        <f t="shared" si="92"/>
        <v>0.16186870474821</v>
      </c>
      <c r="F170" s="101">
        <f t="shared" si="93"/>
        <v>0.167737160147126</v>
      </c>
      <c r="G170" s="101">
        <f t="shared" si="94"/>
        <v>0.170617445863701</v>
      </c>
      <c r="H170" s="100">
        <f t="shared" si="95"/>
        <v>0.223995494798534</v>
      </c>
      <c r="I170" s="101">
        <f t="shared" si="96"/>
        <v>0.184364531234936</v>
      </c>
      <c r="J170" s="101">
        <f t="shared" si="97"/>
        <v>0.202023743591714</v>
      </c>
      <c r="K170" s="100">
        <f t="shared" si="98"/>
        <v>0.369450526437192</v>
      </c>
      <c r="L170" s="101">
        <f t="shared" si="99"/>
        <v>0.318943651860785</v>
      </c>
      <c r="M170" s="31">
        <f t="shared" si="100"/>
        <v>0.365865393966876</v>
      </c>
      <c r="O170" s="129">
        <f t="shared" si="101"/>
        <v>1.02574112143402</v>
      </c>
      <c r="P170" s="1">
        <f t="shared" si="102"/>
        <v>1.07673756824752</v>
      </c>
      <c r="Q170" s="107">
        <f t="shared" si="103"/>
        <v>0.905424761308344</v>
      </c>
    </row>
    <row r="171" spans="1:17">
      <c r="A171" s="27" t="s">
        <v>47</v>
      </c>
      <c r="B171" s="100">
        <f t="shared" si="89"/>
        <v>0.197385380044785</v>
      </c>
      <c r="C171" s="101">
        <f t="shared" si="90"/>
        <v>0.248219727911013</v>
      </c>
      <c r="D171" s="101">
        <f t="shared" si="91"/>
        <v>0.286189464918668</v>
      </c>
      <c r="E171" s="100">
        <f t="shared" si="92"/>
        <v>0.228459453296611</v>
      </c>
      <c r="F171" s="101">
        <f t="shared" si="93"/>
        <v>0.264805956965134</v>
      </c>
      <c r="G171" s="101">
        <f t="shared" si="94"/>
        <v>0.308477588661018</v>
      </c>
      <c r="H171" s="100">
        <f t="shared" si="95"/>
        <v>0.35749128331405</v>
      </c>
      <c r="I171" s="101">
        <f t="shared" si="96"/>
        <v>0.421914405702285</v>
      </c>
      <c r="J171" s="101">
        <f t="shared" si="97"/>
        <v>0.302835009103405</v>
      </c>
      <c r="K171" s="100">
        <f t="shared" si="98"/>
        <v>0.341343512857647</v>
      </c>
      <c r="L171" s="101">
        <f t="shared" si="99"/>
        <v>0.316847185487469</v>
      </c>
      <c r="M171" s="31">
        <f t="shared" si="100"/>
        <v>0.253586026436337</v>
      </c>
      <c r="O171" s="129">
        <f t="shared" si="101"/>
        <v>0.928731410038549</v>
      </c>
      <c r="P171" s="1">
        <f t="shared" si="102"/>
        <v>0.981685855246756</v>
      </c>
      <c r="Q171" s="107">
        <f t="shared" si="103"/>
        <v>1.09682497969462</v>
      </c>
    </row>
    <row r="172" spans="1:17">
      <c r="A172" s="27" t="s">
        <v>48</v>
      </c>
      <c r="B172" s="100">
        <f t="shared" si="89"/>
        <v>0.282976672993454</v>
      </c>
      <c r="C172" s="101">
        <f t="shared" si="90"/>
        <v>0.267414765370079</v>
      </c>
      <c r="D172" s="101">
        <f t="shared" si="91"/>
        <v>0.250189829218457</v>
      </c>
      <c r="E172" s="100">
        <f t="shared" si="92"/>
        <v>0.359468263533738</v>
      </c>
      <c r="F172" s="101">
        <f t="shared" si="93"/>
        <v>0.321580901104439</v>
      </c>
      <c r="G172" s="101">
        <f t="shared" si="94"/>
        <v>0.332936656509295</v>
      </c>
      <c r="H172" s="100">
        <f t="shared" si="95"/>
        <v>0.456264536461637</v>
      </c>
      <c r="I172" s="101">
        <f t="shared" si="96"/>
        <v>0.492998730949208</v>
      </c>
      <c r="J172" s="101">
        <f t="shared" si="97"/>
        <v>0.336590257231479</v>
      </c>
      <c r="K172" s="100">
        <f t="shared" si="98"/>
        <v>0.693282988532637</v>
      </c>
      <c r="L172" s="101">
        <f t="shared" si="99"/>
        <v>0.635196373944879</v>
      </c>
      <c r="M172" s="31">
        <f t="shared" si="100"/>
        <v>0.646695828838654</v>
      </c>
      <c r="O172" s="129">
        <f t="shared" si="101"/>
        <v>0.9138314502294</v>
      </c>
      <c r="P172" s="1">
        <f t="shared" si="102"/>
        <v>1.08673486252606</v>
      </c>
      <c r="Q172" s="107">
        <f t="shared" si="103"/>
        <v>1.00695555005672</v>
      </c>
    </row>
    <row r="173" spans="1:17">
      <c r="A173" s="27" t="s">
        <v>49</v>
      </c>
      <c r="B173" s="100">
        <f t="shared" si="89"/>
        <v>0.116153256827982</v>
      </c>
      <c r="C173" s="101">
        <f t="shared" si="90"/>
        <v>0.0912157484020558</v>
      </c>
      <c r="D173" s="101">
        <f t="shared" si="91"/>
        <v>0.118361022571121</v>
      </c>
      <c r="E173" s="100">
        <f t="shared" si="92"/>
        <v>0.194312929636397</v>
      </c>
      <c r="F173" s="101">
        <f t="shared" si="93"/>
        <v>0.146155362816973</v>
      </c>
      <c r="G173" s="101">
        <f t="shared" si="94"/>
        <v>0.174414853490494</v>
      </c>
      <c r="H173" s="100">
        <f t="shared" si="95"/>
        <v>0.160110340692564</v>
      </c>
      <c r="I173" s="101">
        <f t="shared" si="96"/>
        <v>0.181941021746678</v>
      </c>
      <c r="J173" s="101">
        <f t="shared" si="97"/>
        <v>0.130965575026898</v>
      </c>
      <c r="K173" s="100">
        <f t="shared" si="98"/>
        <v>0.128686010755947</v>
      </c>
      <c r="L173" s="101">
        <f t="shared" si="99"/>
        <v>0.135284351344335</v>
      </c>
      <c r="M173" s="31">
        <f t="shared" si="100"/>
        <v>0.110918480695901</v>
      </c>
      <c r="O173" s="129">
        <f t="shared" si="101"/>
        <v>1.05457862951601</v>
      </c>
      <c r="P173" s="1">
        <f t="shared" si="102"/>
        <v>0.990800613265229</v>
      </c>
      <c r="Q173" s="107">
        <f t="shared" si="103"/>
        <v>0.957050307073903</v>
      </c>
    </row>
    <row r="174" spans="1:17">
      <c r="A174" s="27" t="s">
        <v>50</v>
      </c>
      <c r="B174" s="100">
        <f t="shared" si="89"/>
        <v>0.332671500108968</v>
      </c>
      <c r="C174" s="101">
        <f t="shared" si="90"/>
        <v>0.313435045530019</v>
      </c>
      <c r="D174" s="101">
        <f t="shared" si="91"/>
        <v>0.308017921000849</v>
      </c>
      <c r="E174" s="100">
        <f t="shared" si="92"/>
        <v>0.387413759133985</v>
      </c>
      <c r="F174" s="101">
        <f t="shared" si="93"/>
        <v>0.416243852338795</v>
      </c>
      <c r="G174" s="101">
        <f t="shared" si="94"/>
        <v>0.545054424890128</v>
      </c>
      <c r="H174" s="100">
        <f t="shared" si="95"/>
        <v>0.382095799231879</v>
      </c>
      <c r="I174" s="101">
        <f t="shared" si="96"/>
        <v>0.329637790720838</v>
      </c>
      <c r="J174" s="101">
        <f t="shared" si="97"/>
        <v>0.367691877939966</v>
      </c>
      <c r="K174" s="100">
        <f t="shared" si="98"/>
        <v>0.489487301374479</v>
      </c>
      <c r="L174" s="101">
        <f t="shared" si="99"/>
        <v>0.385551727673638</v>
      </c>
      <c r="M174" s="31">
        <f t="shared" si="100"/>
        <v>0.394052034116412</v>
      </c>
      <c r="O174" s="129">
        <f t="shared" si="101"/>
        <v>0.979420297586928</v>
      </c>
      <c r="P174" s="1">
        <f t="shared" si="102"/>
        <v>1.01395947979003</v>
      </c>
      <c r="Q174" s="107">
        <f t="shared" si="103"/>
        <v>1.00695555005672</v>
      </c>
    </row>
    <row r="175" spans="1:17">
      <c r="A175" s="27" t="s">
        <v>51</v>
      </c>
      <c r="B175" s="100">
        <f t="shared" si="89"/>
        <v>0.619024685536786</v>
      </c>
      <c r="C175" s="101">
        <f t="shared" si="90"/>
        <v>0.599856453840252</v>
      </c>
      <c r="D175" s="101">
        <f t="shared" si="91"/>
        <v>0.589038792813323</v>
      </c>
      <c r="E175" s="100">
        <f t="shared" si="92"/>
        <v>0.72486016503752</v>
      </c>
      <c r="F175" s="101">
        <f t="shared" si="93"/>
        <v>0.70377649655371</v>
      </c>
      <c r="G175" s="101">
        <f t="shared" si="94"/>
        <v>0.670922301833045</v>
      </c>
      <c r="H175" s="100">
        <f t="shared" si="95"/>
        <v>0.447199996092686</v>
      </c>
      <c r="I175" s="101">
        <f t="shared" si="96"/>
        <v>0.560219972368527</v>
      </c>
      <c r="J175" s="101">
        <f t="shared" si="97"/>
        <v>0.445715518979585</v>
      </c>
      <c r="K175" s="100">
        <f t="shared" si="98"/>
        <v>0.529247364025378</v>
      </c>
      <c r="L175" s="101">
        <f t="shared" si="99"/>
        <v>0.584113796203109</v>
      </c>
      <c r="M175" s="31">
        <f t="shared" si="100"/>
        <v>0.475061933919399</v>
      </c>
      <c r="O175" s="129">
        <f t="shared" si="101"/>
        <v>0.972654947412285</v>
      </c>
      <c r="P175" s="1">
        <f t="shared" si="102"/>
        <v>1.00695555005672</v>
      </c>
      <c r="Q175" s="107">
        <f t="shared" si="103"/>
        <v>1.02101212570719</v>
      </c>
    </row>
    <row r="176" spans="1:17">
      <c r="A176" s="27" t="s">
        <v>53</v>
      </c>
      <c r="B176" s="100">
        <f t="shared" si="89"/>
        <v>0.115658321798584</v>
      </c>
      <c r="C176" s="101">
        <f t="shared" si="90"/>
        <v>0.142768647530173</v>
      </c>
      <c r="D176" s="101">
        <f t="shared" si="91"/>
        <v>0.147830068004836</v>
      </c>
      <c r="E176" s="100">
        <f t="shared" si="92"/>
        <v>0.194632541259215</v>
      </c>
      <c r="F176" s="101">
        <f t="shared" si="93"/>
        <v>0.210797757858186</v>
      </c>
      <c r="G176" s="101">
        <f t="shared" si="94"/>
        <v>0.205803819081656</v>
      </c>
      <c r="H176" s="100">
        <f t="shared" si="95"/>
        <v>0.255632567984731</v>
      </c>
      <c r="I176" s="101">
        <f t="shared" si="96"/>
        <v>0.157459279794284</v>
      </c>
      <c r="J176" s="101">
        <f t="shared" si="97"/>
        <v>0.175707318129902</v>
      </c>
      <c r="K176" s="100">
        <f t="shared" si="98"/>
        <v>0.525676978080844</v>
      </c>
      <c r="L176" s="101">
        <f t="shared" si="99"/>
        <v>0.539612919725699</v>
      </c>
      <c r="M176" s="31">
        <f t="shared" si="100"/>
        <v>0.540276797068812</v>
      </c>
      <c r="O176" s="129">
        <f t="shared" si="101"/>
        <v>0.692554734055463</v>
      </c>
      <c r="P176" s="1">
        <f t="shared" si="102"/>
        <v>1.1328838852958</v>
      </c>
      <c r="Q176" s="107">
        <f t="shared" si="103"/>
        <v>1.27456062731926</v>
      </c>
    </row>
    <row r="177" spans="1:17">
      <c r="A177" s="27" t="s">
        <v>54</v>
      </c>
      <c r="B177" s="100">
        <f t="shared" si="89"/>
        <v>0.618293373606619</v>
      </c>
      <c r="C177" s="101">
        <f t="shared" si="90"/>
        <v>0.475268411744246</v>
      </c>
      <c r="D177" s="101">
        <f t="shared" si="91"/>
        <v>0.596858990399384</v>
      </c>
      <c r="E177" s="100">
        <f t="shared" si="92"/>
        <v>0.598086815172602</v>
      </c>
      <c r="F177" s="101">
        <f t="shared" si="93"/>
        <v>0.660412722935519</v>
      </c>
      <c r="G177" s="101">
        <f t="shared" si="94"/>
        <v>0.615711941138178</v>
      </c>
      <c r="H177" s="100">
        <f t="shared" si="95"/>
        <v>0.679286305562014</v>
      </c>
      <c r="I177" s="101">
        <f t="shared" si="96"/>
        <v>0.565234183859081</v>
      </c>
      <c r="J177" s="101">
        <f t="shared" si="97"/>
        <v>0.599967935899158</v>
      </c>
      <c r="K177" s="100">
        <f t="shared" si="98"/>
        <v>0.776263592384277</v>
      </c>
      <c r="L177" s="101">
        <f t="shared" si="99"/>
        <v>0.599823209928658</v>
      </c>
      <c r="M177" s="31">
        <f t="shared" si="100"/>
        <v>0.472589961129417</v>
      </c>
      <c r="O177" s="129">
        <f t="shared" si="101"/>
        <v>1.04971668362307</v>
      </c>
      <c r="P177" s="1">
        <f t="shared" si="102"/>
        <v>1.07177346253629</v>
      </c>
      <c r="Q177" s="107">
        <f t="shared" si="103"/>
        <v>0.88884268116657</v>
      </c>
    </row>
    <row r="178" spans="1:17">
      <c r="A178" s="27" t="s">
        <v>55</v>
      </c>
      <c r="B178" s="100">
        <f t="shared" si="89"/>
        <v>0.419511237485444</v>
      </c>
      <c r="C178" s="101">
        <f t="shared" si="90"/>
        <v>0.150117986709183</v>
      </c>
      <c r="D178" s="101">
        <f t="shared" si="91"/>
        <v>0.306871135047196</v>
      </c>
      <c r="E178" s="100">
        <f t="shared" si="92"/>
        <v>0.632850674951781</v>
      </c>
      <c r="F178" s="101">
        <f t="shared" si="93"/>
        <v>0.683519948577579</v>
      </c>
      <c r="G178" s="101">
        <f t="shared" si="94"/>
        <v>0.663455376737469</v>
      </c>
      <c r="H178" s="100">
        <f t="shared" si="95"/>
        <v>0.926006198079039</v>
      </c>
      <c r="I178" s="101">
        <f t="shared" si="96"/>
        <v>0.724178150689278</v>
      </c>
      <c r="J178" s="101">
        <f t="shared" si="97"/>
        <v>0.867407057891963</v>
      </c>
      <c r="K178" s="100">
        <f t="shared" si="98"/>
        <v>0.523509431835894</v>
      </c>
      <c r="L178" s="101">
        <f t="shared" si="99"/>
        <v>0.265081230946375</v>
      </c>
      <c r="M178" s="31">
        <f t="shared" si="100"/>
        <v>0.655839219302732</v>
      </c>
      <c r="O178" s="129">
        <f t="shared" si="101"/>
        <v>1.3134245558784</v>
      </c>
      <c r="P178" s="1">
        <f t="shared" si="102"/>
        <v>0.89089871814034</v>
      </c>
      <c r="Q178" s="107">
        <f t="shared" si="103"/>
        <v>0.854607174264899</v>
      </c>
    </row>
    <row r="179" spans="1:17">
      <c r="A179" s="27" t="s">
        <v>56</v>
      </c>
      <c r="B179" s="100">
        <f t="shared" si="89"/>
        <v>1.28667230024236</v>
      </c>
      <c r="C179" s="101">
        <f t="shared" si="90"/>
        <v>4.4436579419769</v>
      </c>
      <c r="D179" s="101">
        <f t="shared" si="91"/>
        <v>3.12551424334547</v>
      </c>
      <c r="E179" s="100">
        <f t="shared" si="92"/>
        <v>3.22942727192173</v>
      </c>
      <c r="F179" s="101">
        <f t="shared" si="93"/>
        <v>3.12137408523525</v>
      </c>
      <c r="G179" s="101">
        <f t="shared" si="94"/>
        <v>3.08624470823285</v>
      </c>
      <c r="H179" s="100">
        <f t="shared" si="95"/>
        <v>3.21234781381717</v>
      </c>
      <c r="I179" s="101">
        <f t="shared" si="96"/>
        <v>3.88564251768992</v>
      </c>
      <c r="J179" s="101">
        <f t="shared" si="97"/>
        <v>4.1968524247446</v>
      </c>
      <c r="K179" s="100">
        <f t="shared" si="98"/>
        <v>2.70122576259102</v>
      </c>
      <c r="L179" s="101">
        <f t="shared" si="99"/>
        <v>2.15602099364334</v>
      </c>
      <c r="M179" s="31">
        <f t="shared" si="100"/>
        <v>2.29850296822806</v>
      </c>
      <c r="O179" s="129">
        <f t="shared" si="101"/>
        <v>1.17826713884407</v>
      </c>
      <c r="P179" s="1">
        <f t="shared" si="102"/>
        <v>0.957050307073902</v>
      </c>
      <c r="Q179" s="107">
        <f t="shared" si="103"/>
        <v>0.88679138916319</v>
      </c>
    </row>
    <row r="180" spans="1:17">
      <c r="A180" s="27" t="s">
        <v>57</v>
      </c>
      <c r="B180" s="100">
        <f t="shared" si="89"/>
        <v>0.227884172145286</v>
      </c>
      <c r="C180" s="101">
        <f t="shared" si="90"/>
        <v>0.220144999664173</v>
      </c>
      <c r="D180" s="101">
        <f t="shared" si="91"/>
        <v>0.191472505345576</v>
      </c>
      <c r="E180" s="100">
        <f t="shared" si="92"/>
        <v>0.215877761773737</v>
      </c>
      <c r="F180" s="101">
        <f t="shared" si="93"/>
        <v>0.233898273856826</v>
      </c>
      <c r="G180" s="101">
        <f t="shared" si="94"/>
        <v>0.107888375803487</v>
      </c>
      <c r="H180" s="100">
        <f t="shared" si="95"/>
        <v>1.01225401145321</v>
      </c>
      <c r="I180" s="101">
        <f t="shared" si="96"/>
        <v>1.02606468485963</v>
      </c>
      <c r="J180" s="101">
        <f t="shared" si="97"/>
        <v>0.842346748446963</v>
      </c>
      <c r="K180" s="100">
        <f t="shared" si="98"/>
        <v>0.84756413731879</v>
      </c>
      <c r="L180" s="101">
        <f t="shared" si="99"/>
        <v>0.555034004238321</v>
      </c>
      <c r="M180" s="31">
        <f t="shared" si="100"/>
        <v>0.534331447823387</v>
      </c>
      <c r="O180" s="129">
        <f t="shared" si="101"/>
        <v>0.804780172435911</v>
      </c>
      <c r="P180" s="1">
        <f t="shared" si="102"/>
        <v>0.970410231493541</v>
      </c>
      <c r="Q180" s="107">
        <f t="shared" si="103"/>
        <v>1.28046397715068</v>
      </c>
    </row>
    <row r="181" spans="1:17">
      <c r="A181" s="27" t="s">
        <v>58</v>
      </c>
      <c r="B181" s="100">
        <f t="shared" si="89"/>
        <v>0.250120544850374</v>
      </c>
      <c r="C181" s="101">
        <f t="shared" si="90"/>
        <v>0.257589111148112</v>
      </c>
      <c r="D181" s="101">
        <f t="shared" si="91"/>
        <v>0.264410927011378</v>
      </c>
      <c r="E181" s="100">
        <f t="shared" si="92"/>
        <v>0.195457918301999</v>
      </c>
      <c r="F181" s="101">
        <f t="shared" si="93"/>
        <v>0.222615568224404</v>
      </c>
      <c r="G181" s="101">
        <f t="shared" si="94"/>
        <v>0.222524055352487</v>
      </c>
      <c r="H181" s="100">
        <f t="shared" si="95"/>
        <v>0.186195578788141</v>
      </c>
      <c r="I181" s="101">
        <f t="shared" si="96"/>
        <v>0.169971383009296</v>
      </c>
      <c r="J181" s="101">
        <f t="shared" si="97"/>
        <v>0.104882496054087</v>
      </c>
      <c r="K181" s="100">
        <f t="shared" si="98"/>
        <v>0.255131299232629</v>
      </c>
      <c r="L181" s="101">
        <f t="shared" si="99"/>
        <v>0.199204603996081</v>
      </c>
      <c r="M181" s="31">
        <f t="shared" si="100"/>
        <v>0.219605202240157</v>
      </c>
      <c r="O181" s="129">
        <f t="shared" si="101"/>
        <v>1.01630493216819</v>
      </c>
      <c r="P181" s="1">
        <f t="shared" si="102"/>
        <v>0.941696017387347</v>
      </c>
      <c r="Q181" s="107">
        <f t="shared" si="103"/>
        <v>1.04487715286087</v>
      </c>
    </row>
    <row r="182" spans="1:17">
      <c r="A182" s="27" t="s">
        <v>59</v>
      </c>
      <c r="B182" s="100">
        <f t="shared" si="89"/>
        <v>0.305895154933857</v>
      </c>
      <c r="C182" s="101">
        <f t="shared" si="90"/>
        <v>0.339818177101207</v>
      </c>
      <c r="D182" s="101">
        <f t="shared" si="91"/>
        <v>0.364091693837886</v>
      </c>
      <c r="E182" s="100">
        <f t="shared" si="92"/>
        <v>0.365620987416395</v>
      </c>
      <c r="F182" s="101">
        <f t="shared" si="93"/>
        <v>0.433697940361575</v>
      </c>
      <c r="G182" s="101">
        <f t="shared" si="94"/>
        <v>0.421704352669882</v>
      </c>
      <c r="H182" s="100">
        <f t="shared" si="95"/>
        <v>0.290768837455557</v>
      </c>
      <c r="I182" s="101">
        <f t="shared" si="96"/>
        <v>0.38344196790572</v>
      </c>
      <c r="J182" s="101">
        <f t="shared" si="97"/>
        <v>0.36404340741449</v>
      </c>
      <c r="K182" s="100">
        <f t="shared" si="98"/>
        <v>0.296497593501505</v>
      </c>
      <c r="L182" s="101">
        <f t="shared" si="99"/>
        <v>0.268573392665883</v>
      </c>
      <c r="M182" s="31">
        <f t="shared" si="100"/>
        <v>0.339362120475236</v>
      </c>
      <c r="O182" s="129">
        <f t="shared" si="101"/>
        <v>0.993092495437036</v>
      </c>
      <c r="P182" s="1">
        <f t="shared" si="102"/>
        <v>1.23970769993899</v>
      </c>
      <c r="Q182" s="107">
        <f t="shared" si="103"/>
        <v>0.812252396356236</v>
      </c>
    </row>
    <row r="183" spans="1:17">
      <c r="A183" s="27" t="s">
        <v>60</v>
      </c>
      <c r="B183" s="100">
        <f t="shared" si="89"/>
        <v>0.638555652682655</v>
      </c>
      <c r="C183" s="101">
        <f t="shared" si="90"/>
        <v>0.454545234676597</v>
      </c>
      <c r="D183" s="101">
        <f t="shared" si="91"/>
        <v>0.389334043119951</v>
      </c>
      <c r="E183" s="100">
        <f t="shared" si="92"/>
        <v>0.185114690082733</v>
      </c>
      <c r="F183" s="101">
        <f t="shared" si="93"/>
        <v>0.161975675599618</v>
      </c>
      <c r="G183" s="101">
        <f t="shared" si="94"/>
        <v>0.170070574013471</v>
      </c>
      <c r="H183" s="100">
        <f t="shared" si="95"/>
        <v>0.770355320825171</v>
      </c>
      <c r="I183" s="101">
        <f t="shared" si="96"/>
        <v>0.733958202075763</v>
      </c>
      <c r="J183" s="101">
        <f t="shared" si="97"/>
        <v>0.686320665945703</v>
      </c>
      <c r="K183" s="100">
        <f t="shared" si="98"/>
        <v>0.551878451219651</v>
      </c>
      <c r="L183" s="101">
        <f t="shared" si="99"/>
        <v>0.457548525868779</v>
      </c>
      <c r="M183" s="31">
        <f t="shared" si="100"/>
        <v>0.586431543657673</v>
      </c>
      <c r="O183" s="129">
        <f t="shared" si="101"/>
        <v>1.05214484820072</v>
      </c>
      <c r="P183" s="1">
        <f t="shared" si="102"/>
        <v>1.03765965915975</v>
      </c>
      <c r="Q183" s="107">
        <f t="shared" si="103"/>
        <v>0.915945290270249</v>
      </c>
    </row>
    <row r="184" ht="20.25" spans="1:30">
      <c r="A184" s="27" t="s">
        <v>61</v>
      </c>
      <c r="B184" s="100">
        <f t="shared" si="89"/>
        <v>0.348062461618175</v>
      </c>
      <c r="C184" s="101">
        <f t="shared" si="90"/>
        <v>0.270436633826143</v>
      </c>
      <c r="D184" s="101">
        <f t="shared" si="91"/>
        <v>0.397379091903761</v>
      </c>
      <c r="E184" s="100">
        <f t="shared" si="92"/>
        <v>0.309366783698595</v>
      </c>
      <c r="F184" s="101">
        <f t="shared" si="93"/>
        <v>0.35832166015492</v>
      </c>
      <c r="G184" s="101">
        <f t="shared" si="94"/>
        <v>0.598791692423405</v>
      </c>
      <c r="H184" s="100">
        <f t="shared" si="95"/>
        <v>0.280233257181672</v>
      </c>
      <c r="I184" s="101">
        <f t="shared" si="96"/>
        <v>0.478224858344649</v>
      </c>
      <c r="J184" s="101">
        <f t="shared" si="97"/>
        <v>0.126499273191843</v>
      </c>
      <c r="K184" s="100">
        <f t="shared" si="98"/>
        <v>0.275099763908274</v>
      </c>
      <c r="L184" s="101">
        <f t="shared" si="99"/>
        <v>0.216779991556071</v>
      </c>
      <c r="M184" s="31">
        <f t="shared" si="100"/>
        <v>0.338692231986868</v>
      </c>
      <c r="O184" s="129">
        <f t="shared" si="101"/>
        <v>0.910228081011188</v>
      </c>
      <c r="P184" s="1">
        <f t="shared" si="102"/>
        <v>1.34854157502521</v>
      </c>
      <c r="Q184" s="107">
        <f t="shared" si="103"/>
        <v>0.814676952767669</v>
      </c>
      <c r="S184" s="6"/>
      <c r="T184" s="11"/>
      <c r="U184" s="11"/>
      <c r="V184" s="11"/>
      <c r="W184" s="11"/>
      <c r="X184" s="11"/>
      <c r="Y184" s="9"/>
      <c r="Z184" s="9"/>
      <c r="AA184" s="9"/>
      <c r="AB184" s="9"/>
      <c r="AC184" s="9"/>
      <c r="AD184" s="9"/>
    </row>
    <row r="185" spans="1:30">
      <c r="A185" s="27" t="s">
        <v>62</v>
      </c>
      <c r="B185" s="100">
        <f t="shared" si="89"/>
        <v>0.176840703392495</v>
      </c>
      <c r="C185" s="101">
        <f t="shared" si="90"/>
        <v>0.211021281693927</v>
      </c>
      <c r="D185" s="101">
        <f t="shared" si="91"/>
        <v>0.178317885638687</v>
      </c>
      <c r="E185" s="100">
        <f t="shared" si="92"/>
        <v>0.250960418174648</v>
      </c>
      <c r="F185" s="101">
        <f t="shared" si="93"/>
        <v>0.237903144905151</v>
      </c>
      <c r="G185" s="101">
        <f t="shared" si="94"/>
        <v>0.154456198442164</v>
      </c>
      <c r="H185" s="100">
        <f t="shared" si="95"/>
        <v>0.266074811103375</v>
      </c>
      <c r="I185" s="101">
        <f t="shared" si="96"/>
        <v>0.276954214159665</v>
      </c>
      <c r="J185" s="101">
        <f t="shared" si="97"/>
        <v>0.267879860151321</v>
      </c>
      <c r="K185" s="100">
        <f t="shared" si="98"/>
        <v>0.606189056053295</v>
      </c>
      <c r="L185" s="101">
        <f t="shared" si="99"/>
        <v>0.740562966119064</v>
      </c>
      <c r="M185" s="31">
        <f t="shared" si="100"/>
        <v>0.60509609553288</v>
      </c>
      <c r="O185" s="129">
        <f t="shared" si="101"/>
        <v>0.968170695982884</v>
      </c>
      <c r="P185" s="1">
        <f t="shared" si="102"/>
        <v>1.22546844252913</v>
      </c>
      <c r="Q185" s="107">
        <f t="shared" si="103"/>
        <v>0.842841544754698</v>
      </c>
      <c r="S185" s="11"/>
      <c r="T185" s="10"/>
      <c r="U185" s="11"/>
      <c r="V185" s="11"/>
      <c r="W185" s="11"/>
      <c r="X185" s="11"/>
      <c r="Y185" s="132"/>
      <c r="Z185" s="132"/>
      <c r="AA185" s="132"/>
      <c r="AB185" s="132"/>
      <c r="AC185" s="132"/>
      <c r="AD185" s="132"/>
    </row>
    <row r="186" spans="1:30">
      <c r="A186" s="27" t="s">
        <v>63</v>
      </c>
      <c r="B186" s="100">
        <f t="shared" si="89"/>
        <v>0.286838062958759</v>
      </c>
      <c r="C186" s="101">
        <f t="shared" si="90"/>
        <v>0.367783836587311</v>
      </c>
      <c r="D186" s="101">
        <f t="shared" si="91"/>
        <v>0.363020170894815</v>
      </c>
      <c r="E186" s="100">
        <f t="shared" si="92"/>
        <v>0.25958407937035</v>
      </c>
      <c r="F186" s="101">
        <f t="shared" si="93"/>
        <v>0.198341143390353</v>
      </c>
      <c r="G186" s="101">
        <f t="shared" si="94"/>
        <v>0.239236960221177</v>
      </c>
      <c r="H186" s="100">
        <f t="shared" si="95"/>
        <v>0.631233343936899</v>
      </c>
      <c r="I186" s="101">
        <f t="shared" si="96"/>
        <v>0.603378067112782</v>
      </c>
      <c r="J186" s="101">
        <f t="shared" si="97"/>
        <v>0.533782846560539</v>
      </c>
      <c r="K186" s="100">
        <f t="shared" si="98"/>
        <v>0.693136890298785</v>
      </c>
      <c r="L186" s="101">
        <f t="shared" si="99"/>
        <v>0.683321171518331</v>
      </c>
      <c r="M186" s="31">
        <f t="shared" si="100"/>
        <v>0.583872834566092</v>
      </c>
      <c r="O186" s="129">
        <f t="shared" si="101"/>
        <v>1.19195794352359</v>
      </c>
      <c r="P186" s="1">
        <f t="shared" si="102"/>
        <v>0.903335200791181</v>
      </c>
      <c r="Q186" s="107">
        <f t="shared" si="103"/>
        <v>0.928731410038549</v>
      </c>
      <c r="AD186" s="99"/>
    </row>
    <row r="187" spans="1:17">
      <c r="A187" s="27" t="s">
        <v>64</v>
      </c>
      <c r="B187" s="100">
        <f t="shared" si="89"/>
        <v>1.18587159083249</v>
      </c>
      <c r="C187" s="101">
        <f t="shared" si="90"/>
        <v>0.853762341301875</v>
      </c>
      <c r="D187" s="101">
        <f t="shared" si="91"/>
        <v>0.730485242413128</v>
      </c>
      <c r="E187" s="100">
        <f t="shared" si="92"/>
        <v>0.28079154717106</v>
      </c>
      <c r="F187" s="101">
        <f t="shared" si="93"/>
        <v>0.706917668231764</v>
      </c>
      <c r="G187" s="101">
        <f t="shared" si="94"/>
        <v>0.325373849796208</v>
      </c>
      <c r="H187" s="100">
        <f t="shared" si="95"/>
        <v>0.460240760017925</v>
      </c>
      <c r="I187" s="101">
        <f t="shared" si="96"/>
        <v>0.470310015295572</v>
      </c>
      <c r="J187" s="101">
        <f t="shared" si="97"/>
        <v>0.35543694654663</v>
      </c>
      <c r="K187" s="100">
        <f t="shared" si="98"/>
        <v>0.918345247972868</v>
      </c>
      <c r="L187" s="101">
        <f t="shared" si="99"/>
        <v>0.934424570999384</v>
      </c>
      <c r="M187" s="31">
        <f t="shared" si="100"/>
        <v>1.0934029321828</v>
      </c>
      <c r="O187" s="129">
        <f t="shared" si="101"/>
        <v>0.726986258660155</v>
      </c>
      <c r="P187" s="1">
        <f t="shared" si="102"/>
        <v>1.07177346253629</v>
      </c>
      <c r="Q187" s="107">
        <f t="shared" si="103"/>
        <v>1.2834258975629</v>
      </c>
    </row>
    <row r="188" spans="1:17">
      <c r="A188" s="27" t="s">
        <v>65</v>
      </c>
      <c r="B188" s="100">
        <f t="shared" si="89"/>
        <v>0.926230768729522</v>
      </c>
      <c r="C188" s="101">
        <f t="shared" si="90"/>
        <v>1.24141394137259</v>
      </c>
      <c r="D188" s="101">
        <f t="shared" si="91"/>
        <v>0.974503438781502</v>
      </c>
      <c r="E188" s="100">
        <f t="shared" si="92"/>
        <v>1.14230200296722</v>
      </c>
      <c r="F188" s="101">
        <f t="shared" si="93"/>
        <v>1.23317024019441</v>
      </c>
      <c r="G188" s="101">
        <f t="shared" si="94"/>
        <v>1.07274764205192</v>
      </c>
      <c r="H188" s="100">
        <f t="shared" si="95"/>
        <v>1.69056107351015</v>
      </c>
      <c r="I188" s="101">
        <f t="shared" si="96"/>
        <v>1.81071600194884</v>
      </c>
      <c r="J188" s="101">
        <f t="shared" si="97"/>
        <v>1.67232162957077</v>
      </c>
      <c r="K188" s="100">
        <f t="shared" si="98"/>
        <v>1.67419648868593</v>
      </c>
      <c r="L188" s="101">
        <f t="shared" si="99"/>
        <v>1.95239099725683</v>
      </c>
      <c r="M188" s="31">
        <f t="shared" si="100"/>
        <v>1.59441441327727</v>
      </c>
      <c r="O188" s="129">
        <f t="shared" si="101"/>
        <v>0.707106781186548</v>
      </c>
      <c r="P188" s="1">
        <f t="shared" si="102"/>
        <v>0.952637998043937</v>
      </c>
      <c r="Q188" s="107">
        <f t="shared" si="103"/>
        <v>1.48452357062905</v>
      </c>
    </row>
    <row r="189" spans="1:17">
      <c r="A189" s="27" t="s">
        <v>66</v>
      </c>
      <c r="B189" s="102">
        <f t="shared" si="89"/>
        <v>0.815987097525455</v>
      </c>
      <c r="C189" s="90">
        <f t="shared" si="90"/>
        <v>0.677787388753996</v>
      </c>
      <c r="D189" s="90">
        <f t="shared" si="91"/>
        <v>0.786684556657387</v>
      </c>
      <c r="E189" s="102">
        <f t="shared" si="92"/>
        <v>0.97679977336789</v>
      </c>
      <c r="F189" s="90">
        <f t="shared" si="93"/>
        <v>0.944963750012179</v>
      </c>
      <c r="G189" s="90">
        <f t="shared" si="94"/>
        <v>0.746067967450129</v>
      </c>
      <c r="H189" s="102">
        <f t="shared" si="95"/>
        <v>1.14282940842572</v>
      </c>
      <c r="I189" s="90">
        <f t="shared" si="96"/>
        <v>1.26643321696769</v>
      </c>
      <c r="J189" s="90">
        <f t="shared" si="97"/>
        <v>1.22860746389625</v>
      </c>
      <c r="K189" s="102">
        <f t="shared" si="98"/>
        <v>1.23827832488961</v>
      </c>
      <c r="L189" s="90">
        <f t="shared" si="99"/>
        <v>1.10721090609942</v>
      </c>
      <c r="M189" s="34">
        <f t="shared" si="100"/>
        <v>1.05506289177984</v>
      </c>
      <c r="O189" s="130">
        <f t="shared" si="101"/>
        <v>1.24257534448593</v>
      </c>
      <c r="P189" s="110">
        <f t="shared" si="102"/>
        <v>0.79186880527972</v>
      </c>
      <c r="Q189" s="131">
        <f t="shared" si="103"/>
        <v>1.01630493216819</v>
      </c>
    </row>
    <row r="197" spans="15:29">
      <c r="O197" s="9"/>
      <c r="V197" s="9"/>
      <c r="AC197" s="9"/>
    </row>
    <row r="198" spans="15:29">
      <c r="O198" s="9"/>
      <c r="V198" s="9"/>
      <c r="AC198" s="9"/>
    </row>
    <row r="199" spans="15:29">
      <c r="O199" s="9"/>
      <c r="V199" s="9"/>
      <c r="AC199" s="9"/>
    </row>
    <row r="200" spans="15:29">
      <c r="O200" s="9"/>
      <c r="V200" s="9"/>
      <c r="AC200" s="9"/>
    </row>
    <row r="201" spans="15:29">
      <c r="O201" s="9"/>
      <c r="V201" s="9"/>
      <c r="AC201" s="9"/>
    </row>
    <row r="202" spans="15:29">
      <c r="O202" s="9"/>
      <c r="V202" s="9"/>
      <c r="AC202" s="9"/>
    </row>
    <row r="203" spans="15:29">
      <c r="O203" s="9"/>
      <c r="V203" s="9"/>
      <c r="AC203" s="9"/>
    </row>
    <row r="204" spans="15:29">
      <c r="O204" s="9"/>
      <c r="V204" s="9"/>
      <c r="AC204" s="9"/>
    </row>
    <row r="205" spans="15:29">
      <c r="O205" s="9"/>
      <c r="V205" s="9"/>
      <c r="AC205" s="9"/>
    </row>
    <row r="206" spans="15:29">
      <c r="O206" s="9"/>
      <c r="V206" s="9"/>
      <c r="AC206" s="9"/>
    </row>
    <row r="207" spans="1:29">
      <c r="A207" s="9"/>
      <c r="O207" s="9"/>
      <c r="V207" s="9"/>
      <c r="AC207" s="9"/>
    </row>
    <row r="208" spans="1:29">
      <c r="A208" s="9"/>
      <c r="O208" s="9"/>
      <c r="V208" s="9"/>
      <c r="AC208" s="9"/>
    </row>
    <row r="209" spans="1:29">
      <c r="A209" s="9"/>
      <c r="O209" s="9"/>
      <c r="V209" s="9"/>
      <c r="AC209" s="9"/>
    </row>
    <row r="210" spans="1:29">
      <c r="A210" s="9"/>
      <c r="O210" s="9"/>
      <c r="V210" s="9"/>
      <c r="AC210" s="9"/>
    </row>
    <row r="211" spans="1:29">
      <c r="A211" s="9"/>
      <c r="O211" s="9"/>
      <c r="V211" s="9"/>
      <c r="AC211" s="9"/>
    </row>
    <row r="212" spans="1:29">
      <c r="A212" s="9"/>
      <c r="O212" s="9"/>
      <c r="V212" s="9"/>
      <c r="AC212" s="9"/>
    </row>
    <row r="213" spans="1:29">
      <c r="A213" s="9"/>
      <c r="O213" s="9"/>
      <c r="V213" s="9"/>
      <c r="AC213" s="9"/>
    </row>
    <row r="214" spans="1:29">
      <c r="A214" s="9"/>
      <c r="O214" s="9"/>
      <c r="V214" s="9"/>
      <c r="AC214" s="9"/>
    </row>
    <row r="215" spans="1:29">
      <c r="A215" s="9"/>
      <c r="O215" s="9"/>
      <c r="V215" s="9"/>
      <c r="AC215" s="9"/>
    </row>
    <row r="216" spans="1:29">
      <c r="A216" s="9"/>
      <c r="O216" s="9"/>
      <c r="V216" s="9"/>
      <c r="AC216" s="9"/>
    </row>
    <row r="217" spans="1:29">
      <c r="A217" s="9"/>
      <c r="O217" s="9"/>
      <c r="V217" s="9"/>
      <c r="AC217" s="9"/>
    </row>
    <row r="218" spans="1:29">
      <c r="A218" s="9"/>
      <c r="O218" s="9"/>
      <c r="V218" s="9"/>
      <c r="AC218" s="9"/>
    </row>
    <row r="219" spans="1:29">
      <c r="A219" s="9"/>
      <c r="O219" s="9"/>
      <c r="V219" s="9"/>
      <c r="AC219" s="9"/>
    </row>
    <row r="220" spans="1:29">
      <c r="A220" s="9"/>
      <c r="O220" s="9"/>
      <c r="V220" s="9"/>
      <c r="AC220" s="9"/>
    </row>
    <row r="221" spans="1:29">
      <c r="A221" s="9"/>
      <c r="O221" s="9"/>
      <c r="V221" s="9"/>
      <c r="AC221" s="9"/>
    </row>
    <row r="222" spans="1:29">
      <c r="A222" s="9"/>
      <c r="O222" s="9"/>
      <c r="V222" s="9"/>
      <c r="AC222" s="9"/>
    </row>
    <row r="223" spans="1:29">
      <c r="A223" s="9"/>
      <c r="O223" s="9"/>
      <c r="V223" s="9"/>
      <c r="AC223" s="9"/>
    </row>
    <row r="224" spans="1:29">
      <c r="A224" s="9"/>
      <c r="O224" s="9"/>
      <c r="V224" s="9"/>
      <c r="AC224" s="9"/>
    </row>
    <row r="225" spans="1:29">
      <c r="A225" s="9"/>
      <c r="O225" s="9"/>
      <c r="V225" s="9"/>
      <c r="AC225" s="9"/>
    </row>
    <row r="226" spans="1:29">
      <c r="A226" s="9"/>
      <c r="O226" s="9"/>
      <c r="V226" s="9"/>
      <c r="AC226" s="9"/>
    </row>
    <row r="227" spans="1:29">
      <c r="A227" s="9"/>
      <c r="O227" s="9"/>
      <c r="V227" s="9"/>
      <c r="AC227" s="9"/>
    </row>
    <row r="228" spans="1:29">
      <c r="A228" s="9"/>
      <c r="O228" s="9"/>
      <c r="V228" s="9"/>
      <c r="AC228" s="9"/>
    </row>
    <row r="229" spans="1:29">
      <c r="A229" s="9"/>
      <c r="O229" s="9"/>
      <c r="V229" s="9"/>
      <c r="AC229" s="9"/>
    </row>
    <row r="230" spans="1:29">
      <c r="A230" s="9"/>
      <c r="O230" s="9"/>
      <c r="V230" s="9"/>
      <c r="AC230" s="9"/>
    </row>
    <row r="231" spans="1:29">
      <c r="A231" s="9"/>
      <c r="O231" s="9"/>
      <c r="V231" s="9"/>
      <c r="AC231" s="9"/>
    </row>
    <row r="232" spans="1:29">
      <c r="A232" s="9"/>
      <c r="O232" s="9"/>
      <c r="V232" s="9"/>
      <c r="AC232" s="9"/>
    </row>
    <row r="233" spans="1:29">
      <c r="A233" s="9"/>
      <c r="O233" s="9"/>
      <c r="V233" s="9"/>
      <c r="AC233" s="9"/>
    </row>
    <row r="234" spans="15:29">
      <c r="O234" s="9"/>
      <c r="V234" s="9"/>
      <c r="AC234" s="9"/>
    </row>
    <row r="235" spans="15:29">
      <c r="O235" s="9"/>
      <c r="V235" s="9"/>
      <c r="AC235" s="9"/>
    </row>
    <row r="236" spans="15:29">
      <c r="O236" s="9"/>
      <c r="V236" s="9"/>
      <c r="AC236" s="9"/>
    </row>
    <row r="237" spans="1:29">
      <c r="A237" s="9"/>
      <c r="O237" s="9"/>
      <c r="V237" s="9"/>
      <c r="AC237" s="9"/>
    </row>
    <row r="238" spans="1:29">
      <c r="A238" s="9"/>
      <c r="O238" s="9"/>
      <c r="V238" s="9"/>
      <c r="AC238" s="9"/>
    </row>
    <row r="239" spans="1:29">
      <c r="A239" s="9"/>
      <c r="O239" s="9"/>
      <c r="V239" s="9"/>
      <c r="AC239" s="9"/>
    </row>
    <row r="240" spans="1:29">
      <c r="A240" s="9"/>
      <c r="O240" s="9"/>
      <c r="V240" s="9"/>
      <c r="AC240" s="9"/>
    </row>
    <row r="241" spans="1:29">
      <c r="A241" s="9"/>
      <c r="O241" s="9"/>
      <c r="V241" s="9"/>
      <c r="AC241" s="9"/>
    </row>
    <row r="242" spans="1:29">
      <c r="A242" s="9"/>
      <c r="O242" s="9"/>
      <c r="V242" s="9"/>
      <c r="AC242" s="9"/>
    </row>
    <row r="243" spans="15:29">
      <c r="O243" s="9"/>
      <c r="V243" s="9"/>
      <c r="AC243" s="9"/>
    </row>
    <row r="244" spans="15:29">
      <c r="O244" s="9"/>
      <c r="V244" s="9"/>
      <c r="AC244" s="9"/>
    </row>
    <row r="245" spans="15:29">
      <c r="O245" s="9"/>
      <c r="V245" s="9"/>
      <c r="AC245" s="9"/>
    </row>
    <row r="246" spans="15:29">
      <c r="O246" s="9"/>
      <c r="V246" s="9"/>
      <c r="AC246" s="9"/>
    </row>
    <row r="247" spans="15:29">
      <c r="O247" s="9"/>
      <c r="V247" s="9"/>
      <c r="AC247" s="9"/>
    </row>
    <row r="248" spans="15:29">
      <c r="O248" s="9"/>
      <c r="V248" s="9"/>
      <c r="AC248" s="9"/>
    </row>
    <row r="249" spans="1:29">
      <c r="A249" s="9"/>
      <c r="O249" s="9"/>
      <c r="V249" s="9"/>
      <c r="AC249" s="9"/>
    </row>
    <row r="250" spans="1:29">
      <c r="A250" s="9"/>
      <c r="O250" s="9"/>
      <c r="V250" s="9"/>
      <c r="AC250" s="9"/>
    </row>
    <row r="251" spans="1:29">
      <c r="A251" s="9"/>
      <c r="O251" s="9"/>
      <c r="V251" s="9"/>
      <c r="AC251" s="9"/>
    </row>
    <row r="252" spans="1:29">
      <c r="A252" s="9"/>
      <c r="O252" s="9"/>
      <c r="V252" s="9"/>
      <c r="AC252" s="9"/>
    </row>
    <row r="253" spans="1:29">
      <c r="A253" s="9"/>
      <c r="O253" s="9"/>
      <c r="V253" s="9"/>
      <c r="AC253" s="9"/>
    </row>
    <row r="254" spans="1:29">
      <c r="A254" s="9"/>
      <c r="O254" s="9"/>
      <c r="V254" s="9"/>
      <c r="AC254" s="9"/>
    </row>
    <row r="255" spans="15:29">
      <c r="O255" s="9"/>
      <c r="V255" s="9"/>
      <c r="AC255" s="9"/>
    </row>
    <row r="256" spans="15:29">
      <c r="O256" s="9"/>
      <c r="V256" s="9"/>
      <c r="AC256" s="9"/>
    </row>
    <row r="257" spans="15:29">
      <c r="O257" s="9"/>
      <c r="V257" s="9"/>
      <c r="AC257" s="9"/>
    </row>
    <row r="258" spans="1:29">
      <c r="A258" s="9"/>
      <c r="O258" s="9"/>
      <c r="V258" s="9"/>
      <c r="AC258" s="9"/>
    </row>
    <row r="259" spans="1:29">
      <c r="A259" s="9"/>
      <c r="O259" s="9"/>
      <c r="V259" s="9"/>
      <c r="AC259" s="9"/>
    </row>
    <row r="260" spans="1:29">
      <c r="A260" s="9"/>
      <c r="O260" s="9"/>
      <c r="V260" s="9"/>
      <c r="AC260" s="9"/>
    </row>
    <row r="261" spans="1:29">
      <c r="A261" s="9"/>
      <c r="O261" s="9"/>
      <c r="V261" s="9"/>
      <c r="AC261" s="9"/>
    </row>
    <row r="262" spans="1:29">
      <c r="A262" s="9"/>
      <c r="O262" s="9"/>
      <c r="V262" s="9"/>
      <c r="AC262" s="9"/>
    </row>
    <row r="263" spans="1:29">
      <c r="A263" s="9"/>
      <c r="O263" s="9"/>
      <c r="V263" s="9"/>
      <c r="AC263" s="9"/>
    </row>
    <row r="264" spans="1:29">
      <c r="A264" s="9"/>
      <c r="O264" s="9"/>
      <c r="V264" s="9"/>
      <c r="AC264" s="9"/>
    </row>
    <row r="265" spans="1:29">
      <c r="A265" s="9"/>
      <c r="O265" s="9"/>
      <c r="V265" s="9"/>
      <c r="AC265" s="9"/>
    </row>
    <row r="266" spans="1:29">
      <c r="A266" s="9"/>
      <c r="O266" s="9"/>
      <c r="V266" s="9"/>
      <c r="AC266" s="9"/>
    </row>
    <row r="267" spans="1:29">
      <c r="A267" s="9"/>
      <c r="O267" s="9"/>
      <c r="V267" s="9"/>
      <c r="AC267" s="9"/>
    </row>
    <row r="268" spans="1:29">
      <c r="A268" s="9"/>
      <c r="O268" s="9"/>
      <c r="V268" s="9"/>
      <c r="AC268" s="9"/>
    </row>
    <row r="269" spans="1:29">
      <c r="A269" s="9"/>
      <c r="O269" s="9"/>
      <c r="V269" s="9"/>
      <c r="AC269" s="9"/>
    </row>
    <row r="270" spans="1:29">
      <c r="A270" s="9"/>
      <c r="O270" s="9"/>
      <c r="V270" s="9"/>
      <c r="AC270" s="9"/>
    </row>
    <row r="271" spans="1:29">
      <c r="A271" s="9"/>
      <c r="O271" s="9"/>
      <c r="V271" s="9"/>
      <c r="AC271" s="9"/>
    </row>
    <row r="272" spans="1:29">
      <c r="A272" s="9"/>
      <c r="O272" s="9"/>
      <c r="V272" s="9"/>
      <c r="AC272" s="9"/>
    </row>
    <row r="273" spans="15:29">
      <c r="O273" s="9"/>
      <c r="V273" s="9"/>
      <c r="AC273" s="9"/>
    </row>
    <row r="274" spans="15:29">
      <c r="O274" s="9"/>
      <c r="V274" s="9"/>
      <c r="AC274" s="9"/>
    </row>
    <row r="275" spans="15:29">
      <c r="O275" s="9"/>
      <c r="V275" s="9"/>
      <c r="AC275" s="9"/>
    </row>
    <row r="276" spans="1:29">
      <c r="A276" s="9"/>
      <c r="O276" s="9"/>
      <c r="V276" s="9"/>
      <c r="AC276" s="9"/>
    </row>
    <row r="277" spans="1:29">
      <c r="A277" s="9"/>
      <c r="O277" s="9"/>
      <c r="V277" s="9"/>
      <c r="AC277" s="9"/>
    </row>
    <row r="278" spans="1:29">
      <c r="A278" s="9"/>
      <c r="O278" s="9"/>
      <c r="V278" s="9"/>
      <c r="AC278" s="9"/>
    </row>
    <row r="279" spans="1:29">
      <c r="A279" s="9"/>
      <c r="O279" s="9"/>
      <c r="V279" s="9"/>
      <c r="AC279" s="9"/>
    </row>
    <row r="280" spans="1:29">
      <c r="A280" s="9"/>
      <c r="O280" s="9"/>
      <c r="V280" s="9"/>
      <c r="AC280" s="9"/>
    </row>
    <row r="281" spans="1:29">
      <c r="A281" s="9"/>
      <c r="O281" s="9"/>
      <c r="V281" s="9"/>
      <c r="AC281" s="9"/>
    </row>
    <row r="282" spans="1:29">
      <c r="A282" s="9"/>
      <c r="O282" s="9"/>
      <c r="V282" s="9"/>
      <c r="AC282" s="9"/>
    </row>
    <row r="283" spans="1:29">
      <c r="A283" s="9"/>
      <c r="O283" s="9"/>
      <c r="V283" s="9"/>
      <c r="AC283" s="9"/>
    </row>
    <row r="284" spans="1:29">
      <c r="A284" s="9"/>
      <c r="O284" s="9"/>
      <c r="V284" s="9"/>
      <c r="AC284" s="9"/>
    </row>
    <row r="285" spans="1:29">
      <c r="A285" s="9"/>
      <c r="O285" s="9"/>
      <c r="V285" s="9"/>
      <c r="AC285" s="9"/>
    </row>
    <row r="286" spans="1:29">
      <c r="A286" s="9"/>
      <c r="O286" s="9"/>
      <c r="V286" s="9"/>
      <c r="AC286" s="9"/>
    </row>
    <row r="287" spans="1:29">
      <c r="A287" s="9"/>
      <c r="O287" s="9"/>
      <c r="V287" s="9"/>
      <c r="AC287" s="9"/>
    </row>
    <row r="288" spans="1:29">
      <c r="A288" s="9"/>
      <c r="O288" s="9"/>
      <c r="V288" s="9"/>
      <c r="AC288" s="9"/>
    </row>
    <row r="289" spans="1:29">
      <c r="A289" s="9"/>
      <c r="O289" s="9"/>
      <c r="V289" s="9"/>
      <c r="AC289" s="9"/>
    </row>
    <row r="290" spans="1:29">
      <c r="A290" s="9"/>
      <c r="O290" s="9"/>
      <c r="V290" s="9"/>
      <c r="AC290" s="9"/>
    </row>
    <row r="291" spans="1:29">
      <c r="A291" s="9"/>
      <c r="O291" s="9"/>
      <c r="V291" s="9"/>
      <c r="AC291" s="9"/>
    </row>
    <row r="292" spans="1:29">
      <c r="A292" s="9"/>
      <c r="O292" s="9"/>
      <c r="V292" s="9"/>
      <c r="AC292" s="9"/>
    </row>
    <row r="293" spans="1:29">
      <c r="A293" s="9"/>
      <c r="O293" s="9"/>
      <c r="V293" s="9"/>
      <c r="AC293" s="9"/>
    </row>
    <row r="294" spans="1:29">
      <c r="A294" s="9"/>
      <c r="O294" s="9"/>
      <c r="V294" s="9"/>
      <c r="AC294" s="9"/>
    </row>
    <row r="295" spans="1:29">
      <c r="A295" s="9"/>
      <c r="O295" s="9"/>
      <c r="V295" s="9"/>
      <c r="AC295" s="9"/>
    </row>
    <row r="296" spans="1:29">
      <c r="A296" s="9"/>
      <c r="O296" s="9"/>
      <c r="V296" s="9"/>
      <c r="AC296" s="9"/>
    </row>
    <row r="297" spans="1:29">
      <c r="A297" s="9"/>
      <c r="O297" s="9"/>
      <c r="V297" s="9"/>
      <c r="AC297" s="9"/>
    </row>
    <row r="298" spans="1:29">
      <c r="A298" s="9"/>
      <c r="O298" s="9"/>
      <c r="V298" s="9"/>
      <c r="AC298" s="9"/>
    </row>
    <row r="299" spans="1:29">
      <c r="A299" s="9"/>
      <c r="O299" s="9"/>
      <c r="V299" s="9"/>
      <c r="AC299" s="9"/>
    </row>
    <row r="300" spans="1:29">
      <c r="A300" s="9"/>
      <c r="O300" s="9"/>
      <c r="V300" s="9"/>
      <c r="AC300" s="9"/>
    </row>
    <row r="301" spans="1:29">
      <c r="A301" s="9"/>
      <c r="O301" s="9"/>
      <c r="V301" s="9"/>
      <c r="AC301" s="9"/>
    </row>
    <row r="302" spans="1:29">
      <c r="A302" s="9"/>
      <c r="O302" s="9"/>
      <c r="V302" s="9"/>
      <c r="AC302" s="9"/>
    </row>
    <row r="303" spans="1:29">
      <c r="A303" s="9"/>
      <c r="O303" s="9"/>
      <c r="V303" s="9"/>
      <c r="AC303" s="9"/>
    </row>
    <row r="304" spans="1:29">
      <c r="A304" s="9"/>
      <c r="O304" s="9"/>
      <c r="V304" s="9"/>
      <c r="AC304" s="9"/>
    </row>
    <row r="305" spans="1:29">
      <c r="A305" s="9"/>
      <c r="O305" s="9"/>
      <c r="V305" s="9"/>
      <c r="AC305" s="9"/>
    </row>
    <row r="306" spans="15:29">
      <c r="O306" s="9"/>
      <c r="V306" s="9"/>
      <c r="AC306" s="9"/>
    </row>
    <row r="307" spans="15:29">
      <c r="O307" s="9"/>
      <c r="V307" s="9"/>
      <c r="AC307" s="9"/>
    </row>
    <row r="308" spans="15:29">
      <c r="O308" s="9"/>
      <c r="V308" s="9"/>
      <c r="AC308" s="9"/>
    </row>
    <row r="309" spans="15:29">
      <c r="O309" s="9"/>
      <c r="V309" s="9"/>
      <c r="AC309" s="9"/>
    </row>
    <row r="310" spans="15:29">
      <c r="O310" s="9"/>
      <c r="V310" s="9"/>
      <c r="AC310" s="9"/>
    </row>
    <row r="311" spans="15:29">
      <c r="O311" s="9"/>
      <c r="V311" s="9"/>
      <c r="AC311" s="9"/>
    </row>
    <row r="312" spans="1:29">
      <c r="A312" s="9"/>
      <c r="O312" s="9"/>
      <c r="V312" s="9"/>
      <c r="AC312" s="9"/>
    </row>
    <row r="313" spans="1:29">
      <c r="A313" s="9"/>
      <c r="O313" s="9"/>
      <c r="V313" s="9"/>
      <c r="AC313" s="9"/>
    </row>
    <row r="314" spans="1:29">
      <c r="A314" s="9"/>
      <c r="O314" s="9"/>
      <c r="V314" s="9"/>
      <c r="AC314" s="9"/>
    </row>
    <row r="315" spans="1:29">
      <c r="A315" s="9"/>
      <c r="O315" s="9"/>
      <c r="V315" s="9"/>
      <c r="AC315" s="9"/>
    </row>
    <row r="316" spans="1:29">
      <c r="A316" s="9"/>
      <c r="O316" s="9"/>
      <c r="V316" s="9"/>
      <c r="AC316" s="9"/>
    </row>
    <row r="317" spans="1:29">
      <c r="A317" s="9"/>
      <c r="O317" s="9"/>
      <c r="V317" s="9"/>
      <c r="AC317" s="9"/>
    </row>
    <row r="318" spans="1:29">
      <c r="A318" s="9"/>
      <c r="O318" s="9"/>
      <c r="V318" s="9"/>
      <c r="AC318" s="9"/>
    </row>
    <row r="319" spans="1:29">
      <c r="A319" s="9"/>
      <c r="O319" s="9"/>
      <c r="V319" s="9"/>
      <c r="AC319" s="9"/>
    </row>
    <row r="320" spans="1:29">
      <c r="A320" s="9"/>
      <c r="O320" s="9"/>
      <c r="V320" s="9"/>
      <c r="AC320" s="9"/>
    </row>
    <row r="321" spans="1:29">
      <c r="A321" s="9"/>
      <c r="O321" s="9"/>
      <c r="V321" s="9"/>
      <c r="AC321" s="9"/>
    </row>
    <row r="322" spans="1:29">
      <c r="A322" s="9"/>
      <c r="O322" s="9"/>
      <c r="V322" s="9"/>
      <c r="AC322" s="9"/>
    </row>
    <row r="323" spans="1:29">
      <c r="A323" s="9"/>
      <c r="O323" s="9"/>
      <c r="V323" s="9"/>
      <c r="AC323" s="9"/>
    </row>
    <row r="324" spans="1:1">
      <c r="A324" s="9"/>
    </row>
    <row r="325" spans="1:1">
      <c r="A325" s="9"/>
    </row>
    <row r="326" spans="1:1">
      <c r="A326" s="9"/>
    </row>
    <row r="327" spans="1:1">
      <c r="A327" s="9"/>
    </row>
    <row r="328" spans="1:1">
      <c r="A328" s="9"/>
    </row>
    <row r="329" spans="1:1">
      <c r="A329" s="9"/>
    </row>
    <row r="330" spans="1:1">
      <c r="A330" s="9"/>
    </row>
    <row r="331" spans="1:1">
      <c r="A331" s="9"/>
    </row>
    <row r="332" spans="1:1">
      <c r="A332" s="9"/>
    </row>
    <row r="333" spans="1:1">
      <c r="A333" s="9"/>
    </row>
    <row r="334" spans="1:1">
      <c r="A334" s="9"/>
    </row>
    <row r="335" spans="1:1">
      <c r="A335" s="9"/>
    </row>
    <row r="336" spans="1:1">
      <c r="A336" s="9"/>
    </row>
    <row r="337" spans="1:1">
      <c r="A337" s="9"/>
    </row>
    <row r="338" spans="1:1">
      <c r="A338" s="9"/>
    </row>
    <row r="339" spans="1:1">
      <c r="A339" s="9"/>
    </row>
    <row r="340" spans="1:1">
      <c r="A340" s="9"/>
    </row>
    <row r="341" spans="1:1">
      <c r="A341" s="9"/>
    </row>
    <row r="342" spans="1:1">
      <c r="A342" s="9"/>
    </row>
    <row r="343" spans="1:1">
      <c r="A343" s="9"/>
    </row>
    <row r="344" spans="1:1">
      <c r="A344" s="9"/>
    </row>
    <row r="348" spans="1:1">
      <c r="A348" s="9"/>
    </row>
    <row r="349" spans="1:1">
      <c r="A349" s="9"/>
    </row>
    <row r="350" spans="1:1">
      <c r="A350" s="9"/>
    </row>
    <row r="351" spans="1:1">
      <c r="A351" s="9"/>
    </row>
    <row r="352" spans="1:1">
      <c r="A352" s="9"/>
    </row>
    <row r="353" spans="1:1">
      <c r="A353" s="9"/>
    </row>
    <row r="354" spans="1:1">
      <c r="A354" s="9"/>
    </row>
    <row r="355" spans="1:1">
      <c r="A355" s="9"/>
    </row>
    <row r="356" spans="1:1">
      <c r="A356" s="9"/>
    </row>
    <row r="357" spans="1:1">
      <c r="A357" s="9"/>
    </row>
    <row r="358" spans="1:1">
      <c r="A358" s="9"/>
    </row>
    <row r="359" spans="1:1">
      <c r="A359" s="9"/>
    </row>
  </sheetData>
  <mergeCells count="34">
    <mergeCell ref="B3:D3"/>
    <mergeCell ref="F3:H3"/>
    <mergeCell ref="J3:L3"/>
    <mergeCell ref="N3:P3"/>
    <mergeCell ref="R3:T3"/>
    <mergeCell ref="W19:Y19"/>
    <mergeCell ref="Z19:AB19"/>
    <mergeCell ref="AC19:AE19"/>
    <mergeCell ref="AF19:AH19"/>
    <mergeCell ref="AI19:AK19"/>
    <mergeCell ref="W34:Y34"/>
    <mergeCell ref="Z34:AB34"/>
    <mergeCell ref="AC34:AE34"/>
    <mergeCell ref="AF34:AH34"/>
    <mergeCell ref="AJ34:AL34"/>
    <mergeCell ref="B51:D51"/>
    <mergeCell ref="E51:G51"/>
    <mergeCell ref="H51:J51"/>
    <mergeCell ref="K51:M51"/>
    <mergeCell ref="N51:P51"/>
    <mergeCell ref="W52:Y52"/>
    <mergeCell ref="Z52:AB52"/>
    <mergeCell ref="AC52:AE52"/>
    <mergeCell ref="AF52:AH52"/>
    <mergeCell ref="AJ52:AL52"/>
    <mergeCell ref="B98:D98"/>
    <mergeCell ref="E98:G98"/>
    <mergeCell ref="H98:J98"/>
    <mergeCell ref="K98:M98"/>
    <mergeCell ref="B145:D145"/>
    <mergeCell ref="E145:G145"/>
    <mergeCell ref="H145:J145"/>
    <mergeCell ref="K145:M145"/>
    <mergeCell ref="C1:Q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S187"/>
  <sheetViews>
    <sheetView workbookViewId="0">
      <selection activeCell="B2" sqref="B2:R3"/>
    </sheetView>
  </sheetViews>
  <sheetFormatPr defaultColWidth="9" defaultRowHeight="15"/>
  <cols>
    <col min="1" max="1" width="9" style="1"/>
    <col min="2" max="2" width="9.5" style="1" customWidth="1"/>
    <col min="3" max="3" width="5.375" style="1" customWidth="1"/>
    <col min="4" max="4" width="7.375" style="1" customWidth="1"/>
    <col min="5" max="5" width="7.75" style="1" customWidth="1"/>
    <col min="6" max="6" width="8.5" style="1" customWidth="1"/>
    <col min="7" max="7" width="6.5" style="1" customWidth="1"/>
    <col min="8" max="8" width="6.875" style="1" customWidth="1"/>
    <col min="9" max="9" width="7.625" style="1" customWidth="1"/>
    <col min="10" max="10" width="8.625" style="1" customWidth="1"/>
    <col min="11" max="11" width="7" style="1" customWidth="1"/>
    <col min="12" max="12" width="6.75" style="1" customWidth="1"/>
    <col min="13" max="13" width="7.875" style="1" customWidth="1"/>
    <col min="14" max="14" width="8.625" style="1" customWidth="1"/>
    <col min="15" max="15" width="6.125" style="1" customWidth="1"/>
    <col min="16" max="16" width="6.25" style="1" customWidth="1"/>
    <col min="17" max="17" width="8.125" style="1" customWidth="1"/>
    <col min="18" max="18" width="7.875" style="1" customWidth="1"/>
    <col min="19" max="19" width="6.125" style="1" customWidth="1"/>
    <col min="20" max="20" width="6.875" style="1" customWidth="1"/>
    <col min="21" max="21" width="11.125" style="1"/>
    <col min="22" max="25" width="9" style="1"/>
    <col min="26" max="26" width="5.875" style="1" customWidth="1"/>
    <col min="27" max="27" width="8.375" style="1" customWidth="1"/>
    <col min="28" max="30" width="5.875" style="1" customWidth="1"/>
    <col min="31" max="31" width="8.375" style="1" customWidth="1"/>
    <col min="32" max="34" width="5.875" style="1" customWidth="1"/>
    <col min="35" max="35" width="8.375" style="1" customWidth="1"/>
    <col min="36" max="38" width="5.875" style="1" customWidth="1"/>
    <col min="39" max="39" width="8.375" style="1" customWidth="1"/>
    <col min="40" max="42" width="5.875" style="1" customWidth="1"/>
    <col min="43" max="43" width="11.125" style="1"/>
    <col min="44" max="16384" width="9" style="1"/>
  </cols>
  <sheetData>
    <row r="2" spans="2:18">
      <c r="B2" s="5" t="s">
        <v>69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2:18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14.25" spans="1:42">
      <c r="A4" s="17" t="s">
        <v>1</v>
      </c>
      <c r="B4" s="17" t="s">
        <v>70</v>
      </c>
      <c r="C4" s="26"/>
      <c r="D4" s="26"/>
      <c r="E4" s="26" t="s">
        <v>3</v>
      </c>
      <c r="F4" s="17" t="s">
        <v>71</v>
      </c>
      <c r="G4" s="26"/>
      <c r="H4" s="26"/>
      <c r="I4" s="26" t="s">
        <v>3</v>
      </c>
      <c r="J4" s="17" t="s">
        <v>72</v>
      </c>
      <c r="K4" s="26"/>
      <c r="L4" s="26"/>
      <c r="M4" s="26" t="s">
        <v>3</v>
      </c>
      <c r="N4" s="17" t="s">
        <v>73</v>
      </c>
      <c r="O4" s="26"/>
      <c r="P4" s="26"/>
      <c r="Q4" s="26" t="s">
        <v>3</v>
      </c>
      <c r="R4" s="17" t="s">
        <v>7</v>
      </c>
      <c r="S4" s="17"/>
      <c r="W4" s="17" t="s">
        <v>1</v>
      </c>
      <c r="X4" s="17" t="s">
        <v>70</v>
      </c>
      <c r="Y4" s="17"/>
      <c r="Z4" s="17"/>
      <c r="AA4" s="26" t="s">
        <v>3</v>
      </c>
      <c r="AB4" s="17" t="s">
        <v>71</v>
      </c>
      <c r="AC4" s="17"/>
      <c r="AD4" s="17"/>
      <c r="AE4" s="26" t="s">
        <v>3</v>
      </c>
      <c r="AF4" s="17" t="s">
        <v>72</v>
      </c>
      <c r="AG4" s="17"/>
      <c r="AH4" s="17"/>
      <c r="AI4" s="26" t="s">
        <v>3</v>
      </c>
      <c r="AJ4" s="17" t="s">
        <v>73</v>
      </c>
      <c r="AK4" s="17"/>
      <c r="AL4" s="17"/>
      <c r="AM4" s="26" t="s">
        <v>3</v>
      </c>
      <c r="AN4" s="17" t="s">
        <v>7</v>
      </c>
      <c r="AO4" s="17"/>
      <c r="AP4" s="17"/>
    </row>
    <row r="5" spans="1:43">
      <c r="A5" s="27" t="s">
        <v>8</v>
      </c>
      <c r="B5" s="103">
        <v>27.0416088104248</v>
      </c>
      <c r="C5" s="67">
        <v>27.745548248291</v>
      </c>
      <c r="D5" s="67">
        <v>26.8854427337646</v>
      </c>
      <c r="E5" s="68">
        <v>27.2241999308268</v>
      </c>
      <c r="F5" s="67">
        <v>28.312328338623</v>
      </c>
      <c r="G5" s="67">
        <v>27.6892280578613</v>
      </c>
      <c r="H5" s="67">
        <v>27.9592208862305</v>
      </c>
      <c r="I5" s="68">
        <v>27.9869257609049</v>
      </c>
      <c r="J5" s="67">
        <v>26.4206047058105</v>
      </c>
      <c r="K5" s="67">
        <v>26.2911281585693</v>
      </c>
      <c r="L5" s="67">
        <v>26.7453765869141</v>
      </c>
      <c r="M5" s="68">
        <v>26.4857031504313</v>
      </c>
      <c r="N5" s="67">
        <v>27.4614486694336</v>
      </c>
      <c r="O5" s="67">
        <v>27.8584289550781</v>
      </c>
      <c r="P5" s="67">
        <v>28.1508827209473</v>
      </c>
      <c r="Q5" s="68">
        <v>27.8235867818197</v>
      </c>
      <c r="R5" s="104">
        <v>31.39</v>
      </c>
      <c r="S5" s="104">
        <v>31.62</v>
      </c>
      <c r="T5" s="105">
        <v>30.49</v>
      </c>
      <c r="W5" s="44" t="s">
        <v>9</v>
      </c>
      <c r="X5" s="106">
        <v>24.1061305999756</v>
      </c>
      <c r="Y5" s="83">
        <v>24.1606063842773</v>
      </c>
      <c r="Z5" s="83">
        <v>24.2080574035645</v>
      </c>
      <c r="AA5" s="30">
        <f t="shared" ref="AA5:AA17" si="0">AVERAGE(X5:Z5)</f>
        <v>24.1582647959391</v>
      </c>
      <c r="AB5" s="83">
        <v>23.402027130127</v>
      </c>
      <c r="AC5" s="83">
        <v>23.2634410858154</v>
      </c>
      <c r="AD5" s="83">
        <v>23.5444164276123</v>
      </c>
      <c r="AE5" s="30">
        <f t="shared" ref="AE5:AE17" si="1">AVERAGE(AB5:AD5)</f>
        <v>23.4032948811849</v>
      </c>
      <c r="AF5" s="83">
        <v>24.7906715393066</v>
      </c>
      <c r="AG5" s="83">
        <v>24.8430126190185</v>
      </c>
      <c r="AH5" s="83">
        <v>24.9253620147705</v>
      </c>
      <c r="AI5" s="30">
        <f t="shared" ref="AI5:AI17" si="2">AVERAGE(AF5:AH5)</f>
        <v>24.8530153910319</v>
      </c>
      <c r="AJ5" s="83">
        <v>25.8432903289795</v>
      </c>
      <c r="AK5" s="83">
        <v>25.5499576568604</v>
      </c>
      <c r="AL5" s="83">
        <v>25.6469383239746</v>
      </c>
      <c r="AM5" s="30">
        <f t="shared" ref="AM5:AM17" si="3">AVERAGE(AJ5:AL5)</f>
        <v>25.6800621032715</v>
      </c>
      <c r="AN5" s="83">
        <v>21.2001972198486</v>
      </c>
      <c r="AO5" s="83">
        <v>21.202113</v>
      </c>
      <c r="AP5" s="91">
        <v>22.6216259002685</v>
      </c>
      <c r="AQ5" s="4"/>
    </row>
    <row r="6" spans="1:43">
      <c r="A6" s="27" t="s">
        <v>10</v>
      </c>
      <c r="B6" s="38">
        <v>21.0341682434082</v>
      </c>
      <c r="C6" s="4">
        <v>20.7587242126465</v>
      </c>
      <c r="D6" s="4">
        <v>20.8421001434326</v>
      </c>
      <c r="E6" s="41">
        <v>20.8783308664958</v>
      </c>
      <c r="F6" s="4">
        <v>22.237813949585</v>
      </c>
      <c r="G6" s="4">
        <v>22.2212162017822</v>
      </c>
      <c r="H6" s="4">
        <v>22.1818180084229</v>
      </c>
      <c r="I6" s="41">
        <v>22.2136160532633</v>
      </c>
      <c r="J6" s="4">
        <v>22.1730690002441</v>
      </c>
      <c r="K6" s="4">
        <v>22.3452053070068</v>
      </c>
      <c r="L6" s="4">
        <v>22.3287181854248</v>
      </c>
      <c r="M6" s="41">
        <v>22.2823308308919</v>
      </c>
      <c r="N6" s="73">
        <v>23.9415321350098</v>
      </c>
      <c r="O6" s="73">
        <v>23.5925598144531</v>
      </c>
      <c r="P6" s="73">
        <v>23.9233341217041</v>
      </c>
      <c r="Q6" s="41">
        <v>23.8191420237223</v>
      </c>
      <c r="R6" s="1">
        <v>26.63</v>
      </c>
      <c r="S6" s="1">
        <v>26.07</v>
      </c>
      <c r="T6" s="107">
        <v>26.63</v>
      </c>
      <c r="W6" s="44" t="s">
        <v>11</v>
      </c>
      <c r="X6" s="108">
        <v>25.8814735412598</v>
      </c>
      <c r="Y6" s="84">
        <v>25.6555671691895</v>
      </c>
      <c r="Z6" s="84">
        <v>25.9622230529785</v>
      </c>
      <c r="AA6" s="31">
        <f t="shared" si="0"/>
        <v>25.8330879211426</v>
      </c>
      <c r="AB6" s="84">
        <v>24.980712890625</v>
      </c>
      <c r="AC6" s="84">
        <v>24.9801082611084</v>
      </c>
      <c r="AD6" s="84">
        <v>24.9684162139893</v>
      </c>
      <c r="AE6" s="31">
        <f t="shared" si="1"/>
        <v>24.9764124552409</v>
      </c>
      <c r="AF6" s="84">
        <v>27.7235946655273</v>
      </c>
      <c r="AG6" s="84">
        <v>27.5413230895996</v>
      </c>
      <c r="AH6" s="84">
        <v>27.7239170074462</v>
      </c>
      <c r="AI6" s="31">
        <f t="shared" si="2"/>
        <v>27.6629449208577</v>
      </c>
      <c r="AJ6" s="84">
        <v>28.9454727172852</v>
      </c>
      <c r="AK6" s="84">
        <v>29.0689373016357</v>
      </c>
      <c r="AL6" s="84">
        <v>29.1215755462646</v>
      </c>
      <c r="AM6" s="31">
        <f t="shared" si="3"/>
        <v>29.0453285217285</v>
      </c>
      <c r="AN6" s="84">
        <v>26.523717880249</v>
      </c>
      <c r="AO6" s="84">
        <v>25.7689113616943</v>
      </c>
      <c r="AP6" s="92">
        <v>26.3519344329834</v>
      </c>
      <c r="AQ6" s="4"/>
    </row>
    <row r="7" spans="1:43">
      <c r="A7" s="27" t="s">
        <v>12</v>
      </c>
      <c r="B7" s="38">
        <v>23.2921981811523</v>
      </c>
      <c r="C7" s="4">
        <v>22.7549266815186</v>
      </c>
      <c r="D7" s="4">
        <v>22.098</v>
      </c>
      <c r="E7" s="41">
        <v>22.7150416208903</v>
      </c>
      <c r="F7" s="4">
        <v>23.0480995178223</v>
      </c>
      <c r="G7" s="4">
        <v>22.3199310302734</v>
      </c>
      <c r="H7" s="4">
        <v>22.5314846038818</v>
      </c>
      <c r="I7" s="41">
        <v>22.6331717173258</v>
      </c>
      <c r="J7" s="4">
        <v>22.2648677825928</v>
      </c>
      <c r="K7" s="4">
        <v>22.1266345977783</v>
      </c>
      <c r="L7" s="4">
        <v>21.5223636627197</v>
      </c>
      <c r="M7" s="41">
        <v>21.9712886810303</v>
      </c>
      <c r="N7" s="73">
        <v>23.1524486541748</v>
      </c>
      <c r="O7" s="73">
        <v>22.7699089050293</v>
      </c>
      <c r="P7" s="73">
        <v>22.218936920166</v>
      </c>
      <c r="Q7" s="41">
        <v>22.7137648264567</v>
      </c>
      <c r="R7" s="1">
        <v>25.63</v>
      </c>
      <c r="S7" s="1">
        <v>25.86</v>
      </c>
      <c r="T7" s="107">
        <v>25.81</v>
      </c>
      <c r="W7" s="44" t="s">
        <v>13</v>
      </c>
      <c r="X7" s="108">
        <v>26.9834442138672</v>
      </c>
      <c r="Y7" s="84">
        <v>27.1283359527588</v>
      </c>
      <c r="Z7" s="84">
        <v>26.659049987793</v>
      </c>
      <c r="AA7" s="31">
        <f t="shared" si="0"/>
        <v>26.923610051473</v>
      </c>
      <c r="AB7" s="84">
        <v>25.8603317260742</v>
      </c>
      <c r="AC7" s="84">
        <v>25.7012199401855</v>
      </c>
      <c r="AD7" s="84">
        <v>25.8091995239257</v>
      </c>
      <c r="AE7" s="31">
        <f t="shared" si="1"/>
        <v>25.7902503967285</v>
      </c>
      <c r="AF7" s="84">
        <v>29.0898723602295</v>
      </c>
      <c r="AG7" s="84">
        <v>30.6385326385498</v>
      </c>
      <c r="AH7" s="84">
        <v>28.1810264587402</v>
      </c>
      <c r="AI7" s="31">
        <f t="shared" si="2"/>
        <v>29.3031438191732</v>
      </c>
      <c r="AJ7" s="84">
        <v>26.8877353668213</v>
      </c>
      <c r="AK7" s="84">
        <v>26.8015705108643</v>
      </c>
      <c r="AL7" s="84">
        <v>26.5496692657471</v>
      </c>
      <c r="AM7" s="31">
        <f t="shared" si="3"/>
        <v>26.7463250478109</v>
      </c>
      <c r="AN7" s="84">
        <v>23.473560333252</v>
      </c>
      <c r="AO7" s="84">
        <v>22.4017195129394</v>
      </c>
      <c r="AP7" s="92">
        <v>23.7635478973388</v>
      </c>
      <c r="AQ7" s="4"/>
    </row>
    <row r="8" spans="1:43">
      <c r="A8" s="27" t="s">
        <v>14</v>
      </c>
      <c r="B8" s="38">
        <v>23.313</v>
      </c>
      <c r="C8" s="4">
        <v>23.6647644042969</v>
      </c>
      <c r="D8" s="4">
        <v>23.3336124420166</v>
      </c>
      <c r="E8" s="41">
        <v>23.4371256154378</v>
      </c>
      <c r="F8" s="4">
        <v>23.9629726409912</v>
      </c>
      <c r="G8" s="4">
        <v>23.8656444549561</v>
      </c>
      <c r="H8" s="4">
        <v>24.21067237854</v>
      </c>
      <c r="I8" s="41">
        <v>24.0130964914958</v>
      </c>
      <c r="J8" s="4">
        <v>24.214542388916</v>
      </c>
      <c r="K8" s="4">
        <v>24.0470485687256</v>
      </c>
      <c r="L8" s="4">
        <v>24.3970775604248</v>
      </c>
      <c r="M8" s="41">
        <v>24.2195561726888</v>
      </c>
      <c r="N8" s="73">
        <v>24.2326011657715</v>
      </c>
      <c r="O8" s="73">
        <v>24.30100440979</v>
      </c>
      <c r="P8" s="73">
        <v>24.3703899383545</v>
      </c>
      <c r="Q8" s="41">
        <v>24.301331837972</v>
      </c>
      <c r="R8" s="1">
        <v>27.42</v>
      </c>
      <c r="S8" s="1">
        <v>27.64</v>
      </c>
      <c r="T8" s="107">
        <v>28.22</v>
      </c>
      <c r="W8" s="44" t="s">
        <v>15</v>
      </c>
      <c r="X8" s="108">
        <v>31.392578125</v>
      </c>
      <c r="Y8" s="84">
        <v>31.8508396148681</v>
      </c>
      <c r="Z8" s="84">
        <v>32.1628723144531</v>
      </c>
      <c r="AA8" s="31">
        <f t="shared" si="0"/>
        <v>31.8020966847737</v>
      </c>
      <c r="AB8" s="84">
        <v>28.1726795196533</v>
      </c>
      <c r="AC8" s="84">
        <v>28.0426795196533</v>
      </c>
      <c r="AD8" s="84">
        <v>28.1726745196533</v>
      </c>
      <c r="AE8" s="31">
        <f t="shared" si="1"/>
        <v>28.1293445196533</v>
      </c>
      <c r="AF8" s="84">
        <v>32.3937225341797</v>
      </c>
      <c r="AG8" s="84">
        <v>33.4097862243652</v>
      </c>
      <c r="AH8" s="84">
        <v>33.1352386474609</v>
      </c>
      <c r="AI8" s="31">
        <f t="shared" si="2"/>
        <v>32.9795824686686</v>
      </c>
      <c r="AJ8" s="84">
        <v>28.4139938354492</v>
      </c>
      <c r="AK8" s="84">
        <v>28.3726795196533</v>
      </c>
      <c r="AL8" s="84">
        <v>28.5794124603271</v>
      </c>
      <c r="AM8" s="31">
        <f t="shared" si="3"/>
        <v>28.4553619384765</v>
      </c>
      <c r="AN8" s="84">
        <v>26.620807647705</v>
      </c>
      <c r="AO8" s="84">
        <v>25.0293827056884</v>
      </c>
      <c r="AP8" s="92">
        <v>25.2199974060058</v>
      </c>
      <c r="AQ8" s="4"/>
    </row>
    <row r="9" spans="1:43">
      <c r="A9" s="27" t="s">
        <v>16</v>
      </c>
      <c r="B9" s="38">
        <v>23.9558258056641</v>
      </c>
      <c r="C9" s="4">
        <v>23.3462829589844</v>
      </c>
      <c r="D9" s="4">
        <v>23.7251987457275</v>
      </c>
      <c r="E9" s="41">
        <v>23.6757691701253</v>
      </c>
      <c r="F9" s="4">
        <v>24.6847629547119</v>
      </c>
      <c r="G9" s="4">
        <v>24.1125144958496</v>
      </c>
      <c r="H9" s="4">
        <v>24.0529823303223</v>
      </c>
      <c r="I9" s="41">
        <v>24.2834199269613</v>
      </c>
      <c r="J9" s="4">
        <v>23.8113384246826</v>
      </c>
      <c r="K9" s="4">
        <v>23.7026271820068</v>
      </c>
      <c r="L9" s="4">
        <v>23.5073432922363</v>
      </c>
      <c r="M9" s="41">
        <v>23.6737696329752</v>
      </c>
      <c r="N9" s="73">
        <v>24.1237411499023</v>
      </c>
      <c r="O9" s="73">
        <v>24.183177947998</v>
      </c>
      <c r="P9" s="73">
        <v>24.1423110961914</v>
      </c>
      <c r="Q9" s="41">
        <v>24.1497433980306</v>
      </c>
      <c r="R9" s="1">
        <v>24.08</v>
      </c>
      <c r="S9" s="1">
        <v>24.29</v>
      </c>
      <c r="T9" s="107">
        <v>24.83</v>
      </c>
      <c r="W9" s="44" t="s">
        <v>17</v>
      </c>
      <c r="X9" s="108">
        <v>27.1634273529053</v>
      </c>
      <c r="Y9" s="84">
        <v>27.1268501281738</v>
      </c>
      <c r="Z9" s="84">
        <v>27.2756252288818</v>
      </c>
      <c r="AA9" s="31">
        <f t="shared" si="0"/>
        <v>27.1886342366536</v>
      </c>
      <c r="AB9" s="84">
        <v>26.4579620361328</v>
      </c>
      <c r="AC9" s="84">
        <v>26.6678600311279</v>
      </c>
      <c r="AD9" s="84">
        <v>26.7080299377441</v>
      </c>
      <c r="AE9" s="31">
        <f t="shared" si="1"/>
        <v>26.6112840016683</v>
      </c>
      <c r="AF9" s="84">
        <v>28.9146194458007</v>
      </c>
      <c r="AG9" s="84">
        <v>28.8573780059814</v>
      </c>
      <c r="AH9" s="84">
        <v>28.3767967224121</v>
      </c>
      <c r="AI9" s="31">
        <f t="shared" si="2"/>
        <v>28.7162647247314</v>
      </c>
      <c r="AJ9" s="84">
        <v>29.8419609069824</v>
      </c>
      <c r="AK9" s="84">
        <v>29.8205528259277</v>
      </c>
      <c r="AL9" s="84">
        <v>29.7135467529297</v>
      </c>
      <c r="AM9" s="31">
        <f t="shared" si="3"/>
        <v>29.7920201619466</v>
      </c>
      <c r="AN9" s="84">
        <v>25.9617309570313</v>
      </c>
      <c r="AO9" s="84">
        <v>26.1706962585449</v>
      </c>
      <c r="AP9" s="92">
        <v>25.9053134918213</v>
      </c>
      <c r="AQ9" s="4"/>
    </row>
    <row r="10" spans="1:43">
      <c r="A10" s="27" t="s">
        <v>18</v>
      </c>
      <c r="B10" s="38">
        <v>21.7598342895508</v>
      </c>
      <c r="C10" s="4">
        <v>22.0821857452393</v>
      </c>
      <c r="D10" s="4">
        <v>21.6491165161133</v>
      </c>
      <c r="E10" s="41">
        <v>21.8303788503011</v>
      </c>
      <c r="F10" s="4">
        <v>22.7774276733398</v>
      </c>
      <c r="G10" s="4">
        <v>22.7825469970703</v>
      </c>
      <c r="H10" s="4">
        <v>22.9078369140625</v>
      </c>
      <c r="I10" s="41">
        <v>22.8226038614909</v>
      </c>
      <c r="J10" s="4">
        <v>22.1539859771729</v>
      </c>
      <c r="K10" s="4">
        <v>22.190221786499</v>
      </c>
      <c r="L10" s="4">
        <v>22.2900714874268</v>
      </c>
      <c r="M10" s="41">
        <v>22.2114264170329</v>
      </c>
      <c r="N10" s="73">
        <v>23.7477607727051</v>
      </c>
      <c r="O10" s="73">
        <v>22.408821105957</v>
      </c>
      <c r="P10" s="73">
        <v>23.3488216400146</v>
      </c>
      <c r="Q10" s="41">
        <v>23.1684678395589</v>
      </c>
      <c r="R10" s="1">
        <v>25.82</v>
      </c>
      <c r="S10" s="1">
        <v>25.54</v>
      </c>
      <c r="T10" s="107">
        <v>25.51</v>
      </c>
      <c r="W10" s="44" t="s">
        <v>19</v>
      </c>
      <c r="X10" s="108">
        <v>28.7314853668213</v>
      </c>
      <c r="Y10" s="84">
        <v>28.9237632751465</v>
      </c>
      <c r="Z10" s="84">
        <v>28.7146816253662</v>
      </c>
      <c r="AA10" s="31">
        <f t="shared" si="0"/>
        <v>28.789976755778</v>
      </c>
      <c r="AB10" s="84">
        <v>29.3993377685546</v>
      </c>
      <c r="AC10" s="84">
        <v>29.072998046875</v>
      </c>
      <c r="AD10" s="84">
        <v>29.3913707733154</v>
      </c>
      <c r="AE10" s="31">
        <f t="shared" si="1"/>
        <v>29.2879021962483</v>
      </c>
      <c r="AF10" s="84">
        <v>28.4087047576904</v>
      </c>
      <c r="AG10" s="84">
        <v>28.0084781646728</v>
      </c>
      <c r="AH10" s="84">
        <v>28.1284781646728</v>
      </c>
      <c r="AI10" s="31">
        <f t="shared" si="2"/>
        <v>28.181887029012</v>
      </c>
      <c r="AJ10" s="84">
        <v>28.7616821289062</v>
      </c>
      <c r="AK10" s="84">
        <v>28.8316821289062</v>
      </c>
      <c r="AL10" s="84">
        <v>28.9116821289062</v>
      </c>
      <c r="AM10" s="31">
        <f t="shared" si="3"/>
        <v>28.8350154622395</v>
      </c>
      <c r="AN10" s="84">
        <v>25.6505313491821</v>
      </c>
      <c r="AO10" s="84">
        <v>24.8051134918212</v>
      </c>
      <c r="AP10" s="92">
        <v>25.953134918212</v>
      </c>
      <c r="AQ10" s="4"/>
    </row>
    <row r="11" spans="1:43">
      <c r="A11" s="27" t="s">
        <v>20</v>
      </c>
      <c r="B11" s="38">
        <v>25.8883171081543</v>
      </c>
      <c r="C11" s="4">
        <v>25.766134262085</v>
      </c>
      <c r="D11" s="4">
        <v>25.6365585327148</v>
      </c>
      <c r="E11" s="41">
        <v>25.7636699676514</v>
      </c>
      <c r="F11" s="4">
        <v>26.6281414031982</v>
      </c>
      <c r="G11" s="4">
        <v>26.4085655212402</v>
      </c>
      <c r="H11" s="4">
        <v>26.5674591064453</v>
      </c>
      <c r="I11" s="41">
        <v>26.5347220102946</v>
      </c>
      <c r="J11" s="4">
        <v>25.6864891052246</v>
      </c>
      <c r="K11" s="4">
        <v>25.6899242401123</v>
      </c>
      <c r="L11" s="4">
        <v>26.0224723815918</v>
      </c>
      <c r="M11" s="41">
        <v>25.7996285756429</v>
      </c>
      <c r="N11" s="73">
        <v>27.3464107513428</v>
      </c>
      <c r="O11" s="73">
        <v>27.2390651702881</v>
      </c>
      <c r="P11" s="73">
        <v>27.2033538818359</v>
      </c>
      <c r="Q11" s="41">
        <v>27.2629432678223</v>
      </c>
      <c r="R11" s="1">
        <v>32.06</v>
      </c>
      <c r="S11" s="1">
        <v>32.18</v>
      </c>
      <c r="T11" s="107">
        <v>31.88</v>
      </c>
      <c r="W11" s="44" t="s">
        <v>21</v>
      </c>
      <c r="X11" s="108">
        <v>28.7723999023438</v>
      </c>
      <c r="Y11" s="84">
        <v>28.7788486480713</v>
      </c>
      <c r="Z11" s="84">
        <v>28.5786991119385</v>
      </c>
      <c r="AA11" s="31">
        <f t="shared" si="0"/>
        <v>28.7099825541179</v>
      </c>
      <c r="AB11" s="84">
        <v>26.2257099151611</v>
      </c>
      <c r="AC11" s="84">
        <v>26.6751678466796</v>
      </c>
      <c r="AD11" s="84">
        <v>26.5772052764892</v>
      </c>
      <c r="AE11" s="31">
        <f t="shared" si="1"/>
        <v>26.49269434611</v>
      </c>
      <c r="AF11" s="84">
        <v>29.4365806579589</v>
      </c>
      <c r="AG11" s="84">
        <v>29.9266204833984</v>
      </c>
      <c r="AH11" s="84">
        <v>29.4374141693115</v>
      </c>
      <c r="AI11" s="31">
        <f t="shared" si="2"/>
        <v>29.6002051035563</v>
      </c>
      <c r="AJ11" s="84">
        <v>29.0020713806152</v>
      </c>
      <c r="AK11" s="84">
        <v>28.925874710083</v>
      </c>
      <c r="AL11" s="84">
        <v>28.9329032897949</v>
      </c>
      <c r="AM11" s="31">
        <f t="shared" si="3"/>
        <v>28.9536164601644</v>
      </c>
      <c r="AN11" s="84">
        <v>25.5649585723877</v>
      </c>
      <c r="AO11" s="84">
        <v>25.3759479522705</v>
      </c>
      <c r="AP11" s="92">
        <v>25.627594795227</v>
      </c>
      <c r="AQ11" s="4"/>
    </row>
    <row r="12" spans="1:43">
      <c r="A12" s="27" t="s">
        <v>22</v>
      </c>
      <c r="B12" s="38">
        <v>22.7654438018799</v>
      </c>
      <c r="C12" s="4">
        <v>22.7816104888916</v>
      </c>
      <c r="D12" s="4">
        <v>22.5943984985352</v>
      </c>
      <c r="E12" s="41">
        <v>22.7138175964355</v>
      </c>
      <c r="F12" s="4">
        <v>23.5978717803955</v>
      </c>
      <c r="G12" s="4">
        <v>23.6899681091309</v>
      </c>
      <c r="H12" s="4">
        <v>23.4722309112549</v>
      </c>
      <c r="I12" s="41">
        <v>23.5866902669271</v>
      </c>
      <c r="J12" s="4">
        <v>22.842900276184</v>
      </c>
      <c r="K12" s="4">
        <v>22.7930545806885</v>
      </c>
      <c r="L12" s="4">
        <v>22.9739208221436</v>
      </c>
      <c r="M12" s="41">
        <v>22.869958559672</v>
      </c>
      <c r="N12" s="73">
        <v>23.0506534576416</v>
      </c>
      <c r="O12" s="73">
        <v>23.5695762634277</v>
      </c>
      <c r="P12" s="73">
        <v>23.6601161956787</v>
      </c>
      <c r="Q12" s="41">
        <v>23.4267819722493</v>
      </c>
      <c r="R12" s="1">
        <v>26.29</v>
      </c>
      <c r="S12" s="1">
        <v>26.18</v>
      </c>
      <c r="T12" s="107">
        <v>27.06</v>
      </c>
      <c r="W12" s="44" t="s">
        <v>23</v>
      </c>
      <c r="X12" s="108">
        <v>27.6282936096191</v>
      </c>
      <c r="Y12" s="84">
        <v>27.5192344665527</v>
      </c>
      <c r="Z12" s="84">
        <v>27.5886657714843</v>
      </c>
      <c r="AA12" s="31">
        <f t="shared" si="0"/>
        <v>27.578731282552</v>
      </c>
      <c r="AB12" s="84">
        <v>26.4620613098145</v>
      </c>
      <c r="AC12" s="84">
        <v>26.6821880340576</v>
      </c>
      <c r="AD12" s="84">
        <v>26.5485725402832</v>
      </c>
      <c r="AE12" s="31">
        <f t="shared" si="1"/>
        <v>26.5642739613851</v>
      </c>
      <c r="AF12" s="84">
        <v>27.6921672821045</v>
      </c>
      <c r="AG12" s="84">
        <v>27.9823055267334</v>
      </c>
      <c r="AH12" s="84">
        <v>27.9775009155273</v>
      </c>
      <c r="AI12" s="31">
        <f t="shared" si="2"/>
        <v>27.8839912414551</v>
      </c>
      <c r="AJ12" s="84">
        <v>29.1478939056396</v>
      </c>
      <c r="AK12" s="84">
        <v>29.1564826965332</v>
      </c>
      <c r="AL12" s="84">
        <v>28.9747886657715</v>
      </c>
      <c r="AM12" s="31">
        <f t="shared" si="3"/>
        <v>29.0930550893148</v>
      </c>
      <c r="AN12" s="84">
        <v>25.2269611740112</v>
      </c>
      <c r="AO12" s="84">
        <v>25.3696117401123</v>
      </c>
      <c r="AP12" s="92">
        <v>25.0907878875732</v>
      </c>
      <c r="AQ12" s="4"/>
    </row>
    <row r="13" spans="1:43">
      <c r="A13" s="27" t="s">
        <v>24</v>
      </c>
      <c r="B13" s="38">
        <v>28.5093994140625</v>
      </c>
      <c r="C13" s="4">
        <v>28.5334148406982</v>
      </c>
      <c r="D13" s="4">
        <v>28.742057800293</v>
      </c>
      <c r="E13" s="41">
        <v>28.5949573516846</v>
      </c>
      <c r="F13" s="4">
        <v>27.3502101898193</v>
      </c>
      <c r="G13" s="4">
        <v>27.3576202392578</v>
      </c>
      <c r="H13" s="4">
        <v>27.6774635314941</v>
      </c>
      <c r="I13" s="41">
        <v>27.4617646535237</v>
      </c>
      <c r="J13" s="4">
        <v>26.5185070037842</v>
      </c>
      <c r="K13" s="4">
        <v>26.4354000091553</v>
      </c>
      <c r="L13" s="4">
        <v>26.8724136352539</v>
      </c>
      <c r="M13" s="41">
        <v>26.6087735493978</v>
      </c>
      <c r="N13" s="73">
        <v>28.6802709197998</v>
      </c>
      <c r="O13" s="73">
        <v>28.4202709197998</v>
      </c>
      <c r="P13" s="73">
        <v>29.1403541564941</v>
      </c>
      <c r="Q13" s="41">
        <v>28.7469653320312</v>
      </c>
      <c r="R13" s="1">
        <v>32.8</v>
      </c>
      <c r="S13" s="1">
        <v>33.07</v>
      </c>
      <c r="T13" s="107">
        <v>33.18</v>
      </c>
      <c r="W13" s="44" t="s">
        <v>25</v>
      </c>
      <c r="X13" s="108">
        <v>26.9125499725342</v>
      </c>
      <c r="Y13" s="84">
        <v>26.5758762359619</v>
      </c>
      <c r="Z13" s="84">
        <v>26.8486728668213</v>
      </c>
      <c r="AA13" s="31">
        <f t="shared" si="0"/>
        <v>26.7790330251058</v>
      </c>
      <c r="AB13" s="84">
        <v>26.376163482666</v>
      </c>
      <c r="AC13" s="84">
        <v>26.4614410400391</v>
      </c>
      <c r="AD13" s="84">
        <v>26.6268768310547</v>
      </c>
      <c r="AE13" s="31">
        <f t="shared" si="1"/>
        <v>26.4881604512533</v>
      </c>
      <c r="AF13" s="84">
        <v>26.7351112365723</v>
      </c>
      <c r="AG13" s="84">
        <v>26.8514347076416</v>
      </c>
      <c r="AH13" s="84">
        <v>27.1544456481934</v>
      </c>
      <c r="AI13" s="31">
        <f t="shared" si="2"/>
        <v>26.9136638641358</v>
      </c>
      <c r="AJ13" s="84">
        <v>26.3365001678467</v>
      </c>
      <c r="AK13" s="84">
        <v>26.5350036621094</v>
      </c>
      <c r="AL13" s="84">
        <v>26.378604888916</v>
      </c>
      <c r="AM13" s="31">
        <f t="shared" si="3"/>
        <v>26.4167029062907</v>
      </c>
      <c r="AN13" s="84">
        <v>24.0851173400879</v>
      </c>
      <c r="AO13" s="84">
        <v>24.1782608032227</v>
      </c>
      <c r="AP13" s="92">
        <v>24.0618724822998</v>
      </c>
      <c r="AQ13" s="4"/>
    </row>
    <row r="14" spans="1:43">
      <c r="A14" s="27" t="s">
        <v>26</v>
      </c>
      <c r="B14" s="38">
        <v>26.9740734100342</v>
      </c>
      <c r="C14" s="4">
        <v>26.93483543396</v>
      </c>
      <c r="D14" s="4">
        <v>27.18</v>
      </c>
      <c r="E14" s="41">
        <v>27.0296362813314</v>
      </c>
      <c r="F14" s="4">
        <v>28.3486232757568</v>
      </c>
      <c r="G14" s="4">
        <v>28.5382022857666</v>
      </c>
      <c r="H14" s="4">
        <v>27.5501461029053</v>
      </c>
      <c r="I14" s="41">
        <v>28.1456572214762</v>
      </c>
      <c r="J14" s="4">
        <v>27.7040294647217</v>
      </c>
      <c r="K14" s="4">
        <v>27.9843292236328</v>
      </c>
      <c r="L14" s="4">
        <v>27.8496284484863</v>
      </c>
      <c r="M14" s="41">
        <v>27.8459957122803</v>
      </c>
      <c r="N14" s="73">
        <v>27.9534816741943</v>
      </c>
      <c r="O14" s="73">
        <v>27.8330955505371</v>
      </c>
      <c r="P14" s="73">
        <v>28.4799976348877</v>
      </c>
      <c r="Q14" s="41">
        <v>28.0888582865397</v>
      </c>
      <c r="R14" s="1">
        <v>33.51</v>
      </c>
      <c r="S14" s="1">
        <v>33.6</v>
      </c>
      <c r="T14" s="107">
        <v>32.9</v>
      </c>
      <c r="W14" s="44" t="s">
        <v>27</v>
      </c>
      <c r="X14" s="108">
        <v>28.2874698638916</v>
      </c>
      <c r="Y14" s="84">
        <v>29.0468425750732</v>
      </c>
      <c r="Z14" s="84">
        <v>28.5627574920654</v>
      </c>
      <c r="AA14" s="31">
        <f t="shared" si="0"/>
        <v>28.6323566436767</v>
      </c>
      <c r="AB14" s="84">
        <v>26.8361091613769</v>
      </c>
      <c r="AC14" s="84">
        <v>26.9365550994873</v>
      </c>
      <c r="AD14" s="84">
        <v>26.8455066680908</v>
      </c>
      <c r="AE14" s="31">
        <f t="shared" si="1"/>
        <v>26.872723642985</v>
      </c>
      <c r="AF14" s="84">
        <v>30.5641937255859</v>
      </c>
      <c r="AG14" s="84">
        <v>30.5893131256104</v>
      </c>
      <c r="AH14" s="84">
        <v>30.4691577911377</v>
      </c>
      <c r="AI14" s="31">
        <f t="shared" si="2"/>
        <v>30.5408882141113</v>
      </c>
      <c r="AJ14" s="84">
        <v>29.4973220825195</v>
      </c>
      <c r="AK14" s="84">
        <v>29.2731838226318</v>
      </c>
      <c r="AL14" s="84">
        <v>29.0751247406006</v>
      </c>
      <c r="AM14" s="31">
        <f t="shared" si="3"/>
        <v>29.2818768819173</v>
      </c>
      <c r="AN14" s="84">
        <v>26.1882695388793</v>
      </c>
      <c r="AO14" s="84">
        <v>25.8782295388793</v>
      </c>
      <c r="AP14" s="92">
        <v>25.141453887939</v>
      </c>
      <c r="AQ14" s="4"/>
    </row>
    <row r="15" spans="1:43">
      <c r="A15" s="27" t="s">
        <v>28</v>
      </c>
      <c r="B15" s="38">
        <v>26.2087669372559</v>
      </c>
      <c r="C15" s="4">
        <v>26.0959623413085</v>
      </c>
      <c r="D15" s="4">
        <v>26.1879623413086</v>
      </c>
      <c r="E15" s="41">
        <v>26.1642305399577</v>
      </c>
      <c r="F15" s="4">
        <v>25.2988590240479</v>
      </c>
      <c r="G15" s="4">
        <v>25.3186054229736</v>
      </c>
      <c r="H15" s="4">
        <v>25.3642486572266</v>
      </c>
      <c r="I15" s="41">
        <v>25.327237701416</v>
      </c>
      <c r="J15" s="4">
        <v>26.0549381256104</v>
      </c>
      <c r="K15" s="4">
        <v>26.1776531219482</v>
      </c>
      <c r="L15" s="4">
        <v>26.1790950775146</v>
      </c>
      <c r="M15" s="41">
        <v>26.1372287750244</v>
      </c>
      <c r="N15" s="73">
        <v>28.1447792053223</v>
      </c>
      <c r="O15" s="73">
        <v>28.8114719390869</v>
      </c>
      <c r="P15" s="73">
        <v>28.0526885986328</v>
      </c>
      <c r="Q15" s="41">
        <v>28.3363132476807</v>
      </c>
      <c r="R15" s="1">
        <v>31.43</v>
      </c>
      <c r="S15" s="1">
        <v>31.58</v>
      </c>
      <c r="T15" s="107">
        <v>30.92</v>
      </c>
      <c r="W15" s="44" t="s">
        <v>29</v>
      </c>
      <c r="X15" s="108">
        <v>29.0719566345215</v>
      </c>
      <c r="Y15" s="84">
        <v>28.7325420379639</v>
      </c>
      <c r="Z15" s="84">
        <v>30.3009147644043</v>
      </c>
      <c r="AA15" s="31">
        <f t="shared" si="0"/>
        <v>29.3684711456299</v>
      </c>
      <c r="AB15" s="84">
        <v>27.3614349365234</v>
      </c>
      <c r="AC15" s="84">
        <v>27.4118785858154</v>
      </c>
      <c r="AD15" s="84">
        <v>27.6661186218262</v>
      </c>
      <c r="AE15" s="31">
        <f t="shared" si="1"/>
        <v>27.4798107147217</v>
      </c>
      <c r="AF15" s="84">
        <v>30.6245002746582</v>
      </c>
      <c r="AG15" s="84">
        <v>31.4536800384521</v>
      </c>
      <c r="AH15" s="84">
        <v>30.6362819671631</v>
      </c>
      <c r="AI15" s="31">
        <f t="shared" si="2"/>
        <v>30.9048207600911</v>
      </c>
      <c r="AJ15" s="84">
        <v>31.028995513916</v>
      </c>
      <c r="AK15" s="84">
        <v>31.1485420227051</v>
      </c>
      <c r="AL15" s="84">
        <v>31.2883186340332</v>
      </c>
      <c r="AM15" s="31">
        <f t="shared" si="3"/>
        <v>31.1552853902181</v>
      </c>
      <c r="AN15" s="84">
        <v>27.3235953887939</v>
      </c>
      <c r="AO15" s="84">
        <v>26.714353887939</v>
      </c>
      <c r="AP15" s="92">
        <v>26.1826953887939</v>
      </c>
      <c r="AQ15" s="4"/>
    </row>
    <row r="16" spans="1:43">
      <c r="A16" s="27" t="s">
        <v>30</v>
      </c>
      <c r="B16" s="38">
        <v>23.3526153564453</v>
      </c>
      <c r="C16" s="4">
        <v>23.2355346679688</v>
      </c>
      <c r="D16" s="4">
        <v>23.8771514892578</v>
      </c>
      <c r="E16" s="41">
        <v>23.4884338378906</v>
      </c>
      <c r="F16" s="4">
        <v>23.9347610473633</v>
      </c>
      <c r="G16" s="4">
        <v>23.7712421417236</v>
      </c>
      <c r="H16" s="4">
        <v>23.7963600158691</v>
      </c>
      <c r="I16" s="41">
        <v>23.8341210683187</v>
      </c>
      <c r="J16" s="4">
        <v>23.3261432647705</v>
      </c>
      <c r="K16" s="4">
        <v>23.1044578552246</v>
      </c>
      <c r="L16" s="4">
        <v>22.929027557373</v>
      </c>
      <c r="M16" s="41">
        <v>23.1198762257894</v>
      </c>
      <c r="N16" s="73">
        <v>25.6925964355469</v>
      </c>
      <c r="O16" s="73">
        <v>25.8799076080322</v>
      </c>
      <c r="P16" s="73">
        <v>26.4244365692139</v>
      </c>
      <c r="Q16" s="41">
        <v>25.9989802042643</v>
      </c>
      <c r="R16" s="1">
        <v>28.76</v>
      </c>
      <c r="S16" s="1">
        <v>28.84</v>
      </c>
      <c r="T16" s="107">
        <v>28.82</v>
      </c>
      <c r="W16" s="44" t="s">
        <v>31</v>
      </c>
      <c r="X16" s="108">
        <v>30.4670333862304</v>
      </c>
      <c r="Y16" s="84">
        <v>30.4112510681152</v>
      </c>
      <c r="Z16" s="84">
        <v>30.2603683471679</v>
      </c>
      <c r="AA16" s="31">
        <f t="shared" si="0"/>
        <v>30.3795509338378</v>
      </c>
      <c r="AB16" s="84">
        <v>28.6697769165039</v>
      </c>
      <c r="AC16" s="84">
        <v>28.6291790008545</v>
      </c>
      <c r="AD16" s="84">
        <v>28.727165222168</v>
      </c>
      <c r="AE16" s="31">
        <f t="shared" si="1"/>
        <v>28.6753737131755</v>
      </c>
      <c r="AF16" s="84">
        <v>31.4899219512939</v>
      </c>
      <c r="AG16" s="84">
        <v>31.8461502075195</v>
      </c>
      <c r="AH16" s="84">
        <v>31.6695407867431</v>
      </c>
      <c r="AI16" s="31">
        <f t="shared" si="2"/>
        <v>31.6685376485188</v>
      </c>
      <c r="AJ16" s="84">
        <v>29.195556640625</v>
      </c>
      <c r="AK16" s="84">
        <v>29.3276920318604</v>
      </c>
      <c r="AL16" s="84">
        <v>29.1732845306396</v>
      </c>
      <c r="AM16" s="31">
        <f t="shared" si="3"/>
        <v>29.232177734375</v>
      </c>
      <c r="AN16" s="84">
        <v>25.1826953887939</v>
      </c>
      <c r="AO16" s="84">
        <v>25.9789009094238</v>
      </c>
      <c r="AP16" s="92">
        <v>26.235668182373</v>
      </c>
      <c r="AQ16" s="4"/>
    </row>
    <row r="17" spans="1:44">
      <c r="A17" s="27" t="s">
        <v>32</v>
      </c>
      <c r="B17" s="38">
        <v>20.4324398040771</v>
      </c>
      <c r="C17" s="4">
        <v>20.3804168701172</v>
      </c>
      <c r="D17" s="4">
        <v>20.9672927856445</v>
      </c>
      <c r="E17" s="41">
        <v>20.5933831532796</v>
      </c>
      <c r="F17" s="4">
        <v>21.237434387207</v>
      </c>
      <c r="G17" s="4">
        <v>20.9322509765625</v>
      </c>
      <c r="H17" s="4">
        <v>20.9825172424316</v>
      </c>
      <c r="I17" s="41">
        <v>21.050734202067</v>
      </c>
      <c r="J17" s="4">
        <v>19.8503646850585</v>
      </c>
      <c r="K17" s="4">
        <v>19.7491264343262</v>
      </c>
      <c r="L17" s="4">
        <v>19.6310844421387</v>
      </c>
      <c r="M17" s="41">
        <v>19.7435251871745</v>
      </c>
      <c r="N17" s="73">
        <v>21.2818744659424</v>
      </c>
      <c r="O17" s="73">
        <v>21.1415500640869</v>
      </c>
      <c r="P17" s="73">
        <v>21.4200572967529</v>
      </c>
      <c r="Q17" s="41">
        <v>21.2811606089274</v>
      </c>
      <c r="R17" s="1">
        <v>23.92</v>
      </c>
      <c r="S17" s="1">
        <v>24.11</v>
      </c>
      <c r="T17" s="107">
        <v>24.45</v>
      </c>
      <c r="W17" s="44" t="s">
        <v>33</v>
      </c>
      <c r="X17" s="109">
        <v>25.9367618560791</v>
      </c>
      <c r="Y17" s="85">
        <v>25.6262550354004</v>
      </c>
      <c r="Z17" s="85">
        <v>25.3327808380127</v>
      </c>
      <c r="AA17" s="34">
        <f t="shared" si="0"/>
        <v>25.6319325764974</v>
      </c>
      <c r="AB17" s="85">
        <v>23.9868335723877</v>
      </c>
      <c r="AC17" s="85">
        <v>24.0564517974854</v>
      </c>
      <c r="AD17" s="85">
        <v>24.0886058807373</v>
      </c>
      <c r="AE17" s="34">
        <f t="shared" si="1"/>
        <v>24.0439637502035</v>
      </c>
      <c r="AF17" s="85">
        <v>26.7124614715576</v>
      </c>
      <c r="AG17" s="85">
        <v>26.7401905059814</v>
      </c>
      <c r="AH17" s="85">
        <v>26.6252422332764</v>
      </c>
      <c r="AI17" s="34">
        <f t="shared" si="2"/>
        <v>26.6926314036051</v>
      </c>
      <c r="AJ17" s="85">
        <v>25.6408519744873</v>
      </c>
      <c r="AK17" s="85">
        <v>25.9192447662354</v>
      </c>
      <c r="AL17" s="85">
        <v>26.108528137207</v>
      </c>
      <c r="AM17" s="34">
        <f t="shared" si="3"/>
        <v>25.8895416259766</v>
      </c>
      <c r="AN17" s="85">
        <v>21.7720108032227</v>
      </c>
      <c r="AO17" s="85">
        <v>21.96266746521</v>
      </c>
      <c r="AP17" s="85">
        <v>21.7737503051758</v>
      </c>
      <c r="AQ17" s="93">
        <f>AVERAGE(AN17:AP17)</f>
        <v>21.8361428578695</v>
      </c>
      <c r="AR17" s="94"/>
    </row>
    <row r="18" spans="1:44">
      <c r="A18" s="27" t="s">
        <v>34</v>
      </c>
      <c r="B18" s="38">
        <v>23.0546073913574</v>
      </c>
      <c r="C18" s="4">
        <v>23.3852672576904</v>
      </c>
      <c r="D18" s="4">
        <v>23.1794013977051</v>
      </c>
      <c r="E18" s="41">
        <v>23.2064253489176</v>
      </c>
      <c r="F18" s="4">
        <v>22.7057094573975</v>
      </c>
      <c r="G18" s="4">
        <v>22.728328704834</v>
      </c>
      <c r="H18" s="4">
        <v>22.7367782592773</v>
      </c>
      <c r="I18" s="41">
        <v>22.7236054738363</v>
      </c>
      <c r="J18" s="4">
        <v>20.9076232910156</v>
      </c>
      <c r="K18" s="4">
        <v>20.8307228088379</v>
      </c>
      <c r="L18" s="4">
        <v>20.8511753082275</v>
      </c>
      <c r="M18" s="41">
        <v>20.8631738026937</v>
      </c>
      <c r="N18" s="73">
        <v>24.1945388793945</v>
      </c>
      <c r="O18" s="73">
        <v>24.3325023651123</v>
      </c>
      <c r="P18" s="73">
        <v>24.241283416748</v>
      </c>
      <c r="Q18" s="41">
        <v>24.2561082204183</v>
      </c>
      <c r="R18" s="1">
        <v>24.75</v>
      </c>
      <c r="S18" s="1">
        <v>24.61</v>
      </c>
      <c r="T18" s="107">
        <v>24.69</v>
      </c>
      <c r="X18" s="51"/>
      <c r="AC18" s="55"/>
      <c r="AD18" s="55"/>
      <c r="AE18" s="55"/>
      <c r="AM18" s="31"/>
      <c r="AN18" s="55"/>
      <c r="AR18" s="94"/>
    </row>
    <row r="19" spans="1:45">
      <c r="A19" s="27" t="s">
        <v>35</v>
      </c>
      <c r="B19" s="38">
        <v>21.4669933319092</v>
      </c>
      <c r="C19" s="4">
        <v>21.5502853393555</v>
      </c>
      <c r="D19" s="4">
        <v>21.527063369751</v>
      </c>
      <c r="E19" s="41">
        <v>21.5147806803385</v>
      </c>
      <c r="F19" s="4">
        <v>22.1671485900879</v>
      </c>
      <c r="G19" s="4">
        <v>22.164457321167</v>
      </c>
      <c r="H19" s="4">
        <v>22.3911914825439</v>
      </c>
      <c r="I19" s="41">
        <v>22.2409324645996</v>
      </c>
      <c r="J19" s="4">
        <v>23.664680480957</v>
      </c>
      <c r="K19" s="4">
        <v>23.7347354888916</v>
      </c>
      <c r="L19" s="4">
        <v>23.5980625152588</v>
      </c>
      <c r="M19" s="41">
        <v>23.6658261617025</v>
      </c>
      <c r="N19" s="73">
        <v>22.6066837310791</v>
      </c>
      <c r="O19" s="73">
        <v>22.9931735992432</v>
      </c>
      <c r="P19" s="73">
        <v>23.3043003082275</v>
      </c>
      <c r="Q19" s="41">
        <v>22.9680525461833</v>
      </c>
      <c r="R19" s="1">
        <v>27.56</v>
      </c>
      <c r="S19" s="1">
        <v>27.53</v>
      </c>
      <c r="T19" s="107">
        <v>27.68</v>
      </c>
      <c r="W19" s="36" t="s">
        <v>36</v>
      </c>
      <c r="X19" s="51"/>
      <c r="AC19" s="55"/>
      <c r="AD19" s="55"/>
      <c r="AE19" s="55"/>
      <c r="AN19" s="55"/>
      <c r="AR19" s="94"/>
      <c r="AS19" s="94"/>
    </row>
    <row r="20" spans="1:45">
      <c r="A20" s="27" t="s">
        <v>37</v>
      </c>
      <c r="B20" s="38">
        <v>25.0749507904053</v>
      </c>
      <c r="C20" s="4">
        <v>25.1902526855469</v>
      </c>
      <c r="D20" s="4">
        <v>25.0801982879639</v>
      </c>
      <c r="E20" s="41">
        <v>25.1151339213054</v>
      </c>
      <c r="F20" s="4">
        <v>26.5778293609619</v>
      </c>
      <c r="G20" s="4">
        <v>26.2610836029053</v>
      </c>
      <c r="H20" s="4">
        <v>26.7279853820801</v>
      </c>
      <c r="I20" s="41">
        <v>26.5222994486491</v>
      </c>
      <c r="J20" s="4">
        <v>24.0749683380127</v>
      </c>
      <c r="K20" s="4">
        <v>24.1231254577637</v>
      </c>
      <c r="L20" s="4">
        <v>24.1089237213135</v>
      </c>
      <c r="M20" s="41">
        <v>24.1023391723633</v>
      </c>
      <c r="N20" s="73">
        <v>25.3869781494141</v>
      </c>
      <c r="O20" s="73">
        <v>25.139884185791</v>
      </c>
      <c r="P20" s="73">
        <v>25.0601043701172</v>
      </c>
      <c r="Q20" s="41">
        <v>27.4623222351074</v>
      </c>
      <c r="R20" s="1">
        <v>27.58</v>
      </c>
      <c r="S20" s="1">
        <v>27.34</v>
      </c>
      <c r="T20" s="107">
        <v>27.22</v>
      </c>
      <c r="X20" s="17" t="s">
        <v>70</v>
      </c>
      <c r="Y20" s="17"/>
      <c r="Z20" s="17"/>
      <c r="AA20" s="17" t="s">
        <v>71</v>
      </c>
      <c r="AB20" s="17"/>
      <c r="AC20" s="17"/>
      <c r="AD20" s="17" t="s">
        <v>72</v>
      </c>
      <c r="AE20" s="17"/>
      <c r="AF20" s="17"/>
      <c r="AG20" s="17" t="s">
        <v>73</v>
      </c>
      <c r="AH20" s="17"/>
      <c r="AI20" s="17"/>
      <c r="AJ20" s="86" t="s">
        <v>7</v>
      </c>
      <c r="AK20" s="86"/>
      <c r="AL20" s="86"/>
      <c r="AM20" s="26" t="s">
        <v>3</v>
      </c>
      <c r="AN20" s="55"/>
      <c r="AO20" s="94"/>
      <c r="AP20" s="94"/>
      <c r="AQ20" s="94"/>
      <c r="AR20" s="94"/>
      <c r="AS20" s="94"/>
    </row>
    <row r="21" spans="1:45">
      <c r="A21" s="27" t="s">
        <v>38</v>
      </c>
      <c r="B21" s="38">
        <v>23.4432983398438</v>
      </c>
      <c r="C21" s="4">
        <v>23.524787902832</v>
      </c>
      <c r="D21" s="4">
        <v>22.6657867431641</v>
      </c>
      <c r="E21" s="41">
        <v>23.2112909952799</v>
      </c>
      <c r="F21" s="4">
        <v>23.656494140625</v>
      </c>
      <c r="G21" s="4">
        <v>23.8128395080566</v>
      </c>
      <c r="H21" s="4">
        <v>23.7587947845459</v>
      </c>
      <c r="I21" s="41">
        <v>23.7427094777425</v>
      </c>
      <c r="J21" s="4">
        <v>21.3939762115479</v>
      </c>
      <c r="K21" s="4">
        <v>21.3933925628662</v>
      </c>
      <c r="L21" s="4">
        <v>21.4514904022217</v>
      </c>
      <c r="M21" s="41">
        <v>21.4129530588786</v>
      </c>
      <c r="N21" s="73">
        <v>23.229528427124</v>
      </c>
      <c r="O21" s="73">
        <v>23.3235969543457</v>
      </c>
      <c r="P21" s="73">
        <v>23.3805961608887</v>
      </c>
      <c r="Q21" s="41">
        <v>23.3112405141195</v>
      </c>
      <c r="R21" s="1">
        <v>25.16</v>
      </c>
      <c r="S21" s="1">
        <v>25.56</v>
      </c>
      <c r="T21" s="107">
        <v>25.62</v>
      </c>
      <c r="W21" s="44" t="s">
        <v>9</v>
      </c>
      <c r="X21" s="52">
        <f>X5-25.63</f>
        <v>-1.5238694000244</v>
      </c>
      <c r="Y21" s="65">
        <f>Y5-25.63</f>
        <v>-1.4693936157227</v>
      </c>
      <c r="Z21" s="66">
        <f>Z5-25.63</f>
        <v>-1.4219425964355</v>
      </c>
      <c r="AA21" s="67">
        <f>AB5-24.04</f>
        <v>-0.637972869873</v>
      </c>
      <c r="AB21" s="67">
        <f>AC5-24.04</f>
        <v>-0.776558914184598</v>
      </c>
      <c r="AC21" s="68">
        <f>AD5-24.04</f>
        <v>-0.495583572387698</v>
      </c>
      <c r="AD21" s="69">
        <f>AF5-26.69</f>
        <v>-1.8993284606934</v>
      </c>
      <c r="AE21" s="69">
        <f>AG5-26.69</f>
        <v>-1.8469873809815</v>
      </c>
      <c r="AF21" s="70">
        <f>AH5-26.69</f>
        <v>-1.7646379852295</v>
      </c>
      <c r="AG21" s="67">
        <f>AJ5-25.89</f>
        <v>-0.0467096710205013</v>
      </c>
      <c r="AH21" s="67">
        <f>AK5-25.89</f>
        <v>-0.340042343139601</v>
      </c>
      <c r="AI21" s="68">
        <f>AL5-25.89</f>
        <v>-0.243061676025402</v>
      </c>
      <c r="AJ21" s="67">
        <f>AN5-21.84</f>
        <v>-0.639802780151399</v>
      </c>
      <c r="AK21" s="67">
        <f t="shared" ref="AK21:AK32" si="4">AO5-21.84</f>
        <v>-0.637886999999999</v>
      </c>
      <c r="AL21" s="67">
        <f t="shared" ref="AL21:AL32" si="5">AP5-21.84</f>
        <v>0.781625900268502</v>
      </c>
      <c r="AM21" s="68">
        <f t="shared" ref="AM21:AM32" si="6">AVERAGE(AJ21:AL21)</f>
        <v>-0.165354626627632</v>
      </c>
      <c r="AN21" s="55"/>
      <c r="AO21" s="94"/>
      <c r="AP21" s="94"/>
      <c r="AQ21" s="94"/>
      <c r="AR21" s="94"/>
      <c r="AS21" s="94"/>
    </row>
    <row r="22" spans="1:45">
      <c r="A22" s="27" t="s">
        <v>39</v>
      </c>
      <c r="B22" s="38">
        <v>22.1586360931396</v>
      </c>
      <c r="C22" s="4">
        <v>22.0157012939453</v>
      </c>
      <c r="D22" s="4">
        <v>22.3240489959717</v>
      </c>
      <c r="E22" s="41">
        <v>22.1661287943522</v>
      </c>
      <c r="F22" s="4">
        <v>22.5123729705811</v>
      </c>
      <c r="G22" s="4">
        <v>22.5766162872314</v>
      </c>
      <c r="H22" s="4">
        <v>22.5350189208984</v>
      </c>
      <c r="I22" s="41">
        <v>22.5413360595703</v>
      </c>
      <c r="J22" s="4">
        <v>22.8635883331299</v>
      </c>
      <c r="K22" s="4">
        <v>22.8438682556152</v>
      </c>
      <c r="L22" s="4">
        <v>23.1307716369629</v>
      </c>
      <c r="M22" s="41">
        <v>22.946076075236</v>
      </c>
      <c r="N22" s="73">
        <v>23.3858470916748</v>
      </c>
      <c r="O22" s="73">
        <v>23.5550575256348</v>
      </c>
      <c r="P22" s="73">
        <v>23.8411388397217</v>
      </c>
      <c r="Q22" s="41">
        <v>23.5940144856771</v>
      </c>
      <c r="R22" s="1">
        <v>24.71</v>
      </c>
      <c r="S22" s="1">
        <v>24.78</v>
      </c>
      <c r="T22" s="107">
        <v>24.57</v>
      </c>
      <c r="W22" s="44" t="s">
        <v>11</v>
      </c>
      <c r="X22" s="53">
        <f t="shared" ref="X22:X32" si="7">X6-25.63</f>
        <v>0.251473541259802</v>
      </c>
      <c r="Y22" s="71">
        <f t="shared" ref="Y22:Y32" si="8">Y6-25.63</f>
        <v>0.0255671691895003</v>
      </c>
      <c r="Z22" s="72">
        <f t="shared" ref="Z22:Z32" si="9">Z6-25.63</f>
        <v>0.332223052978502</v>
      </c>
      <c r="AA22" s="73">
        <f t="shared" ref="AA22:AA32" si="10">AB6-24.04</f>
        <v>0.940712890625001</v>
      </c>
      <c r="AB22" s="73">
        <f t="shared" ref="AB22:AB32" si="11">AC6-24.04</f>
        <v>0.940108261108399</v>
      </c>
      <c r="AC22" s="41">
        <f t="shared" ref="AC22:AC32" si="12">AD6-24.04</f>
        <v>0.928416213989301</v>
      </c>
      <c r="AD22" s="74">
        <f t="shared" ref="AD22:AD32" si="13">AF6-26.69</f>
        <v>1.0335946655273</v>
      </c>
      <c r="AE22" s="74">
        <f t="shared" ref="AE22:AE32" si="14">AG6-26.69</f>
        <v>0.8513230895996</v>
      </c>
      <c r="AF22" s="75">
        <f t="shared" ref="AF22:AF32" si="15">AH6-26.69</f>
        <v>1.0339170074462</v>
      </c>
      <c r="AG22" s="73">
        <f t="shared" ref="AG22:AG32" si="16">AJ6-25.89</f>
        <v>3.0554727172852</v>
      </c>
      <c r="AH22" s="73">
        <f t="shared" ref="AH22:AH32" si="17">AK6-25.89</f>
        <v>3.1789373016357</v>
      </c>
      <c r="AI22" s="41">
        <f t="shared" ref="AI22:AI32" si="18">AL6-25.89</f>
        <v>3.2315755462646</v>
      </c>
      <c r="AJ22" s="73">
        <f t="shared" ref="AJ22:AJ32" si="19">AN6-21.84</f>
        <v>4.683717880249</v>
      </c>
      <c r="AK22" s="73">
        <f t="shared" si="4"/>
        <v>3.9289113616943</v>
      </c>
      <c r="AL22" s="73">
        <f t="shared" si="5"/>
        <v>4.5119344329834</v>
      </c>
      <c r="AM22" s="41">
        <f t="shared" si="6"/>
        <v>4.3748545583089</v>
      </c>
      <c r="AN22" s="55"/>
      <c r="AO22" s="94"/>
      <c r="AP22" s="94"/>
      <c r="AQ22" s="94"/>
      <c r="AR22" s="94"/>
      <c r="AS22" s="94"/>
    </row>
    <row r="23" spans="1:45">
      <c r="A23" s="27" t="s">
        <v>40</v>
      </c>
      <c r="B23" s="38">
        <v>24.6980514526367</v>
      </c>
      <c r="C23" s="4">
        <v>24.4930820465088</v>
      </c>
      <c r="D23" s="4">
        <v>24.7974166870117</v>
      </c>
      <c r="E23" s="41">
        <v>24.6628500620524</v>
      </c>
      <c r="F23" s="4">
        <v>25.5012168884277</v>
      </c>
      <c r="G23" s="4">
        <v>25.7208766937256</v>
      </c>
      <c r="H23" s="4">
        <v>25.358283996582</v>
      </c>
      <c r="I23" s="41">
        <v>25.5267925262451</v>
      </c>
      <c r="J23" s="4">
        <v>23.5207653045654</v>
      </c>
      <c r="K23" s="4">
        <v>23.5274848937988</v>
      </c>
      <c r="L23" s="4">
        <v>23.4848403930664</v>
      </c>
      <c r="M23" s="41">
        <v>23.5110301971435</v>
      </c>
      <c r="N23" s="73">
        <v>25.2667007446289</v>
      </c>
      <c r="O23" s="73">
        <v>25.2286205291748</v>
      </c>
      <c r="P23" s="73">
        <v>25.0670032501221</v>
      </c>
      <c r="Q23" s="41">
        <v>25.1874415079753</v>
      </c>
      <c r="R23" s="1">
        <v>28.16</v>
      </c>
      <c r="S23" s="1">
        <v>28.06</v>
      </c>
      <c r="T23" s="107">
        <v>27.76</v>
      </c>
      <c r="W23" s="44" t="s">
        <v>13</v>
      </c>
      <c r="X23" s="53">
        <f t="shared" si="7"/>
        <v>1.3534442138672</v>
      </c>
      <c r="Y23" s="71">
        <f t="shared" si="8"/>
        <v>1.4983359527588</v>
      </c>
      <c r="Z23" s="72">
        <f t="shared" si="9"/>
        <v>1.029049987793</v>
      </c>
      <c r="AA23" s="73">
        <f t="shared" si="10"/>
        <v>1.8203317260742</v>
      </c>
      <c r="AB23" s="73">
        <f t="shared" si="11"/>
        <v>1.6612199401855</v>
      </c>
      <c r="AC23" s="41">
        <f t="shared" si="12"/>
        <v>1.7691995239257</v>
      </c>
      <c r="AD23" s="74">
        <f t="shared" si="13"/>
        <v>2.3998723602295</v>
      </c>
      <c r="AE23" s="74">
        <f t="shared" si="14"/>
        <v>3.9485326385498</v>
      </c>
      <c r="AF23" s="75">
        <f t="shared" si="15"/>
        <v>1.4910264587402</v>
      </c>
      <c r="AG23" s="73">
        <f t="shared" si="16"/>
        <v>0.997735366821299</v>
      </c>
      <c r="AH23" s="73">
        <f t="shared" si="17"/>
        <v>0.911570510864298</v>
      </c>
      <c r="AI23" s="41">
        <f t="shared" si="18"/>
        <v>0.659669265747098</v>
      </c>
      <c r="AJ23" s="73">
        <f t="shared" si="19"/>
        <v>1.633560333252</v>
      </c>
      <c r="AK23" s="73">
        <f t="shared" si="4"/>
        <v>0.561719512939401</v>
      </c>
      <c r="AL23" s="73">
        <f t="shared" si="5"/>
        <v>1.9235478973388</v>
      </c>
      <c r="AM23" s="41">
        <f t="shared" si="6"/>
        <v>1.37294258117673</v>
      </c>
      <c r="AN23" s="55"/>
      <c r="AO23" s="94"/>
      <c r="AP23" s="95"/>
      <c r="AQ23" s="95"/>
      <c r="AR23" s="94"/>
      <c r="AS23" s="94"/>
    </row>
    <row r="24" spans="1:45">
      <c r="A24" s="27" t="s">
        <v>41</v>
      </c>
      <c r="B24" s="38">
        <v>26.4770622253418</v>
      </c>
      <c r="C24" s="4">
        <v>26.676830291748</v>
      </c>
      <c r="D24" s="4">
        <v>26.3197345733643</v>
      </c>
      <c r="E24" s="41">
        <v>26.4912090301514</v>
      </c>
      <c r="F24" s="4">
        <v>27.4566421508789</v>
      </c>
      <c r="G24" s="4">
        <v>27.4374370574951</v>
      </c>
      <c r="H24" s="4">
        <v>27.0521945953369</v>
      </c>
      <c r="I24" s="41">
        <v>27.315424601237</v>
      </c>
      <c r="J24" s="4">
        <v>27.9843196868896</v>
      </c>
      <c r="K24" s="4">
        <v>27.8599910736084</v>
      </c>
      <c r="L24" s="4">
        <v>27.8701179504395</v>
      </c>
      <c r="M24" s="41">
        <v>27.9048095703125</v>
      </c>
      <c r="N24" s="73">
        <v>27.7510929107666</v>
      </c>
      <c r="O24" s="73">
        <v>27.7262287139893</v>
      </c>
      <c r="P24" s="73">
        <v>27.9825611114502</v>
      </c>
      <c r="Q24" s="41">
        <v>27.8199609120687</v>
      </c>
      <c r="R24" s="1">
        <v>31</v>
      </c>
      <c r="S24" s="1">
        <v>30.91</v>
      </c>
      <c r="T24" s="107">
        <v>31.14</v>
      </c>
      <c r="W24" s="44" t="s">
        <v>15</v>
      </c>
      <c r="X24" s="53">
        <f t="shared" si="7"/>
        <v>5.762578125</v>
      </c>
      <c r="Y24" s="71">
        <f t="shared" si="8"/>
        <v>6.2208396148681</v>
      </c>
      <c r="Z24" s="72">
        <f t="shared" si="9"/>
        <v>6.5328723144531</v>
      </c>
      <c r="AA24" s="73">
        <f t="shared" si="10"/>
        <v>4.1326795196533</v>
      </c>
      <c r="AB24" s="73">
        <f t="shared" si="11"/>
        <v>4.0026795196533</v>
      </c>
      <c r="AC24" s="41">
        <f t="shared" si="12"/>
        <v>4.1326745196533</v>
      </c>
      <c r="AD24" s="74">
        <f t="shared" si="13"/>
        <v>5.7037225341797</v>
      </c>
      <c r="AE24" s="74">
        <f t="shared" si="14"/>
        <v>6.7197862243652</v>
      </c>
      <c r="AF24" s="75">
        <f t="shared" si="15"/>
        <v>6.4452386474609</v>
      </c>
      <c r="AG24" s="73">
        <f t="shared" si="16"/>
        <v>2.5239938354492</v>
      </c>
      <c r="AH24" s="73">
        <f t="shared" si="17"/>
        <v>2.4826795196533</v>
      </c>
      <c r="AI24" s="41">
        <f t="shared" si="18"/>
        <v>2.6894124603271</v>
      </c>
      <c r="AJ24" s="73">
        <f t="shared" si="19"/>
        <v>4.780807647705</v>
      </c>
      <c r="AK24" s="73">
        <f t="shared" si="4"/>
        <v>3.1893827056884</v>
      </c>
      <c r="AL24" s="73">
        <f t="shared" si="5"/>
        <v>3.3799974060058</v>
      </c>
      <c r="AM24" s="41">
        <f t="shared" si="6"/>
        <v>3.78339591979973</v>
      </c>
      <c r="AN24" s="55"/>
      <c r="AO24" s="94"/>
      <c r="AP24" s="95"/>
      <c r="AQ24" s="95"/>
      <c r="AR24" s="94"/>
      <c r="AS24" s="94"/>
    </row>
    <row r="25" spans="1:45">
      <c r="A25" s="27" t="s">
        <v>42</v>
      </c>
      <c r="B25" s="38">
        <v>24.5329208374023</v>
      </c>
      <c r="C25" s="4">
        <v>24.2525100708008</v>
      </c>
      <c r="D25" s="4">
        <v>24.2940979003906</v>
      </c>
      <c r="E25" s="41">
        <v>24.3598429361979</v>
      </c>
      <c r="F25" s="4">
        <v>25.8966789245605</v>
      </c>
      <c r="G25" s="4">
        <v>25.3623523712158</v>
      </c>
      <c r="H25" s="4">
        <v>25.6415386199951</v>
      </c>
      <c r="I25" s="41">
        <v>25.6335233052572</v>
      </c>
      <c r="J25" s="4">
        <v>25.6946697235107</v>
      </c>
      <c r="K25" s="4">
        <v>25.6886520385742</v>
      </c>
      <c r="L25" s="4">
        <v>25.7032260894775</v>
      </c>
      <c r="M25" s="41">
        <v>25.6955159505208</v>
      </c>
      <c r="N25" s="73">
        <v>24.9959964752197</v>
      </c>
      <c r="O25" s="73">
        <v>25.4457473754883</v>
      </c>
      <c r="P25" s="73">
        <v>24.6817455291748</v>
      </c>
      <c r="Q25" s="41">
        <v>25.0411631266276</v>
      </c>
      <c r="R25" s="1">
        <v>28.64</v>
      </c>
      <c r="S25" s="1">
        <v>28.67</v>
      </c>
      <c r="T25" s="107">
        <v>28.59</v>
      </c>
      <c r="W25" s="44" t="s">
        <v>17</v>
      </c>
      <c r="X25" s="53">
        <f t="shared" si="7"/>
        <v>1.5334273529053</v>
      </c>
      <c r="Y25" s="71">
        <f t="shared" si="8"/>
        <v>1.4968501281738</v>
      </c>
      <c r="Z25" s="72">
        <f t="shared" si="9"/>
        <v>1.6456252288818</v>
      </c>
      <c r="AA25" s="73">
        <f t="shared" si="10"/>
        <v>2.4179620361328</v>
      </c>
      <c r="AB25" s="73">
        <f t="shared" si="11"/>
        <v>2.6278600311279</v>
      </c>
      <c r="AC25" s="41">
        <f t="shared" si="12"/>
        <v>2.6680299377441</v>
      </c>
      <c r="AD25" s="74">
        <f t="shared" si="13"/>
        <v>2.2246194458007</v>
      </c>
      <c r="AE25" s="74">
        <f t="shared" si="14"/>
        <v>2.1673780059814</v>
      </c>
      <c r="AF25" s="75">
        <f t="shared" si="15"/>
        <v>1.6867967224121</v>
      </c>
      <c r="AG25" s="73">
        <f t="shared" si="16"/>
        <v>3.9519609069824</v>
      </c>
      <c r="AH25" s="73">
        <f t="shared" si="17"/>
        <v>3.9305528259277</v>
      </c>
      <c r="AI25" s="41">
        <f t="shared" si="18"/>
        <v>3.8235467529297</v>
      </c>
      <c r="AJ25" s="73">
        <f t="shared" si="19"/>
        <v>4.1217309570313</v>
      </c>
      <c r="AK25" s="73">
        <f t="shared" si="4"/>
        <v>4.3306962585449</v>
      </c>
      <c r="AL25" s="73">
        <f t="shared" si="5"/>
        <v>4.0653134918213</v>
      </c>
      <c r="AM25" s="41">
        <f t="shared" si="6"/>
        <v>4.17258023579917</v>
      </c>
      <c r="AN25" s="55"/>
      <c r="AO25" s="94"/>
      <c r="AP25" s="95"/>
      <c r="AQ25" s="95"/>
      <c r="AR25" s="94"/>
      <c r="AS25" s="94"/>
    </row>
    <row r="26" spans="1:45">
      <c r="A26" s="27" t="s">
        <v>43</v>
      </c>
      <c r="B26" s="38">
        <v>23.0565757751465</v>
      </c>
      <c r="C26" s="4">
        <v>22.6967697143555</v>
      </c>
      <c r="D26" s="4">
        <v>22.8425102233887</v>
      </c>
      <c r="E26" s="41">
        <v>22.8652852376302</v>
      </c>
      <c r="F26" s="4">
        <v>23.9211940765381</v>
      </c>
      <c r="G26" s="4">
        <v>23.8934688568115</v>
      </c>
      <c r="H26" s="4">
        <v>24.0456218719482</v>
      </c>
      <c r="I26" s="41">
        <v>23.9534282684326</v>
      </c>
      <c r="J26" s="4">
        <v>22.5070991516113</v>
      </c>
      <c r="K26" s="4">
        <v>22.4927043914795</v>
      </c>
      <c r="L26" s="4">
        <v>22.5834140777588</v>
      </c>
      <c r="M26" s="41">
        <v>22.5277392069499</v>
      </c>
      <c r="N26" s="73">
        <v>24.0347023010254</v>
      </c>
      <c r="O26" s="73">
        <v>24.0860691070557</v>
      </c>
      <c r="P26" s="73">
        <v>24.5694637298584</v>
      </c>
      <c r="Q26" s="41">
        <v>24.2300783793132</v>
      </c>
      <c r="R26" s="1">
        <v>26.17</v>
      </c>
      <c r="S26" s="1">
        <v>26.04</v>
      </c>
      <c r="T26" s="107">
        <v>26.03</v>
      </c>
      <c r="W26" s="44" t="s">
        <v>19</v>
      </c>
      <c r="X26" s="53">
        <f t="shared" si="7"/>
        <v>3.1014853668213</v>
      </c>
      <c r="Y26" s="71">
        <f t="shared" si="8"/>
        <v>3.2937632751465</v>
      </c>
      <c r="Z26" s="72">
        <f t="shared" si="9"/>
        <v>3.0846816253662</v>
      </c>
      <c r="AA26" s="73">
        <f t="shared" si="10"/>
        <v>5.3593377685546</v>
      </c>
      <c r="AB26" s="73">
        <f t="shared" si="11"/>
        <v>5.032998046875</v>
      </c>
      <c r="AC26" s="41">
        <f t="shared" si="12"/>
        <v>5.3513707733154</v>
      </c>
      <c r="AD26" s="74">
        <f t="shared" si="13"/>
        <v>1.7187047576904</v>
      </c>
      <c r="AE26" s="74">
        <f t="shared" si="14"/>
        <v>1.3184781646728</v>
      </c>
      <c r="AF26" s="75">
        <f t="shared" si="15"/>
        <v>1.4384781646728</v>
      </c>
      <c r="AG26" s="73">
        <f t="shared" si="16"/>
        <v>2.8716821289062</v>
      </c>
      <c r="AH26" s="73">
        <f t="shared" si="17"/>
        <v>2.9416821289062</v>
      </c>
      <c r="AI26" s="41">
        <f t="shared" si="18"/>
        <v>3.0216821289062</v>
      </c>
      <c r="AJ26" s="73">
        <f t="shared" si="19"/>
        <v>3.8105313491821</v>
      </c>
      <c r="AK26" s="73">
        <f t="shared" si="4"/>
        <v>2.9651134918212</v>
      </c>
      <c r="AL26" s="73">
        <f t="shared" si="5"/>
        <v>4.113134918212</v>
      </c>
      <c r="AM26" s="41">
        <f t="shared" si="6"/>
        <v>3.62959325307177</v>
      </c>
      <c r="AN26" s="55"/>
      <c r="AO26" s="95"/>
      <c r="AP26" s="94"/>
      <c r="AQ26" s="94"/>
      <c r="AR26" s="94"/>
      <c r="AS26" s="94"/>
    </row>
    <row r="27" spans="1:45">
      <c r="A27" s="27" t="s">
        <v>44</v>
      </c>
      <c r="B27" s="38">
        <v>26.1923656463623</v>
      </c>
      <c r="C27" s="4">
        <v>26.204273223877</v>
      </c>
      <c r="D27" s="4">
        <v>25.7540035247803</v>
      </c>
      <c r="E27" s="41">
        <v>26.0502141316732</v>
      </c>
      <c r="F27" s="4">
        <v>26.9400310516357</v>
      </c>
      <c r="G27" s="4">
        <v>27.3504867553711</v>
      </c>
      <c r="H27" s="4">
        <v>26.8131294250488</v>
      </c>
      <c r="I27" s="41">
        <v>27.0345490773519</v>
      </c>
      <c r="J27" s="4">
        <v>26.8815979003906</v>
      </c>
      <c r="K27" s="4">
        <v>26.9588733673096</v>
      </c>
      <c r="L27" s="4">
        <v>26.8742866516113</v>
      </c>
      <c r="M27" s="41">
        <v>26.9049193064372</v>
      </c>
      <c r="N27" s="73">
        <v>26.7022933959961</v>
      </c>
      <c r="O27" s="73">
        <v>26.664213180542</v>
      </c>
      <c r="P27" s="73">
        <v>26.8293476104736</v>
      </c>
      <c r="Q27" s="41">
        <v>26.7319513956706</v>
      </c>
      <c r="R27" s="1">
        <v>30.09</v>
      </c>
      <c r="S27" s="1">
        <v>30.33</v>
      </c>
      <c r="T27" s="107">
        <v>29.95</v>
      </c>
      <c r="W27" s="44" t="s">
        <v>21</v>
      </c>
      <c r="X27" s="53">
        <f t="shared" si="7"/>
        <v>3.1423999023438</v>
      </c>
      <c r="Y27" s="71">
        <f t="shared" si="8"/>
        <v>3.1488486480713</v>
      </c>
      <c r="Z27" s="72">
        <f t="shared" si="9"/>
        <v>2.9486991119385</v>
      </c>
      <c r="AA27" s="73">
        <f t="shared" si="10"/>
        <v>2.1857099151611</v>
      </c>
      <c r="AB27" s="73">
        <f t="shared" si="11"/>
        <v>2.6351678466796</v>
      </c>
      <c r="AC27" s="41">
        <f t="shared" si="12"/>
        <v>2.5372052764892</v>
      </c>
      <c r="AD27" s="74">
        <f t="shared" si="13"/>
        <v>2.7465806579589</v>
      </c>
      <c r="AE27" s="74">
        <f t="shared" si="14"/>
        <v>3.2366204833984</v>
      </c>
      <c r="AF27" s="75">
        <f t="shared" si="15"/>
        <v>2.7474141693115</v>
      </c>
      <c r="AG27" s="73">
        <f t="shared" si="16"/>
        <v>3.1120713806152</v>
      </c>
      <c r="AH27" s="73">
        <f t="shared" si="17"/>
        <v>3.035874710083</v>
      </c>
      <c r="AI27" s="41">
        <f t="shared" si="18"/>
        <v>3.0429032897949</v>
      </c>
      <c r="AJ27" s="73">
        <f t="shared" si="19"/>
        <v>3.7249585723877</v>
      </c>
      <c r="AK27" s="73">
        <f t="shared" si="4"/>
        <v>3.5359479522705</v>
      </c>
      <c r="AL27" s="73">
        <f t="shared" si="5"/>
        <v>3.787594795227</v>
      </c>
      <c r="AM27" s="41">
        <f t="shared" si="6"/>
        <v>3.68283377329507</v>
      </c>
      <c r="AN27" s="55"/>
      <c r="AO27" s="95"/>
      <c r="AP27" s="94"/>
      <c r="AQ27" s="94"/>
      <c r="AR27" s="94"/>
      <c r="AS27" s="94"/>
    </row>
    <row r="28" spans="1:45">
      <c r="A28" s="27" t="s">
        <v>45</v>
      </c>
      <c r="B28" s="38">
        <v>27.6459770202637</v>
      </c>
      <c r="C28" s="4">
        <v>27.3950252532959</v>
      </c>
      <c r="D28" s="4">
        <v>27.3457469940186</v>
      </c>
      <c r="E28" s="41">
        <v>27.4622497558594</v>
      </c>
      <c r="F28" s="4">
        <v>25.9719085693359</v>
      </c>
      <c r="G28" s="4">
        <v>26.1185684204102</v>
      </c>
      <c r="H28" s="4">
        <v>26.3369121551514</v>
      </c>
      <c r="I28" s="41">
        <v>26.1424630482991</v>
      </c>
      <c r="J28" s="4">
        <v>27.6992340087891</v>
      </c>
      <c r="K28" s="4">
        <v>27.7629833221436</v>
      </c>
      <c r="L28" s="4">
        <v>28.1458129882813</v>
      </c>
      <c r="M28" s="41">
        <v>27.869343439738</v>
      </c>
      <c r="N28" s="73">
        <v>28.0569171905518</v>
      </c>
      <c r="O28" s="73">
        <v>28.1889266967773</v>
      </c>
      <c r="P28" s="73">
        <v>28.440128326416</v>
      </c>
      <c r="Q28" s="41">
        <v>28.2286574045817</v>
      </c>
      <c r="R28" s="1">
        <v>29.02</v>
      </c>
      <c r="S28" s="1">
        <v>29.09</v>
      </c>
      <c r="T28" s="107">
        <v>28.91</v>
      </c>
      <c r="W28" s="44" t="s">
        <v>23</v>
      </c>
      <c r="X28" s="53">
        <f t="shared" si="7"/>
        <v>1.9982936096191</v>
      </c>
      <c r="Y28" s="71">
        <f t="shared" si="8"/>
        <v>1.8892344665527</v>
      </c>
      <c r="Z28" s="72">
        <f t="shared" si="9"/>
        <v>1.9586657714843</v>
      </c>
      <c r="AA28" s="73">
        <f t="shared" si="10"/>
        <v>2.4220613098145</v>
      </c>
      <c r="AB28" s="73">
        <f t="shared" si="11"/>
        <v>2.6421880340576</v>
      </c>
      <c r="AC28" s="41">
        <f t="shared" si="12"/>
        <v>2.5085725402832</v>
      </c>
      <c r="AD28" s="74">
        <f t="shared" si="13"/>
        <v>1.0021672821045</v>
      </c>
      <c r="AE28" s="74">
        <f t="shared" si="14"/>
        <v>1.2923055267334</v>
      </c>
      <c r="AF28" s="75">
        <f t="shared" si="15"/>
        <v>1.2875009155273</v>
      </c>
      <c r="AG28" s="73">
        <f t="shared" si="16"/>
        <v>3.2578939056396</v>
      </c>
      <c r="AH28" s="73">
        <f t="shared" si="17"/>
        <v>3.2664826965332</v>
      </c>
      <c r="AI28" s="41">
        <f t="shared" si="18"/>
        <v>3.0847886657715</v>
      </c>
      <c r="AJ28" s="73">
        <f t="shared" si="19"/>
        <v>3.3869611740112</v>
      </c>
      <c r="AK28" s="73">
        <f t="shared" si="4"/>
        <v>3.5296117401123</v>
      </c>
      <c r="AL28" s="73">
        <f t="shared" si="5"/>
        <v>3.2507878875732</v>
      </c>
      <c r="AM28" s="41">
        <f t="shared" si="6"/>
        <v>3.38912026723223</v>
      </c>
      <c r="AN28" s="55"/>
      <c r="AO28" s="95"/>
      <c r="AP28" s="94"/>
      <c r="AQ28" s="94"/>
      <c r="AR28" s="94"/>
      <c r="AS28" s="94"/>
    </row>
    <row r="29" spans="1:45">
      <c r="A29" s="27" t="s">
        <v>46</v>
      </c>
      <c r="B29" s="38">
        <v>21.6010723114014</v>
      </c>
      <c r="C29" s="4">
        <v>21.0412998199463</v>
      </c>
      <c r="D29" s="4">
        <v>21.0788684844971</v>
      </c>
      <c r="E29" s="41">
        <v>21.2404135386149</v>
      </c>
      <c r="F29" s="4">
        <v>20.8375988006592</v>
      </c>
      <c r="G29" s="4">
        <v>20.8464221954346</v>
      </c>
      <c r="H29" s="4">
        <v>20.8894596099854</v>
      </c>
      <c r="I29" s="41">
        <v>20.8578268686931</v>
      </c>
      <c r="J29" s="4">
        <v>21.1703456878662</v>
      </c>
      <c r="K29" s="4">
        <v>21.0297393798828</v>
      </c>
      <c r="L29" s="4">
        <v>21.1490943908691</v>
      </c>
      <c r="M29" s="41">
        <v>21.1163931528727</v>
      </c>
      <c r="N29" s="73">
        <v>21.6147441864014</v>
      </c>
      <c r="O29" s="73">
        <v>21.9122161865234</v>
      </c>
      <c r="P29" s="73">
        <v>21.2213268280029</v>
      </c>
      <c r="Q29" s="41">
        <v>21.5827624003092</v>
      </c>
      <c r="R29" s="1">
        <v>22.15</v>
      </c>
      <c r="S29" s="1">
        <v>22.08</v>
      </c>
      <c r="T29" s="107">
        <v>22.33</v>
      </c>
      <c r="W29" s="44" t="s">
        <v>25</v>
      </c>
      <c r="X29" s="53">
        <f t="shared" si="7"/>
        <v>1.2825499725342</v>
      </c>
      <c r="Y29" s="71">
        <f t="shared" si="8"/>
        <v>0.945876235961901</v>
      </c>
      <c r="Z29" s="72">
        <f t="shared" si="9"/>
        <v>1.2186728668213</v>
      </c>
      <c r="AA29" s="73">
        <f t="shared" si="10"/>
        <v>2.336163482666</v>
      </c>
      <c r="AB29" s="73">
        <f t="shared" si="11"/>
        <v>2.4214410400391</v>
      </c>
      <c r="AC29" s="41">
        <f t="shared" si="12"/>
        <v>2.5868768310547</v>
      </c>
      <c r="AD29" s="74">
        <f t="shared" si="13"/>
        <v>0.0451112365722999</v>
      </c>
      <c r="AE29" s="74">
        <f t="shared" si="14"/>
        <v>0.1614347076416</v>
      </c>
      <c r="AF29" s="75">
        <f t="shared" si="15"/>
        <v>0.464445648193397</v>
      </c>
      <c r="AG29" s="73">
        <f t="shared" si="16"/>
        <v>0.4465001678467</v>
      </c>
      <c r="AH29" s="73">
        <f t="shared" si="17"/>
        <v>0.645003662109399</v>
      </c>
      <c r="AI29" s="41">
        <f t="shared" si="18"/>
        <v>0.488604888916001</v>
      </c>
      <c r="AJ29" s="73">
        <f t="shared" si="19"/>
        <v>2.2451173400879</v>
      </c>
      <c r="AK29" s="73">
        <f t="shared" si="4"/>
        <v>2.3382608032227</v>
      </c>
      <c r="AL29" s="73">
        <f t="shared" si="5"/>
        <v>2.2218724822998</v>
      </c>
      <c r="AM29" s="41">
        <f t="shared" si="6"/>
        <v>2.26841687520347</v>
      </c>
      <c r="AN29" s="55"/>
      <c r="AO29" s="94"/>
      <c r="AP29" s="94"/>
      <c r="AQ29" s="94"/>
      <c r="AR29" s="94"/>
      <c r="AS29" s="94"/>
    </row>
    <row r="30" spans="1:45">
      <c r="A30" s="27" t="s">
        <v>47</v>
      </c>
      <c r="B30" s="38">
        <v>24.6973285675049</v>
      </c>
      <c r="C30" s="4">
        <v>24.2937526702881</v>
      </c>
      <c r="D30" s="4">
        <v>24.3192081451416</v>
      </c>
      <c r="E30" s="41">
        <v>24.4367631276449</v>
      </c>
      <c r="F30" s="4">
        <v>25.7686290740967</v>
      </c>
      <c r="G30" s="4">
        <v>25.7064685821533</v>
      </c>
      <c r="H30" s="4">
        <v>25.7125263214111</v>
      </c>
      <c r="I30" s="41">
        <v>25.7292079925537</v>
      </c>
      <c r="J30" s="4">
        <v>24.4197692871094</v>
      </c>
      <c r="K30" s="4">
        <v>24.1920261383057</v>
      </c>
      <c r="L30" s="4">
        <v>24.2666206359863</v>
      </c>
      <c r="M30" s="41">
        <v>24.2928053538005</v>
      </c>
      <c r="N30" s="73">
        <v>25.1080226898193</v>
      </c>
      <c r="O30" s="73">
        <v>24.9237079620361</v>
      </c>
      <c r="P30" s="73">
        <v>25.4710540771484</v>
      </c>
      <c r="Q30" s="41">
        <v>25.1675949096679</v>
      </c>
      <c r="R30" s="1">
        <v>26.16</v>
      </c>
      <c r="S30" s="1">
        <v>26.08</v>
      </c>
      <c r="T30" s="107">
        <v>25.92</v>
      </c>
      <c r="W30" s="44" t="s">
        <v>27</v>
      </c>
      <c r="X30" s="53">
        <f t="shared" si="7"/>
        <v>2.6574698638916</v>
      </c>
      <c r="Y30" s="71">
        <f t="shared" si="8"/>
        <v>3.4168425750732</v>
      </c>
      <c r="Z30" s="72">
        <f t="shared" si="9"/>
        <v>2.9327574920654</v>
      </c>
      <c r="AA30" s="73">
        <f t="shared" si="10"/>
        <v>2.7961091613769</v>
      </c>
      <c r="AB30" s="73">
        <f t="shared" si="11"/>
        <v>2.8965550994873</v>
      </c>
      <c r="AC30" s="41">
        <f t="shared" si="12"/>
        <v>2.8055066680908</v>
      </c>
      <c r="AD30" s="74">
        <f t="shared" si="13"/>
        <v>3.8741937255859</v>
      </c>
      <c r="AE30" s="74">
        <f t="shared" si="14"/>
        <v>3.8993131256104</v>
      </c>
      <c r="AF30" s="75">
        <f t="shared" si="15"/>
        <v>3.7791577911377</v>
      </c>
      <c r="AG30" s="73">
        <f t="shared" si="16"/>
        <v>3.6073220825195</v>
      </c>
      <c r="AH30" s="73">
        <f t="shared" si="17"/>
        <v>3.3831838226318</v>
      </c>
      <c r="AI30" s="41">
        <f t="shared" si="18"/>
        <v>3.1851247406006</v>
      </c>
      <c r="AJ30" s="73">
        <f t="shared" si="19"/>
        <v>4.3482695388793</v>
      </c>
      <c r="AK30" s="73">
        <f t="shared" si="4"/>
        <v>4.0382295388793</v>
      </c>
      <c r="AL30" s="73">
        <f t="shared" si="5"/>
        <v>3.301453887939</v>
      </c>
      <c r="AM30" s="41">
        <f t="shared" si="6"/>
        <v>3.8959843218992</v>
      </c>
      <c r="AN30" s="55"/>
      <c r="AO30" s="94"/>
      <c r="AP30" s="94"/>
      <c r="AQ30" s="94"/>
      <c r="AR30" s="94"/>
      <c r="AS30" s="94"/>
    </row>
    <row r="31" spans="1:45">
      <c r="A31" s="27" t="s">
        <v>48</v>
      </c>
      <c r="B31" s="38">
        <v>24.0414142608643</v>
      </c>
      <c r="C31" s="4">
        <v>23.8827648162842</v>
      </c>
      <c r="D31" s="4">
        <v>23.8147888183594</v>
      </c>
      <c r="E31" s="41">
        <v>23.9129892985026</v>
      </c>
      <c r="F31" s="4">
        <v>23.260160446167</v>
      </c>
      <c r="G31" s="4">
        <v>23.6093978881836</v>
      </c>
      <c r="H31" s="4">
        <v>23.588924407959</v>
      </c>
      <c r="I31" s="41">
        <v>23.4861609141032</v>
      </c>
      <c r="J31" s="4">
        <v>22.0886672973633</v>
      </c>
      <c r="K31" s="4">
        <v>22.009171295166</v>
      </c>
      <c r="L31" s="4">
        <v>22.1122833251953</v>
      </c>
      <c r="M31" s="41">
        <v>22.0700406392415</v>
      </c>
      <c r="N31" s="73">
        <v>23.1584140777588</v>
      </c>
      <c r="O31" s="73">
        <v>23.2206699371338</v>
      </c>
      <c r="P31" s="73">
        <v>23.1433303833008</v>
      </c>
      <c r="Q31" s="41">
        <v>23.1741381327311</v>
      </c>
      <c r="R31" s="1">
        <v>23.82</v>
      </c>
      <c r="S31" s="1">
        <v>23.57</v>
      </c>
      <c r="T31" s="107">
        <v>23.68</v>
      </c>
      <c r="W31" s="44" t="s">
        <v>29</v>
      </c>
      <c r="X31" s="53">
        <f t="shared" si="7"/>
        <v>3.4419566345215</v>
      </c>
      <c r="Y31" s="71">
        <f t="shared" si="8"/>
        <v>3.1025420379639</v>
      </c>
      <c r="Z31" s="72">
        <f t="shared" si="9"/>
        <v>4.6709147644043</v>
      </c>
      <c r="AA31" s="73">
        <f t="shared" si="10"/>
        <v>3.3214349365234</v>
      </c>
      <c r="AB31" s="73">
        <f t="shared" si="11"/>
        <v>3.3718785858154</v>
      </c>
      <c r="AC31" s="41">
        <f t="shared" si="12"/>
        <v>3.6261186218262</v>
      </c>
      <c r="AD31" s="74">
        <f t="shared" si="13"/>
        <v>3.9345002746582</v>
      </c>
      <c r="AE31" s="74">
        <f t="shared" si="14"/>
        <v>4.7636800384521</v>
      </c>
      <c r="AF31" s="75">
        <f t="shared" si="15"/>
        <v>3.9462819671631</v>
      </c>
      <c r="AG31" s="73">
        <f t="shared" si="16"/>
        <v>5.138995513916</v>
      </c>
      <c r="AH31" s="73">
        <f t="shared" si="17"/>
        <v>5.2585420227051</v>
      </c>
      <c r="AI31" s="41">
        <f t="shared" si="18"/>
        <v>5.3983186340332</v>
      </c>
      <c r="AJ31" s="73">
        <f t="shared" si="19"/>
        <v>5.4835953887939</v>
      </c>
      <c r="AK31" s="73">
        <f t="shared" si="4"/>
        <v>4.874353887939</v>
      </c>
      <c r="AL31" s="73">
        <f t="shared" si="5"/>
        <v>4.3426953887939</v>
      </c>
      <c r="AM31" s="41">
        <f t="shared" si="6"/>
        <v>4.90021488850893</v>
      </c>
      <c r="AN31" s="55"/>
      <c r="AO31" s="94"/>
      <c r="AP31" s="94"/>
      <c r="AQ31" s="94"/>
      <c r="AR31" s="94"/>
      <c r="AS31" s="94"/>
    </row>
    <row r="32" spans="1:45">
      <c r="A32" s="27" t="s">
        <v>49</v>
      </c>
      <c r="B32" s="38">
        <v>24.984748840332</v>
      </c>
      <c r="C32" s="4">
        <v>25.0432662963867</v>
      </c>
      <c r="D32" s="4">
        <v>24.8740234375</v>
      </c>
      <c r="E32" s="41">
        <v>24.9673461914063</v>
      </c>
      <c r="F32" s="4">
        <v>26.1304206848145</v>
      </c>
      <c r="G32" s="4">
        <v>26.0891990661621</v>
      </c>
      <c r="H32" s="4">
        <v>26.5361175537109</v>
      </c>
      <c r="I32" s="41">
        <v>26.2519124348958</v>
      </c>
      <c r="J32" s="4">
        <v>25.6843852996826</v>
      </c>
      <c r="K32" s="4">
        <v>25.2772750854492</v>
      </c>
      <c r="L32" s="4">
        <v>25.3042049407959</v>
      </c>
      <c r="M32" s="41">
        <v>25.4219551086426</v>
      </c>
      <c r="N32" s="73">
        <v>26.4199867248535</v>
      </c>
      <c r="O32" s="73">
        <v>26.4399452209473</v>
      </c>
      <c r="P32" s="73">
        <v>26.6177940368652</v>
      </c>
      <c r="Q32" s="41">
        <v>26.4925753275553</v>
      </c>
      <c r="R32" s="1">
        <v>26.21</v>
      </c>
      <c r="S32" s="1">
        <v>26.1</v>
      </c>
      <c r="T32" s="107">
        <v>28.75</v>
      </c>
      <c r="W32" s="44" t="s">
        <v>31</v>
      </c>
      <c r="X32" s="54">
        <f t="shared" si="7"/>
        <v>4.8370333862304</v>
      </c>
      <c r="Y32" s="76">
        <f t="shared" si="8"/>
        <v>4.7812510681152</v>
      </c>
      <c r="Z32" s="77">
        <f t="shared" si="9"/>
        <v>4.6303683471679</v>
      </c>
      <c r="AA32" s="78">
        <f t="shared" si="10"/>
        <v>4.6297769165039</v>
      </c>
      <c r="AB32" s="78">
        <f t="shared" si="11"/>
        <v>4.5891790008545</v>
      </c>
      <c r="AC32" s="79">
        <f t="shared" si="12"/>
        <v>4.687165222168</v>
      </c>
      <c r="AD32" s="80">
        <f t="shared" si="13"/>
        <v>4.7999219512939</v>
      </c>
      <c r="AE32" s="80">
        <f t="shared" si="14"/>
        <v>5.1561502075195</v>
      </c>
      <c r="AF32" s="81">
        <f t="shared" si="15"/>
        <v>4.9795407867431</v>
      </c>
      <c r="AG32" s="78">
        <f t="shared" si="16"/>
        <v>3.305556640625</v>
      </c>
      <c r="AH32" s="78">
        <f t="shared" si="17"/>
        <v>3.4376920318604</v>
      </c>
      <c r="AI32" s="79">
        <f t="shared" si="18"/>
        <v>3.2832845306396</v>
      </c>
      <c r="AJ32" s="78">
        <f t="shared" si="19"/>
        <v>3.3426953887939</v>
      </c>
      <c r="AK32" s="78">
        <f t="shared" si="4"/>
        <v>4.1389009094238</v>
      </c>
      <c r="AL32" s="78">
        <f t="shared" si="5"/>
        <v>4.395668182373</v>
      </c>
      <c r="AM32" s="79">
        <f t="shared" si="6"/>
        <v>3.9590881601969</v>
      </c>
      <c r="AN32" s="55"/>
      <c r="AO32" s="94"/>
      <c r="AP32" s="95"/>
      <c r="AQ32" s="94"/>
      <c r="AR32" s="94"/>
      <c r="AS32" s="94"/>
    </row>
    <row r="33" spans="1:45">
      <c r="A33" s="27" t="s">
        <v>50</v>
      </c>
      <c r="B33" s="38">
        <v>27.4308319091797</v>
      </c>
      <c r="C33" s="4">
        <v>27.2888145446777</v>
      </c>
      <c r="D33" s="4">
        <v>27.2774295806885</v>
      </c>
      <c r="E33" s="41">
        <v>27.332358678182</v>
      </c>
      <c r="F33" s="4">
        <v>28.3989582061768</v>
      </c>
      <c r="G33" s="4">
        <v>28.001184463501</v>
      </c>
      <c r="H33" s="4">
        <v>28.2626361846924</v>
      </c>
      <c r="I33" s="41">
        <v>28.22092628479</v>
      </c>
      <c r="J33" s="4">
        <v>26.7817974090576</v>
      </c>
      <c r="K33" s="4">
        <v>26.3778839111328</v>
      </c>
      <c r="L33" s="4">
        <v>26.8135414123535</v>
      </c>
      <c r="M33" s="41">
        <v>26.657740910848</v>
      </c>
      <c r="N33" s="73">
        <v>27.0072975158691</v>
      </c>
      <c r="O33" s="73">
        <v>27.1073959350586</v>
      </c>
      <c r="P33" s="73">
        <v>27.1568241119385</v>
      </c>
      <c r="Q33" s="41">
        <v>27.0905058542887</v>
      </c>
      <c r="R33" s="1">
        <v>27.49</v>
      </c>
      <c r="S33" s="1">
        <v>27.44</v>
      </c>
      <c r="T33" s="107">
        <v>27.45</v>
      </c>
      <c r="W33" s="55"/>
      <c r="X33" s="19"/>
      <c r="Y33" s="4"/>
      <c r="Z33" s="4"/>
      <c r="AA33" s="4"/>
      <c r="AB33" s="4"/>
      <c r="AC33" s="21"/>
      <c r="AD33" s="82"/>
      <c r="AE33" s="21"/>
      <c r="AF33" s="4"/>
      <c r="AG33" s="4"/>
      <c r="AH33" s="4"/>
      <c r="AI33" s="4"/>
      <c r="AJ33" s="4"/>
      <c r="AK33" s="4"/>
      <c r="AL33" s="4"/>
      <c r="AM33" s="4"/>
      <c r="AN33" s="55"/>
      <c r="AO33" s="94"/>
      <c r="AP33" s="95"/>
      <c r="AQ33" s="94"/>
      <c r="AR33" s="94"/>
      <c r="AS33" s="94"/>
    </row>
    <row r="34" spans="1:44">
      <c r="A34" s="27" t="s">
        <v>51</v>
      </c>
      <c r="B34" s="38">
        <v>28.099406433105</v>
      </c>
      <c r="C34" s="4">
        <v>28.106433105</v>
      </c>
      <c r="D34" s="4">
        <v>28.8857923214594</v>
      </c>
      <c r="E34" s="41">
        <v>28.3638772865215</v>
      </c>
      <c r="F34" s="4">
        <v>27.8220920562744</v>
      </c>
      <c r="G34" s="4">
        <v>27.154</v>
      </c>
      <c r="H34" s="4">
        <v>27.5089988708496</v>
      </c>
      <c r="I34" s="41">
        <v>27.4950303090413</v>
      </c>
      <c r="J34" s="4">
        <v>26.95412</v>
      </c>
      <c r="K34" s="4">
        <v>26.8828193664551</v>
      </c>
      <c r="L34" s="4">
        <v>26.924512</v>
      </c>
      <c r="M34" s="41">
        <v>26.9204837888184</v>
      </c>
      <c r="N34" s="73">
        <v>28.21451</v>
      </c>
      <c r="O34" s="73">
        <v>28.56754</v>
      </c>
      <c r="P34" s="73">
        <v>28.87964</v>
      </c>
      <c r="Q34" s="41">
        <v>28.5538966666667</v>
      </c>
      <c r="R34" s="1">
        <v>29.34</v>
      </c>
      <c r="S34" s="1">
        <v>29.29</v>
      </c>
      <c r="T34" s="107">
        <v>29.27</v>
      </c>
      <c r="W34" s="56" t="s">
        <v>52</v>
      </c>
      <c r="X34" s="19"/>
      <c r="Y34" s="4"/>
      <c r="Z34" s="4"/>
      <c r="AA34" s="4"/>
      <c r="AB34" s="4"/>
      <c r="AC34" s="21"/>
      <c r="AD34" s="21"/>
      <c r="AE34" s="21"/>
      <c r="AF34" s="4"/>
      <c r="AG34" s="4"/>
      <c r="AH34" s="4"/>
      <c r="AI34" s="4"/>
      <c r="AJ34" s="4"/>
      <c r="AK34" s="4"/>
      <c r="AL34" s="4"/>
      <c r="AM34" s="4"/>
      <c r="AN34" s="55"/>
      <c r="AO34" s="94"/>
      <c r="AP34" s="95"/>
      <c r="AQ34" s="94"/>
      <c r="AR34" s="94"/>
    </row>
    <row r="35" spans="1:44">
      <c r="A35" s="27" t="s">
        <v>53</v>
      </c>
      <c r="B35" s="38">
        <v>22.9414672851563</v>
      </c>
      <c r="C35" s="4">
        <v>22.9704933166504</v>
      </c>
      <c r="D35" s="4">
        <v>22.8922233581543</v>
      </c>
      <c r="E35" s="41">
        <v>22.9347279866536</v>
      </c>
      <c r="F35" s="4">
        <v>24.2653121948242</v>
      </c>
      <c r="G35" s="4">
        <v>24.3373184204102</v>
      </c>
      <c r="H35" s="4">
        <v>24.2299289703369</v>
      </c>
      <c r="I35" s="41">
        <v>24.2775198618571</v>
      </c>
      <c r="J35" s="4">
        <v>24.7577209472656</v>
      </c>
      <c r="K35" s="4">
        <v>24.9205322265625</v>
      </c>
      <c r="L35" s="4">
        <v>24.7747077941895</v>
      </c>
      <c r="M35" s="41">
        <v>24.8176536560059</v>
      </c>
      <c r="N35" s="73">
        <v>23.5397605895996</v>
      </c>
      <c r="O35" s="73">
        <v>23.598819732666</v>
      </c>
      <c r="P35" s="73">
        <v>24.2482395172119</v>
      </c>
      <c r="Q35" s="41">
        <v>23.7956066131592</v>
      </c>
      <c r="R35" s="1">
        <v>25.33</v>
      </c>
      <c r="S35" s="1">
        <v>24.62</v>
      </c>
      <c r="T35" s="107">
        <v>24.45</v>
      </c>
      <c r="W35" s="57"/>
      <c r="X35" s="17" t="s">
        <v>70</v>
      </c>
      <c r="Y35" s="17"/>
      <c r="Z35" s="17"/>
      <c r="AA35" s="17" t="s">
        <v>71</v>
      </c>
      <c r="AB35" s="17"/>
      <c r="AC35" s="17"/>
      <c r="AD35" s="17" t="s">
        <v>72</v>
      </c>
      <c r="AE35" s="17"/>
      <c r="AF35" s="17"/>
      <c r="AG35" s="17" t="s">
        <v>73</v>
      </c>
      <c r="AH35" s="17"/>
      <c r="AI35" s="17"/>
      <c r="AJ35" s="87"/>
      <c r="AK35" s="88"/>
      <c r="AL35" s="88"/>
      <c r="AM35" s="88"/>
      <c r="AN35" s="55"/>
      <c r="AO35" s="94"/>
      <c r="AP35" s="94"/>
      <c r="AQ35" s="94"/>
      <c r="AR35" s="94"/>
    </row>
    <row r="36" spans="1:44">
      <c r="A36" s="27" t="s">
        <v>54</v>
      </c>
      <c r="B36" s="38">
        <v>25.2163715362549</v>
      </c>
      <c r="C36" s="4">
        <v>25.0137634277344</v>
      </c>
      <c r="D36" s="4">
        <v>25.0108165740967</v>
      </c>
      <c r="E36" s="41">
        <v>25.080317179362</v>
      </c>
      <c r="F36" s="4">
        <v>25.9112796783447</v>
      </c>
      <c r="G36" s="4">
        <v>25.8829040527344</v>
      </c>
      <c r="H36" s="4">
        <v>25.2609348297119</v>
      </c>
      <c r="I36" s="41">
        <v>25.6850395202637</v>
      </c>
      <c r="J36" s="4">
        <v>24.7437934875488</v>
      </c>
      <c r="K36" s="4">
        <v>24.7225856781006</v>
      </c>
      <c r="L36" s="4">
        <v>24.7681560516357</v>
      </c>
      <c r="M36" s="41">
        <v>24.7448450724284</v>
      </c>
      <c r="N36" s="73">
        <v>25.1754486083984</v>
      </c>
      <c r="O36" s="73">
        <v>25.0653610229492</v>
      </c>
      <c r="P36" s="73">
        <v>25.081018447876</v>
      </c>
      <c r="Q36" s="41">
        <v>25.1072760264079</v>
      </c>
      <c r="R36" s="1">
        <v>26.24</v>
      </c>
      <c r="S36" s="1">
        <v>26.21</v>
      </c>
      <c r="T36" s="107">
        <v>26.48</v>
      </c>
      <c r="W36" s="44" t="s">
        <v>9</v>
      </c>
      <c r="X36" s="52">
        <f t="shared" ref="X36:AI36" si="20">(X21-$AM21)*-1</f>
        <v>1.35851477339677</v>
      </c>
      <c r="Y36" s="65">
        <f t="shared" si="20"/>
        <v>1.30403898909507</v>
      </c>
      <c r="Z36" s="66">
        <f t="shared" si="20"/>
        <v>1.25658796980787</v>
      </c>
      <c r="AA36" s="67">
        <f t="shared" si="20"/>
        <v>0.472618243245368</v>
      </c>
      <c r="AB36" s="67">
        <f t="shared" si="20"/>
        <v>0.611204287556966</v>
      </c>
      <c r="AC36" s="68">
        <f t="shared" si="20"/>
        <v>0.330228945760066</v>
      </c>
      <c r="AD36" s="69">
        <f t="shared" si="20"/>
        <v>1.73397383406577</v>
      </c>
      <c r="AE36" s="69">
        <f t="shared" si="20"/>
        <v>1.68163275435387</v>
      </c>
      <c r="AF36" s="70">
        <f t="shared" si="20"/>
        <v>1.59928335860187</v>
      </c>
      <c r="AG36" s="89">
        <f t="shared" si="20"/>
        <v>-0.118644955607131</v>
      </c>
      <c r="AH36" s="89">
        <f t="shared" si="20"/>
        <v>0.174687716511968</v>
      </c>
      <c r="AI36" s="30">
        <f t="shared" si="20"/>
        <v>0.0777070493977696</v>
      </c>
      <c r="AJ36" s="4"/>
      <c r="AK36" s="73"/>
      <c r="AL36" s="73"/>
      <c r="AM36" s="73"/>
      <c r="AN36" s="55"/>
      <c r="AO36" s="94"/>
      <c r="AP36" s="94"/>
      <c r="AQ36" s="94"/>
      <c r="AR36" s="94"/>
    </row>
    <row r="37" spans="1:44">
      <c r="A37" s="27" t="s">
        <v>55</v>
      </c>
      <c r="B37" s="38">
        <v>25.6870174407959</v>
      </c>
      <c r="C37" s="4">
        <v>25.5993518829346</v>
      </c>
      <c r="D37" s="4">
        <v>24.7935218811035</v>
      </c>
      <c r="E37" s="41">
        <v>25.3599637349447</v>
      </c>
      <c r="F37" s="4">
        <v>25.8753604888916</v>
      </c>
      <c r="G37" s="4">
        <v>25.6853103637695</v>
      </c>
      <c r="H37" s="4">
        <v>25.5570507049561</v>
      </c>
      <c r="I37" s="41">
        <v>25.7059071858724</v>
      </c>
      <c r="J37" s="4">
        <v>26.3215198516846</v>
      </c>
      <c r="K37" s="4">
        <v>26.2710704803467</v>
      </c>
      <c r="L37" s="4">
        <v>26.4622611999512</v>
      </c>
      <c r="M37" s="41">
        <v>26.3516171773275</v>
      </c>
      <c r="N37" s="73">
        <v>25.9271678924561</v>
      </c>
      <c r="O37" s="73">
        <v>26.1198081970215</v>
      </c>
      <c r="P37" s="73">
        <v>25.9229278564453</v>
      </c>
      <c r="Q37" s="41">
        <v>25.9899679819743</v>
      </c>
      <c r="R37" s="1">
        <v>27.32</v>
      </c>
      <c r="S37" s="1">
        <v>27.88</v>
      </c>
      <c r="T37" s="107">
        <v>27.94</v>
      </c>
      <c r="W37" s="44" t="s">
        <v>11</v>
      </c>
      <c r="X37" s="53">
        <f t="shared" ref="X37:X47" si="21">(X22-$AM22)*-1</f>
        <v>4.1233810170491</v>
      </c>
      <c r="Y37" s="71">
        <f t="shared" ref="Y37:Y47" si="22">(Y22-$AM22)*-1</f>
        <v>4.3492873891194</v>
      </c>
      <c r="Z37" s="72">
        <f t="shared" ref="Z37:Z47" si="23">(Z22-$AM22)*-1</f>
        <v>4.0426315053304</v>
      </c>
      <c r="AA37" s="73">
        <f t="shared" ref="AA37:AA47" si="24">(AA22-$AM22)*-1</f>
        <v>3.4341416676839</v>
      </c>
      <c r="AB37" s="73">
        <f t="shared" ref="AB37:AB47" si="25">(AB22-$AM22)*-1</f>
        <v>3.4347462972005</v>
      </c>
      <c r="AC37" s="41">
        <f t="shared" ref="AC37:AC47" si="26">(AC22-$AM22)*-1</f>
        <v>3.4464383443196</v>
      </c>
      <c r="AD37" s="74">
        <f t="shared" ref="AD37:AD47" si="27">(AD22-$AM22)*-1</f>
        <v>3.3412598927816</v>
      </c>
      <c r="AE37" s="74">
        <f t="shared" ref="AE37:AE47" si="28">(AE22-$AM22)*-1</f>
        <v>3.5235314687093</v>
      </c>
      <c r="AF37" s="75">
        <f t="shared" ref="AF37:AF47" si="29">(AF22-$AM22)*-1</f>
        <v>3.3409375508627</v>
      </c>
      <c r="AG37" s="43">
        <f t="shared" ref="AG37:AG47" si="30">(AG22-$AM22)*-1</f>
        <v>1.3193818410237</v>
      </c>
      <c r="AH37" s="43">
        <f t="shared" ref="AH37:AH47" si="31">(AH22-$AM22)*-1</f>
        <v>1.1959172566732</v>
      </c>
      <c r="AI37" s="31">
        <f t="shared" ref="AI37:AI47" si="32">(AI22-$AM22)*-1</f>
        <v>1.1432790120443</v>
      </c>
      <c r="AJ37" s="4"/>
      <c r="AK37" s="73"/>
      <c r="AL37" s="4"/>
      <c r="AM37" s="73"/>
      <c r="AN37" s="55"/>
      <c r="AO37" s="94"/>
      <c r="AP37" s="94"/>
      <c r="AQ37" s="94"/>
      <c r="AR37" s="94"/>
    </row>
    <row r="38" spans="1:44">
      <c r="A38" s="27" t="s">
        <v>56</v>
      </c>
      <c r="B38" s="38">
        <v>22.9473476409912</v>
      </c>
      <c r="C38" s="4">
        <v>22.8162212371826</v>
      </c>
      <c r="D38" s="4">
        <v>22.0082912445068</v>
      </c>
      <c r="E38" s="41">
        <v>22.5906200408935</v>
      </c>
      <c r="F38" s="4">
        <v>21.5301342010498</v>
      </c>
      <c r="G38" s="4">
        <v>21.5597476959229</v>
      </c>
      <c r="H38" s="4">
        <v>21.8308506011963</v>
      </c>
      <c r="I38" s="41">
        <v>21.6402441660563</v>
      </c>
      <c r="J38" s="4">
        <v>22.9242477416992</v>
      </c>
      <c r="K38" s="4">
        <v>22.534481048584</v>
      </c>
      <c r="L38" s="4">
        <v>22.9966220855713</v>
      </c>
      <c r="M38" s="41">
        <v>22.8184502919515</v>
      </c>
      <c r="N38" s="73">
        <v>22.4016857147217</v>
      </c>
      <c r="O38" s="73">
        <v>22.1549995422363</v>
      </c>
      <c r="P38" s="73">
        <v>22.3086280822754</v>
      </c>
      <c r="Q38" s="41">
        <v>22.2884377797445</v>
      </c>
      <c r="R38" s="1">
        <v>26.28</v>
      </c>
      <c r="S38" s="1">
        <v>26.58</v>
      </c>
      <c r="T38" s="107">
        <v>26.69</v>
      </c>
      <c r="W38" s="44" t="s">
        <v>13</v>
      </c>
      <c r="X38" s="53">
        <f t="shared" si="21"/>
        <v>0.0194983673095308</v>
      </c>
      <c r="Y38" s="71">
        <f t="shared" si="22"/>
        <v>-0.125393371582067</v>
      </c>
      <c r="Z38" s="72">
        <f t="shared" si="23"/>
        <v>0.343892593383732</v>
      </c>
      <c r="AA38" s="73">
        <f t="shared" si="24"/>
        <v>-0.447389144897468</v>
      </c>
      <c r="AB38" s="73">
        <f t="shared" si="25"/>
        <v>-0.288277359008767</v>
      </c>
      <c r="AC38" s="41">
        <f t="shared" si="26"/>
        <v>-0.396256942748966</v>
      </c>
      <c r="AD38" s="74">
        <f t="shared" si="27"/>
        <v>-1.02692977905276</v>
      </c>
      <c r="AE38" s="74">
        <f t="shared" si="28"/>
        <v>-2.57559005737307</v>
      </c>
      <c r="AF38" s="75">
        <f t="shared" si="29"/>
        <v>-0.118083877563464</v>
      </c>
      <c r="AG38" s="43">
        <f t="shared" si="30"/>
        <v>0.375207214355434</v>
      </c>
      <c r="AH38" s="43">
        <f t="shared" si="31"/>
        <v>0.461372070312436</v>
      </c>
      <c r="AI38" s="31">
        <f t="shared" si="32"/>
        <v>0.713273315429635</v>
      </c>
      <c r="AJ38" s="4"/>
      <c r="AK38" s="73"/>
      <c r="AL38" s="4"/>
      <c r="AM38" s="73"/>
      <c r="AN38" s="55"/>
      <c r="AO38" s="95"/>
      <c r="AP38" s="94"/>
      <c r="AQ38" s="95"/>
      <c r="AR38" s="94"/>
    </row>
    <row r="39" spans="1:44">
      <c r="A39" s="27" t="s">
        <v>57</v>
      </c>
      <c r="B39" s="38">
        <v>24.558988571167</v>
      </c>
      <c r="C39" s="4">
        <v>24.929931640625</v>
      </c>
      <c r="D39" s="4">
        <v>24.5472660064697</v>
      </c>
      <c r="E39" s="41">
        <v>24.6787287394206</v>
      </c>
      <c r="F39" s="4">
        <v>23.9390747070313</v>
      </c>
      <c r="G39" s="4">
        <v>23.8026489257813</v>
      </c>
      <c r="H39" s="4">
        <v>23.7902219009399</v>
      </c>
      <c r="I39" s="41">
        <v>23.8439818445842</v>
      </c>
      <c r="J39" s="4">
        <v>23.4003829956055</v>
      </c>
      <c r="K39" s="4">
        <v>23.1747131347656</v>
      </c>
      <c r="L39" s="4">
        <v>23.3445072174072</v>
      </c>
      <c r="M39" s="41">
        <v>23.3065344492594</v>
      </c>
      <c r="N39" s="73">
        <v>24.2559364318848</v>
      </c>
      <c r="O39" s="73">
        <v>24.0226268768311</v>
      </c>
      <c r="P39" s="73">
        <v>24.1815673828125</v>
      </c>
      <c r="Q39" s="41">
        <v>24.1533768971761</v>
      </c>
      <c r="R39" s="1">
        <v>26.06</v>
      </c>
      <c r="S39" s="1">
        <v>25.79</v>
      </c>
      <c r="T39" s="107">
        <v>25.39</v>
      </c>
      <c r="W39" s="44" t="s">
        <v>15</v>
      </c>
      <c r="X39" s="53">
        <f t="shared" si="21"/>
        <v>-1.97918220520027</v>
      </c>
      <c r="Y39" s="71">
        <f t="shared" si="22"/>
        <v>-2.43744369506837</v>
      </c>
      <c r="Z39" s="72">
        <f t="shared" si="23"/>
        <v>-2.74947639465336</v>
      </c>
      <c r="AA39" s="73">
        <f t="shared" si="24"/>
        <v>-0.349283599853569</v>
      </c>
      <c r="AB39" s="73">
        <f t="shared" si="25"/>
        <v>-0.21928359985357</v>
      </c>
      <c r="AC39" s="41">
        <f t="shared" si="26"/>
        <v>-0.349278599853567</v>
      </c>
      <c r="AD39" s="74">
        <f t="shared" si="27"/>
        <v>-1.92032661437997</v>
      </c>
      <c r="AE39" s="74">
        <f t="shared" si="28"/>
        <v>-2.93639030456546</v>
      </c>
      <c r="AF39" s="75">
        <f t="shared" si="29"/>
        <v>-2.66184272766117</v>
      </c>
      <c r="AG39" s="43">
        <f t="shared" si="30"/>
        <v>1.25940208435053</v>
      </c>
      <c r="AH39" s="43">
        <f t="shared" si="31"/>
        <v>1.30071640014643</v>
      </c>
      <c r="AI39" s="31">
        <f t="shared" si="32"/>
        <v>1.09398345947263</v>
      </c>
      <c r="AJ39" s="4"/>
      <c r="AK39" s="73"/>
      <c r="AL39" s="4"/>
      <c r="AM39" s="73"/>
      <c r="AN39" s="55"/>
      <c r="AO39" s="95"/>
      <c r="AP39" s="94"/>
      <c r="AQ39" s="95"/>
      <c r="AR39" s="94"/>
    </row>
    <row r="40" spans="1:44">
      <c r="A40" s="27" t="s">
        <v>58</v>
      </c>
      <c r="B40" s="38">
        <v>24.0020313262939</v>
      </c>
      <c r="C40" s="4">
        <v>25.3472309112549</v>
      </c>
      <c r="D40" s="4">
        <v>24.7875137329102</v>
      </c>
      <c r="E40" s="41">
        <v>24.7122586568197</v>
      </c>
      <c r="F40" s="4">
        <v>24.2444343566895</v>
      </c>
      <c r="G40" s="4">
        <v>24.6371402740479</v>
      </c>
      <c r="H40" s="4">
        <v>24.4177532196045</v>
      </c>
      <c r="I40" s="41">
        <v>24.4331092834473</v>
      </c>
      <c r="J40" s="4">
        <v>25.5191955566406</v>
      </c>
      <c r="K40" s="4">
        <v>25.1780815124512</v>
      </c>
      <c r="L40" s="4">
        <v>24.9741249084473</v>
      </c>
      <c r="M40" s="41">
        <v>25.2238006591797</v>
      </c>
      <c r="N40" s="73">
        <v>24.7321510314941</v>
      </c>
      <c r="O40" s="73">
        <v>24.7417507171631</v>
      </c>
      <c r="P40" s="73">
        <v>24.8399105072021</v>
      </c>
      <c r="Q40" s="41">
        <v>24.7712707519531</v>
      </c>
      <c r="R40" s="1">
        <v>25.43</v>
      </c>
      <c r="S40" s="1">
        <v>25.54</v>
      </c>
      <c r="T40" s="107">
        <v>25.39</v>
      </c>
      <c r="W40" s="44" t="s">
        <v>17</v>
      </c>
      <c r="X40" s="53">
        <f t="shared" si="21"/>
        <v>2.63915288289387</v>
      </c>
      <c r="Y40" s="71">
        <f t="shared" si="22"/>
        <v>2.67573010762537</v>
      </c>
      <c r="Z40" s="72">
        <f t="shared" si="23"/>
        <v>2.52695500691737</v>
      </c>
      <c r="AA40" s="73">
        <f t="shared" si="24"/>
        <v>1.75461819966637</v>
      </c>
      <c r="AB40" s="73">
        <f t="shared" si="25"/>
        <v>1.54472020467126</v>
      </c>
      <c r="AC40" s="41">
        <f t="shared" si="26"/>
        <v>1.50455029805507</v>
      </c>
      <c r="AD40" s="74">
        <f t="shared" si="27"/>
        <v>1.94796078999847</v>
      </c>
      <c r="AE40" s="74">
        <f t="shared" si="28"/>
        <v>2.00520222981777</v>
      </c>
      <c r="AF40" s="75">
        <f t="shared" si="29"/>
        <v>2.48578351338707</v>
      </c>
      <c r="AG40" s="43">
        <f t="shared" si="30"/>
        <v>0.220619328816767</v>
      </c>
      <c r="AH40" s="43">
        <f t="shared" si="31"/>
        <v>0.242027409871469</v>
      </c>
      <c r="AI40" s="31">
        <f t="shared" si="32"/>
        <v>0.349033482869466</v>
      </c>
      <c r="AJ40" s="4"/>
      <c r="AK40" s="73"/>
      <c r="AL40" s="4"/>
      <c r="AM40" s="73"/>
      <c r="AN40" s="55"/>
      <c r="AO40" s="95"/>
      <c r="AP40" s="94"/>
      <c r="AQ40" s="95"/>
      <c r="AR40" s="94"/>
    </row>
    <row r="41" spans="1:43">
      <c r="A41" s="27" t="s">
        <v>59</v>
      </c>
      <c r="B41" s="38">
        <v>22.3602256774902</v>
      </c>
      <c r="C41" s="4">
        <v>22.793155670166</v>
      </c>
      <c r="D41" s="4">
        <v>22.6658325195313</v>
      </c>
      <c r="E41" s="41">
        <v>22.6064046223958</v>
      </c>
      <c r="F41" s="4">
        <v>23.7010097503662</v>
      </c>
      <c r="G41" s="4">
        <v>22.981258392334</v>
      </c>
      <c r="H41" s="4">
        <v>22.9287796020508</v>
      </c>
      <c r="I41" s="41">
        <v>23.2036825815837</v>
      </c>
      <c r="J41" s="4">
        <v>23.4615497589111</v>
      </c>
      <c r="K41" s="4">
        <v>23.2518424987793</v>
      </c>
      <c r="L41" s="4">
        <v>23.3416519165039</v>
      </c>
      <c r="M41" s="41">
        <v>23.3516813913981</v>
      </c>
      <c r="N41" s="73">
        <v>22.6354522705078</v>
      </c>
      <c r="O41" s="73">
        <v>22.6384830474854</v>
      </c>
      <c r="P41" s="73">
        <v>22.5743083953857</v>
      </c>
      <c r="Q41" s="41">
        <v>22.616081237793</v>
      </c>
      <c r="R41" s="1">
        <v>23.29</v>
      </c>
      <c r="S41" s="1">
        <v>22.97</v>
      </c>
      <c r="T41" s="107">
        <v>23.58</v>
      </c>
      <c r="W41" s="44" t="s">
        <v>19</v>
      </c>
      <c r="X41" s="53">
        <f t="shared" si="21"/>
        <v>0.528107886250466</v>
      </c>
      <c r="Y41" s="71">
        <f t="shared" si="22"/>
        <v>0.335829977925267</v>
      </c>
      <c r="Z41" s="72">
        <f t="shared" si="23"/>
        <v>0.544911627705565</v>
      </c>
      <c r="AA41" s="73">
        <f t="shared" si="24"/>
        <v>-1.72974451548283</v>
      </c>
      <c r="AB41" s="73">
        <f t="shared" si="25"/>
        <v>-1.40340479380323</v>
      </c>
      <c r="AC41" s="41">
        <f t="shared" si="26"/>
        <v>-1.72177752024364</v>
      </c>
      <c r="AD41" s="74">
        <f t="shared" si="27"/>
        <v>1.91088849538137</v>
      </c>
      <c r="AE41" s="74">
        <f t="shared" si="28"/>
        <v>2.31111508839897</v>
      </c>
      <c r="AF41" s="75">
        <f t="shared" si="29"/>
        <v>2.19111508839897</v>
      </c>
      <c r="AG41" s="43">
        <f t="shared" si="30"/>
        <v>0.757911124165565</v>
      </c>
      <c r="AH41" s="43">
        <f t="shared" si="31"/>
        <v>0.687911124165569</v>
      </c>
      <c r="AI41" s="31">
        <f t="shared" si="32"/>
        <v>0.607911124165567</v>
      </c>
      <c r="AJ41" s="4"/>
      <c r="AK41" s="73"/>
      <c r="AL41" s="4"/>
      <c r="AM41" s="73"/>
      <c r="AN41" s="55"/>
      <c r="AO41" s="94"/>
      <c r="AP41" s="94"/>
      <c r="AQ41" s="94"/>
    </row>
    <row r="42" spans="1:43">
      <c r="A42" s="27" t="s">
        <v>60</v>
      </c>
      <c r="B42" s="38">
        <v>23.2293434143066</v>
      </c>
      <c r="C42" s="4">
        <v>23.0174789428711</v>
      </c>
      <c r="D42" s="4">
        <v>23.6933517456055</v>
      </c>
      <c r="E42" s="41">
        <v>23.3133913675944</v>
      </c>
      <c r="F42" s="4">
        <v>24.2884616851807</v>
      </c>
      <c r="G42" s="4">
        <v>24.4116020202637</v>
      </c>
      <c r="H42" s="4">
        <v>24.483907699585</v>
      </c>
      <c r="I42" s="41">
        <v>24.3946571350098</v>
      </c>
      <c r="J42" s="4">
        <v>22.778133392334</v>
      </c>
      <c r="K42" s="4">
        <v>22.5429039001465</v>
      </c>
      <c r="L42" s="4">
        <v>22.3899707794189</v>
      </c>
      <c r="M42" s="41">
        <v>22.5703360239665</v>
      </c>
      <c r="N42" s="73">
        <v>24.0803089141846</v>
      </c>
      <c r="O42" s="73">
        <v>24.063009262085</v>
      </c>
      <c r="P42" s="73">
        <v>24.1947700500488</v>
      </c>
      <c r="Q42" s="41">
        <v>24.1126960754395</v>
      </c>
      <c r="R42" s="1">
        <v>24.5</v>
      </c>
      <c r="S42" s="1">
        <v>24.52</v>
      </c>
      <c r="T42" s="107">
        <v>24.7</v>
      </c>
      <c r="W42" s="44" t="s">
        <v>21</v>
      </c>
      <c r="X42" s="53">
        <f t="shared" si="21"/>
        <v>0.540433870951266</v>
      </c>
      <c r="Y42" s="71">
        <f t="shared" si="22"/>
        <v>0.533985125223766</v>
      </c>
      <c r="Z42" s="72">
        <f t="shared" si="23"/>
        <v>0.734134661356565</v>
      </c>
      <c r="AA42" s="73">
        <f t="shared" si="24"/>
        <v>1.49712385813397</v>
      </c>
      <c r="AB42" s="73">
        <f t="shared" si="25"/>
        <v>1.04766592661547</v>
      </c>
      <c r="AC42" s="41">
        <f t="shared" si="26"/>
        <v>1.14562849680587</v>
      </c>
      <c r="AD42" s="74">
        <f t="shared" si="27"/>
        <v>0.936253115336169</v>
      </c>
      <c r="AE42" s="74">
        <f t="shared" si="28"/>
        <v>0.44621328989667</v>
      </c>
      <c r="AF42" s="75">
        <f t="shared" si="29"/>
        <v>0.93541960398357</v>
      </c>
      <c r="AG42" s="43">
        <f t="shared" si="30"/>
        <v>0.570762392679869</v>
      </c>
      <c r="AH42" s="43">
        <f t="shared" si="31"/>
        <v>0.646959063212067</v>
      </c>
      <c r="AI42" s="31">
        <f t="shared" si="32"/>
        <v>0.639930483500167</v>
      </c>
      <c r="AJ42" s="4"/>
      <c r="AK42" s="73"/>
      <c r="AL42" s="4"/>
      <c r="AM42" s="73"/>
      <c r="AN42" s="55"/>
      <c r="AO42" s="94"/>
      <c r="AP42" s="94"/>
      <c r="AQ42" s="94"/>
    </row>
    <row r="43" spans="1:43">
      <c r="A43" s="27" t="s">
        <v>61</v>
      </c>
      <c r="B43" s="38">
        <v>32.5721206665039</v>
      </c>
      <c r="C43" s="4">
        <v>32.4083023071289</v>
      </c>
      <c r="D43" s="4">
        <v>32.1625862121582</v>
      </c>
      <c r="E43" s="41">
        <v>32.3810030619303</v>
      </c>
      <c r="F43" s="4">
        <v>34.3421127319335</v>
      </c>
      <c r="G43" s="4">
        <v>34.6709289550781</v>
      </c>
      <c r="H43" s="4">
        <v>34.1421127319336</v>
      </c>
      <c r="I43" s="41">
        <v>34.3850514729817</v>
      </c>
      <c r="J43" s="4">
        <v>32.3001075744629</v>
      </c>
      <c r="K43" s="4">
        <v>32.5554237365723</v>
      </c>
      <c r="L43" s="4">
        <v>32.2880096435547</v>
      </c>
      <c r="M43" s="41">
        <v>32.3811803181966</v>
      </c>
      <c r="N43" s="73">
        <v>32.5895957946777</v>
      </c>
      <c r="O43" s="73">
        <v>33.6966743469238</v>
      </c>
      <c r="P43" s="73">
        <v>33.1742630004883</v>
      </c>
      <c r="Q43" s="41">
        <v>33.1535110473633</v>
      </c>
      <c r="R43" s="1">
        <v>34.41</v>
      </c>
      <c r="S43" s="1">
        <v>33.8431</v>
      </c>
      <c r="T43" s="107">
        <v>34.57</v>
      </c>
      <c r="W43" s="44" t="s">
        <v>23</v>
      </c>
      <c r="X43" s="53">
        <f t="shared" si="21"/>
        <v>1.39082665761313</v>
      </c>
      <c r="Y43" s="71">
        <f t="shared" si="22"/>
        <v>1.49988580067953</v>
      </c>
      <c r="Z43" s="72">
        <f t="shared" si="23"/>
        <v>1.43045449574793</v>
      </c>
      <c r="AA43" s="73">
        <f t="shared" si="24"/>
        <v>0.967058957417732</v>
      </c>
      <c r="AB43" s="73">
        <f t="shared" si="25"/>
        <v>0.746932233174634</v>
      </c>
      <c r="AC43" s="41">
        <f t="shared" si="26"/>
        <v>0.880547726949034</v>
      </c>
      <c r="AD43" s="74">
        <f t="shared" si="27"/>
        <v>2.38695298512774</v>
      </c>
      <c r="AE43" s="74">
        <f t="shared" si="28"/>
        <v>2.09681474049884</v>
      </c>
      <c r="AF43" s="75">
        <f t="shared" si="29"/>
        <v>2.10161935170493</v>
      </c>
      <c r="AG43" s="43">
        <f t="shared" si="30"/>
        <v>0.131226361592636</v>
      </c>
      <c r="AH43" s="43">
        <f t="shared" si="31"/>
        <v>0.122637570699035</v>
      </c>
      <c r="AI43" s="31">
        <f t="shared" si="32"/>
        <v>0.304331601460736</v>
      </c>
      <c r="AJ43" s="4"/>
      <c r="AK43" s="73"/>
      <c r="AL43" s="4"/>
      <c r="AM43" s="73"/>
      <c r="AN43" s="55"/>
      <c r="AO43" s="94"/>
      <c r="AP43" s="94"/>
      <c r="AQ43" s="94"/>
    </row>
    <row r="44" spans="1:40">
      <c r="A44" s="27" t="s">
        <v>62</v>
      </c>
      <c r="B44" s="38">
        <v>21.8870983123779</v>
      </c>
      <c r="C44" s="4">
        <v>21.841121673584</v>
      </c>
      <c r="D44" s="4">
        <v>21.9263896942139</v>
      </c>
      <c r="E44" s="41">
        <v>21.8848698933919</v>
      </c>
      <c r="F44" s="4">
        <v>22.2999324798584</v>
      </c>
      <c r="G44" s="4">
        <v>22.1623249053955</v>
      </c>
      <c r="H44" s="4">
        <v>22.1218299865723</v>
      </c>
      <c r="I44" s="41">
        <v>22.1946957906087</v>
      </c>
      <c r="J44" s="4">
        <v>22.2757701873779</v>
      </c>
      <c r="K44" s="4">
        <v>22.2846412658691</v>
      </c>
      <c r="L44" s="4">
        <v>22.3557662963867</v>
      </c>
      <c r="M44" s="41">
        <v>22.3053925832112</v>
      </c>
      <c r="N44" s="73">
        <v>21.9038982391357</v>
      </c>
      <c r="O44" s="73">
        <v>22.0920085906982</v>
      </c>
      <c r="P44" s="73">
        <v>22.1021499633789</v>
      </c>
      <c r="Q44" s="41">
        <v>22.0326855977376</v>
      </c>
      <c r="R44" s="1">
        <v>23.4</v>
      </c>
      <c r="S44" s="1">
        <v>23.06</v>
      </c>
      <c r="T44" s="107">
        <v>23.6</v>
      </c>
      <c r="W44" s="44" t="s">
        <v>25</v>
      </c>
      <c r="X44" s="53">
        <f t="shared" si="21"/>
        <v>0.985866902669265</v>
      </c>
      <c r="Y44" s="71">
        <f t="shared" si="22"/>
        <v>1.32254063924157</v>
      </c>
      <c r="Z44" s="72">
        <f t="shared" si="23"/>
        <v>1.04974400838217</v>
      </c>
      <c r="AA44" s="73">
        <f t="shared" si="24"/>
        <v>-0.067746607462535</v>
      </c>
      <c r="AB44" s="73">
        <f t="shared" si="25"/>
        <v>-0.153024164835635</v>
      </c>
      <c r="AC44" s="41">
        <f t="shared" si="26"/>
        <v>-0.318459955851235</v>
      </c>
      <c r="AD44" s="74">
        <f t="shared" si="27"/>
        <v>2.22330563863117</v>
      </c>
      <c r="AE44" s="74">
        <f t="shared" si="28"/>
        <v>2.10698216756187</v>
      </c>
      <c r="AF44" s="75">
        <f t="shared" si="29"/>
        <v>1.80397122701007</v>
      </c>
      <c r="AG44" s="43">
        <f t="shared" si="30"/>
        <v>1.82191670735677</v>
      </c>
      <c r="AH44" s="43">
        <f t="shared" si="31"/>
        <v>1.62341321309407</v>
      </c>
      <c r="AI44" s="31">
        <f t="shared" si="32"/>
        <v>1.77981198628747</v>
      </c>
      <c r="AJ44" s="4"/>
      <c r="AK44" s="73"/>
      <c r="AL44" s="4"/>
      <c r="AM44" s="73"/>
      <c r="AN44" s="55"/>
    </row>
    <row r="45" spans="1:40">
      <c r="A45" s="27" t="s">
        <v>63</v>
      </c>
      <c r="B45" s="38">
        <v>22.0989856719971</v>
      </c>
      <c r="C45" s="4">
        <v>21.5221500396729</v>
      </c>
      <c r="D45" s="4">
        <v>21.995792388916</v>
      </c>
      <c r="E45" s="41">
        <v>21.872309366862</v>
      </c>
      <c r="F45" s="4">
        <v>23.3459758758545</v>
      </c>
      <c r="G45" s="4">
        <v>23.4897861480713</v>
      </c>
      <c r="H45" s="4">
        <v>23.1701202392578</v>
      </c>
      <c r="I45" s="41">
        <v>23.3352940877279</v>
      </c>
      <c r="J45" s="4">
        <v>21.9740219116211</v>
      </c>
      <c r="K45" s="4">
        <v>21.3822994232178</v>
      </c>
      <c r="L45" s="4">
        <v>21.7310024261475</v>
      </c>
      <c r="M45" s="41">
        <v>21.6957745869955</v>
      </c>
      <c r="N45" s="73">
        <v>23.1175441741943</v>
      </c>
      <c r="O45" s="73">
        <v>23.2710235595703</v>
      </c>
      <c r="P45" s="73">
        <v>23.1582145690918</v>
      </c>
      <c r="Q45" s="41">
        <v>23.1822607676188</v>
      </c>
      <c r="R45" s="1">
        <v>22.86</v>
      </c>
      <c r="S45" s="1">
        <v>23.26</v>
      </c>
      <c r="T45" s="107">
        <v>23.22</v>
      </c>
      <c r="W45" s="44" t="s">
        <v>27</v>
      </c>
      <c r="X45" s="53">
        <f t="shared" si="21"/>
        <v>1.2385144580076</v>
      </c>
      <c r="Y45" s="71">
        <f t="shared" si="22"/>
        <v>0.479141746826</v>
      </c>
      <c r="Z45" s="72">
        <f t="shared" si="23"/>
        <v>0.963226829833798</v>
      </c>
      <c r="AA45" s="73">
        <f t="shared" si="24"/>
        <v>1.0998751605223</v>
      </c>
      <c r="AB45" s="73">
        <f t="shared" si="25"/>
        <v>0.999429222411899</v>
      </c>
      <c r="AC45" s="41">
        <f t="shared" si="26"/>
        <v>1.0904776538084</v>
      </c>
      <c r="AD45" s="74">
        <f t="shared" si="27"/>
        <v>0.0217905963133034</v>
      </c>
      <c r="AE45" s="74">
        <f t="shared" si="28"/>
        <v>-0.00332880371119737</v>
      </c>
      <c r="AF45" s="75">
        <f t="shared" si="29"/>
        <v>0.116826530761502</v>
      </c>
      <c r="AG45" s="43">
        <f t="shared" si="30"/>
        <v>0.288662239379702</v>
      </c>
      <c r="AH45" s="43">
        <f t="shared" si="31"/>
        <v>0.512800499267401</v>
      </c>
      <c r="AI45" s="31">
        <f t="shared" si="32"/>
        <v>0.710859581298601</v>
      </c>
      <c r="AJ45" s="4"/>
      <c r="AK45" s="73"/>
      <c r="AL45" s="4"/>
      <c r="AM45" s="73"/>
      <c r="AN45" s="55"/>
    </row>
    <row r="46" spans="1:40">
      <c r="A46" s="27" t="s">
        <v>64</v>
      </c>
      <c r="B46" s="38">
        <v>28.4835338592529</v>
      </c>
      <c r="C46" s="4">
        <v>27.9612369537353</v>
      </c>
      <c r="D46" s="4">
        <v>28.2327995300292</v>
      </c>
      <c r="E46" s="41">
        <v>28.2258567810058</v>
      </c>
      <c r="F46" s="4">
        <v>31.1803863525391</v>
      </c>
      <c r="G46" s="4">
        <v>31.5357303619385</v>
      </c>
      <c r="H46" s="4">
        <v>30.8120765686035</v>
      </c>
      <c r="I46" s="41">
        <v>31.1760644276937</v>
      </c>
      <c r="J46" s="4">
        <v>29.1742656707764</v>
      </c>
      <c r="K46" s="4">
        <v>29.1645469665527</v>
      </c>
      <c r="L46" s="4">
        <v>29.4031085968018</v>
      </c>
      <c r="M46" s="41">
        <v>29.2473070780436</v>
      </c>
      <c r="N46" s="73">
        <v>30.1142501831055</v>
      </c>
      <c r="O46" s="73">
        <v>30.0628101348877</v>
      </c>
      <c r="P46" s="73">
        <v>30.1156703948975</v>
      </c>
      <c r="Q46" s="41">
        <v>30.0975769042969</v>
      </c>
      <c r="R46" s="1">
        <v>33.72</v>
      </c>
      <c r="S46" s="1">
        <v>33.16</v>
      </c>
      <c r="T46" s="107">
        <v>32.9</v>
      </c>
      <c r="W46" s="44" t="s">
        <v>29</v>
      </c>
      <c r="X46" s="53">
        <f t="shared" si="21"/>
        <v>1.45825825398743</v>
      </c>
      <c r="Y46" s="71">
        <f t="shared" si="22"/>
        <v>1.79767285054503</v>
      </c>
      <c r="Z46" s="72">
        <f t="shared" si="23"/>
        <v>0.229300124104633</v>
      </c>
      <c r="AA46" s="73">
        <f t="shared" si="24"/>
        <v>1.57877995198553</v>
      </c>
      <c r="AB46" s="73">
        <f t="shared" si="25"/>
        <v>1.52833630269353</v>
      </c>
      <c r="AC46" s="41">
        <f t="shared" si="26"/>
        <v>1.27409626668273</v>
      </c>
      <c r="AD46" s="74">
        <f t="shared" si="27"/>
        <v>0.965714613850736</v>
      </c>
      <c r="AE46" s="74">
        <f t="shared" si="28"/>
        <v>0.136534850056837</v>
      </c>
      <c r="AF46" s="75">
        <f t="shared" si="29"/>
        <v>0.953932921345835</v>
      </c>
      <c r="AG46" s="43">
        <f t="shared" si="30"/>
        <v>-0.238780625407067</v>
      </c>
      <c r="AH46" s="43">
        <f t="shared" si="31"/>
        <v>-0.358327134196166</v>
      </c>
      <c r="AI46" s="31">
        <f t="shared" si="32"/>
        <v>-0.498103745524265</v>
      </c>
      <c r="AJ46" s="4"/>
      <c r="AK46" s="73"/>
      <c r="AL46" s="4"/>
      <c r="AM46" s="73"/>
      <c r="AN46" s="55"/>
    </row>
    <row r="47" spans="1:40">
      <c r="A47" s="27" t="s">
        <v>65</v>
      </c>
      <c r="B47" s="38">
        <v>22.4831619262695</v>
      </c>
      <c r="C47" s="4">
        <v>22.3431816101074</v>
      </c>
      <c r="D47" s="4">
        <v>22.3715171813965</v>
      </c>
      <c r="E47" s="41">
        <v>22.3992869059245</v>
      </c>
      <c r="F47" s="4">
        <v>23.6495037078857</v>
      </c>
      <c r="G47" s="4">
        <v>23.6168308258057</v>
      </c>
      <c r="H47" s="4">
        <v>23.340030670166</v>
      </c>
      <c r="I47" s="41">
        <v>23.5354550679525</v>
      </c>
      <c r="J47" s="4">
        <v>22.3612957000732</v>
      </c>
      <c r="K47" s="4">
        <v>22.311429977417</v>
      </c>
      <c r="L47" s="4">
        <v>22.0905208587646</v>
      </c>
      <c r="M47" s="41">
        <v>22.2544155120849</v>
      </c>
      <c r="N47" s="73">
        <v>22.1807060241699</v>
      </c>
      <c r="O47" s="73">
        <v>22.0808219909668</v>
      </c>
      <c r="P47" s="73">
        <v>21.7930450439453</v>
      </c>
      <c r="Q47" s="41">
        <v>22.018191019694</v>
      </c>
      <c r="R47" s="1">
        <v>26.9</v>
      </c>
      <c r="S47" s="1">
        <v>26.47</v>
      </c>
      <c r="T47" s="107">
        <v>25.83</v>
      </c>
      <c r="W47" s="44" t="s">
        <v>31</v>
      </c>
      <c r="X47" s="54">
        <f t="shared" si="21"/>
        <v>-0.877945226033502</v>
      </c>
      <c r="Y47" s="76">
        <f t="shared" si="22"/>
        <v>-0.8221629079183</v>
      </c>
      <c r="Z47" s="77">
        <f t="shared" si="23"/>
        <v>-0.671280186971002</v>
      </c>
      <c r="AA47" s="78">
        <f t="shared" si="24"/>
        <v>-0.670688756307</v>
      </c>
      <c r="AB47" s="78">
        <f t="shared" si="25"/>
        <v>-0.6300908406576</v>
      </c>
      <c r="AC47" s="79">
        <f t="shared" si="26"/>
        <v>-0.728077061971101</v>
      </c>
      <c r="AD47" s="80">
        <f t="shared" si="27"/>
        <v>-0.840833791097</v>
      </c>
      <c r="AE47" s="80">
        <f t="shared" si="28"/>
        <v>-1.1970620473226</v>
      </c>
      <c r="AF47" s="81">
        <f t="shared" si="29"/>
        <v>-1.0204526265462</v>
      </c>
      <c r="AG47" s="90">
        <f t="shared" si="30"/>
        <v>0.653531519571901</v>
      </c>
      <c r="AH47" s="90">
        <f t="shared" si="31"/>
        <v>0.521396128336499</v>
      </c>
      <c r="AI47" s="34">
        <f t="shared" si="32"/>
        <v>0.675803629557302</v>
      </c>
      <c r="AJ47" s="4"/>
      <c r="AK47" s="73"/>
      <c r="AL47" s="73"/>
      <c r="AM47" s="73"/>
      <c r="AN47" s="55"/>
    </row>
    <row r="48" spans="1:40">
      <c r="A48" s="27" t="s">
        <v>66</v>
      </c>
      <c r="B48" s="38">
        <v>21.9207515716553</v>
      </c>
      <c r="C48" s="4">
        <v>21.8529033660889</v>
      </c>
      <c r="D48" s="4">
        <v>21.3970012664795</v>
      </c>
      <c r="E48" s="41">
        <v>21.7235520680745</v>
      </c>
      <c r="F48" s="4">
        <v>22.7237930297852</v>
      </c>
      <c r="G48" s="4">
        <v>22.6349639892578</v>
      </c>
      <c r="H48" s="4">
        <v>22.9241905212402</v>
      </c>
      <c r="I48" s="41">
        <v>22.7609825134277</v>
      </c>
      <c r="J48" s="4">
        <v>22.7628536224365</v>
      </c>
      <c r="K48" s="4">
        <v>22.5475444793701</v>
      </c>
      <c r="L48" s="4">
        <v>22.4844608306885</v>
      </c>
      <c r="M48" s="41">
        <v>22.5982863108317</v>
      </c>
      <c r="N48" s="73">
        <v>21.544246673584</v>
      </c>
      <c r="O48" s="73">
        <v>21.3281993865967</v>
      </c>
      <c r="P48" s="73">
        <v>21.6776161193848</v>
      </c>
      <c r="Q48" s="41">
        <v>21.5166873931885</v>
      </c>
      <c r="R48" s="1">
        <v>25.32</v>
      </c>
      <c r="S48" s="1">
        <v>25.97</v>
      </c>
      <c r="T48" s="107">
        <v>25.61</v>
      </c>
      <c r="W48" s="55"/>
      <c r="X48" s="19"/>
      <c r="Y48" s="4"/>
      <c r="Z48" s="4"/>
      <c r="AA48" s="4"/>
      <c r="AB48" s="4"/>
      <c r="AC48" s="82"/>
      <c r="AD48" s="21"/>
      <c r="AE48" s="82"/>
      <c r="AF48" s="4"/>
      <c r="AG48" s="4"/>
      <c r="AH48" s="4"/>
      <c r="AI48" s="4"/>
      <c r="AJ48" s="4"/>
      <c r="AK48" s="4"/>
      <c r="AL48" s="4"/>
      <c r="AM48" s="4"/>
      <c r="AN48" s="55"/>
    </row>
    <row r="49" spans="1:39">
      <c r="A49" s="27" t="s">
        <v>67</v>
      </c>
      <c r="B49" s="96">
        <v>22.8128280639648</v>
      </c>
      <c r="C49" s="78">
        <v>22.4782047271729</v>
      </c>
      <c r="D49" s="78">
        <v>22.9980506896973</v>
      </c>
      <c r="E49" s="79">
        <v>22.763027826945</v>
      </c>
      <c r="F49" s="78">
        <v>23.5925922393799</v>
      </c>
      <c r="G49" s="78">
        <v>23.1330604553223</v>
      </c>
      <c r="H49" s="78">
        <v>23.2560386657715</v>
      </c>
      <c r="I49" s="79">
        <v>23.3272304534912</v>
      </c>
      <c r="J49" s="78">
        <v>22.9913711547852</v>
      </c>
      <c r="K49" s="78">
        <v>23.1295051574707</v>
      </c>
      <c r="L49" s="78">
        <v>23.1717376708984</v>
      </c>
      <c r="M49" s="79">
        <v>23.0975379943848</v>
      </c>
      <c r="N49" s="78">
        <v>22.9790630340576</v>
      </c>
      <c r="O49" s="78">
        <v>23.0950317382813</v>
      </c>
      <c r="P49" s="78">
        <v>23.1979370117188</v>
      </c>
      <c r="Q49" s="79">
        <v>23.0906772613526</v>
      </c>
      <c r="R49" s="110">
        <v>25.41</v>
      </c>
      <c r="S49" s="110">
        <v>25.09</v>
      </c>
      <c r="T49" s="110">
        <v>25.45</v>
      </c>
      <c r="U49" s="111">
        <v>25.3166666666667</v>
      </c>
      <c r="W49" s="59"/>
      <c r="X49" s="19"/>
      <c r="Y49" s="4"/>
      <c r="Z49" s="4"/>
      <c r="AA49" s="4"/>
      <c r="AB49" s="4"/>
      <c r="AC49" s="21"/>
      <c r="AD49" s="21"/>
      <c r="AE49" s="21"/>
      <c r="AF49" s="4"/>
      <c r="AG49" s="4"/>
      <c r="AH49" s="4"/>
      <c r="AI49" s="4"/>
      <c r="AJ49" s="4"/>
      <c r="AK49" s="4"/>
      <c r="AL49" s="4"/>
      <c r="AM49" s="4"/>
    </row>
    <row r="50" spans="23:39">
      <c r="W50" s="59"/>
      <c r="X50" s="19"/>
      <c r="Y50" s="4"/>
      <c r="Z50" s="4"/>
      <c r="AA50" s="4"/>
      <c r="AB50" s="4"/>
      <c r="AC50" s="21"/>
      <c r="AD50" s="21"/>
      <c r="AE50" s="21"/>
      <c r="AF50" s="4"/>
      <c r="AG50" s="4"/>
      <c r="AH50" s="4"/>
      <c r="AI50" s="4"/>
      <c r="AJ50" s="4"/>
      <c r="AK50" s="4"/>
      <c r="AL50" s="4"/>
      <c r="AM50" s="4"/>
    </row>
    <row r="51" spans="1:39">
      <c r="A51" s="36" t="s">
        <v>36</v>
      </c>
      <c r="B51" s="86" t="s">
        <v>70</v>
      </c>
      <c r="C51" s="86"/>
      <c r="D51" s="86"/>
      <c r="E51" s="86" t="s">
        <v>71</v>
      </c>
      <c r="F51" s="86"/>
      <c r="G51" s="86"/>
      <c r="H51" s="86" t="s">
        <v>72</v>
      </c>
      <c r="I51" s="86"/>
      <c r="J51" s="86"/>
      <c r="K51" s="86" t="s">
        <v>73</v>
      </c>
      <c r="L51" s="86"/>
      <c r="M51" s="86"/>
      <c r="N51" s="86" t="s">
        <v>7</v>
      </c>
      <c r="O51" s="86"/>
      <c r="P51" s="86"/>
      <c r="Q51" s="26" t="s">
        <v>3</v>
      </c>
      <c r="X51" s="19"/>
      <c r="Y51" s="4"/>
      <c r="Z51" s="4"/>
      <c r="AA51" s="4"/>
      <c r="AB51" s="4"/>
      <c r="AC51" s="21"/>
      <c r="AD51" s="21"/>
      <c r="AE51" s="21"/>
      <c r="AF51" s="4"/>
      <c r="AG51" s="4"/>
      <c r="AH51" s="4"/>
      <c r="AI51" s="4"/>
      <c r="AJ51" s="4"/>
      <c r="AK51" s="4"/>
      <c r="AL51" s="4"/>
      <c r="AM51" s="4"/>
    </row>
    <row r="52" ht="15.75" spans="1:39">
      <c r="A52" s="27" t="s">
        <v>8</v>
      </c>
      <c r="B52" s="103">
        <v>4.2786088104248</v>
      </c>
      <c r="C52" s="67">
        <v>4.98254824829101</v>
      </c>
      <c r="D52" s="68">
        <v>4.12244273376465</v>
      </c>
      <c r="E52" s="67">
        <v>4.985328338623</v>
      </c>
      <c r="F52" s="67">
        <v>4.36222805786133</v>
      </c>
      <c r="G52" s="68">
        <v>4.63222088623047</v>
      </c>
      <c r="H52" s="67">
        <v>3.3226047058105</v>
      </c>
      <c r="I52" s="67">
        <v>3.1931281585693</v>
      </c>
      <c r="J52" s="68">
        <v>3.6473765869141</v>
      </c>
      <c r="K52" s="67">
        <v>4.37044866943359</v>
      </c>
      <c r="L52" s="67">
        <v>4.76742895507812</v>
      </c>
      <c r="M52" s="68">
        <v>5.05988272094726</v>
      </c>
      <c r="N52" s="67">
        <v>6.073</v>
      </c>
      <c r="O52" s="67">
        <v>6.303</v>
      </c>
      <c r="P52" s="67">
        <v>5.173</v>
      </c>
      <c r="Q52" s="68">
        <v>5.84966666666667</v>
      </c>
      <c r="W52" s="61" t="s">
        <v>68</v>
      </c>
      <c r="X52" s="19"/>
      <c r="Y52" s="4"/>
      <c r="Z52" s="4"/>
      <c r="AA52" s="4"/>
      <c r="AB52" s="4"/>
      <c r="AC52" s="21"/>
      <c r="AD52" s="21"/>
      <c r="AE52" s="21"/>
      <c r="AF52" s="4"/>
      <c r="AG52" s="4"/>
      <c r="AH52" s="4"/>
      <c r="AI52" s="4"/>
      <c r="AJ52" s="4"/>
      <c r="AK52" s="4"/>
      <c r="AL52" s="4"/>
      <c r="AM52" s="4"/>
    </row>
    <row r="53" spans="1:39">
      <c r="A53" s="27" t="s">
        <v>10</v>
      </c>
      <c r="B53" s="38">
        <v>-1.7288317565918</v>
      </c>
      <c r="C53" s="4">
        <v>-2.00427578735352</v>
      </c>
      <c r="D53" s="41">
        <v>-1.92089985656738</v>
      </c>
      <c r="E53" s="4">
        <v>-1.08918605041504</v>
      </c>
      <c r="F53" s="4">
        <v>-1.10578379821778</v>
      </c>
      <c r="G53" s="41">
        <v>-1.14518199157715</v>
      </c>
      <c r="H53" s="4">
        <v>-0.924930999755897</v>
      </c>
      <c r="I53" s="4">
        <v>-0.752794692993199</v>
      </c>
      <c r="J53" s="41">
        <v>-0.769281814575198</v>
      </c>
      <c r="K53" s="4">
        <v>0.8505321350098</v>
      </c>
      <c r="L53" s="4">
        <v>0.501559814453099</v>
      </c>
      <c r="M53" s="41">
        <v>0.8323341217041</v>
      </c>
      <c r="N53" s="4">
        <v>1.313</v>
      </c>
      <c r="O53" s="4">
        <v>0.753</v>
      </c>
      <c r="P53" s="4">
        <v>1.313</v>
      </c>
      <c r="Q53" s="41">
        <v>1.12633333333333</v>
      </c>
      <c r="W53" s="59"/>
      <c r="X53" s="17" t="s">
        <v>70</v>
      </c>
      <c r="Y53" s="17"/>
      <c r="Z53" s="17"/>
      <c r="AA53" s="17" t="s">
        <v>71</v>
      </c>
      <c r="AB53" s="17"/>
      <c r="AC53" s="17"/>
      <c r="AD53" s="17" t="s">
        <v>72</v>
      </c>
      <c r="AE53" s="17"/>
      <c r="AF53" s="17"/>
      <c r="AG53" s="17" t="s">
        <v>73</v>
      </c>
      <c r="AH53" s="17"/>
      <c r="AI53" s="17"/>
      <c r="AJ53" s="4"/>
      <c r="AK53" s="88"/>
      <c r="AL53" s="88"/>
      <c r="AM53" s="88"/>
    </row>
    <row r="54" spans="1:39">
      <c r="A54" s="27" t="s">
        <v>12</v>
      </c>
      <c r="B54" s="38">
        <v>0.529198181152342</v>
      </c>
      <c r="C54" s="4">
        <v>-0.00807331848144699</v>
      </c>
      <c r="D54" s="41">
        <v>-0.665000000000003</v>
      </c>
      <c r="E54" s="4">
        <v>-0.278900482177736</v>
      </c>
      <c r="F54" s="4">
        <v>-1.00706896972656</v>
      </c>
      <c r="G54" s="41">
        <v>-0.795515396118166</v>
      </c>
      <c r="H54" s="4">
        <v>-0.833132217407201</v>
      </c>
      <c r="I54" s="4">
        <v>-0.9713654022217</v>
      </c>
      <c r="J54" s="41">
        <v>-1.5756363372803</v>
      </c>
      <c r="K54" s="4">
        <v>0.0614486541748001</v>
      </c>
      <c r="L54" s="4">
        <v>-0.321091094970701</v>
      </c>
      <c r="M54" s="41">
        <v>-0.872063079834</v>
      </c>
      <c r="N54" s="4">
        <v>0.312999999999999</v>
      </c>
      <c r="O54" s="4">
        <v>0.542999999999999</v>
      </c>
      <c r="P54" s="4">
        <v>0.492999999999999</v>
      </c>
      <c r="Q54" s="41">
        <v>0.449666666666666</v>
      </c>
      <c r="W54" s="44" t="s">
        <v>9</v>
      </c>
      <c r="X54" s="52">
        <f t="shared" ref="X54:AI54" si="33">POWER(2,X36)</f>
        <v>2.56421063066326</v>
      </c>
      <c r="Y54" s="65">
        <f t="shared" si="33"/>
        <v>2.46919194324536</v>
      </c>
      <c r="Z54" s="66">
        <f t="shared" si="33"/>
        <v>2.38929993401595</v>
      </c>
      <c r="AA54" s="65">
        <f t="shared" si="33"/>
        <v>1.38762548582986</v>
      </c>
      <c r="AB54" s="65">
        <f t="shared" si="33"/>
        <v>1.52753378348413</v>
      </c>
      <c r="AC54" s="66">
        <f t="shared" si="33"/>
        <v>1.25721286970998</v>
      </c>
      <c r="AD54" s="65">
        <f t="shared" si="33"/>
        <v>3.32642806204721</v>
      </c>
      <c r="AE54" s="65">
        <f t="shared" si="33"/>
        <v>3.20790797154214</v>
      </c>
      <c r="AF54" s="66">
        <f t="shared" si="33"/>
        <v>3.02992767903555</v>
      </c>
      <c r="AG54" s="65">
        <f t="shared" si="33"/>
        <v>0.921052338472626</v>
      </c>
      <c r="AH54" s="65">
        <f t="shared" si="33"/>
        <v>1.12872005740214</v>
      </c>
      <c r="AI54" s="66">
        <f t="shared" si="33"/>
        <v>1.05533940089373</v>
      </c>
      <c r="AJ54" s="4"/>
      <c r="AK54" s="4"/>
      <c r="AL54" s="4"/>
      <c r="AM54" s="4"/>
    </row>
    <row r="55" spans="1:39">
      <c r="A55" s="27" t="s">
        <v>14</v>
      </c>
      <c r="B55" s="38">
        <v>0.549999999999997</v>
      </c>
      <c r="C55" s="4">
        <v>0.901764404296873</v>
      </c>
      <c r="D55" s="41">
        <v>0.5706124420166</v>
      </c>
      <c r="E55" s="4">
        <v>0.635972640991209</v>
      </c>
      <c r="F55" s="4">
        <v>0.538644454956053</v>
      </c>
      <c r="G55" s="41">
        <v>0.883672378540037</v>
      </c>
      <c r="H55" s="4">
        <v>1.116542388916</v>
      </c>
      <c r="I55" s="4">
        <v>0.949048568725601</v>
      </c>
      <c r="J55" s="41">
        <v>1.2990775604248</v>
      </c>
      <c r="K55" s="4">
        <v>1.1416011657715</v>
      </c>
      <c r="L55" s="4">
        <v>1.21000440979</v>
      </c>
      <c r="M55" s="41">
        <v>1.2793899383545</v>
      </c>
      <c r="N55" s="4">
        <v>2.103</v>
      </c>
      <c r="O55" s="4">
        <v>2.323</v>
      </c>
      <c r="P55" s="4">
        <v>2.903</v>
      </c>
      <c r="Q55" s="41">
        <v>2.443</v>
      </c>
      <c r="W55" s="44" t="s">
        <v>11</v>
      </c>
      <c r="X55" s="53">
        <f t="shared" ref="X55:AI55" si="34">POWER(2,X37)</f>
        <v>17.4285545344386</v>
      </c>
      <c r="Y55" s="71">
        <f t="shared" si="34"/>
        <v>20.3828995347122</v>
      </c>
      <c r="Z55" s="72">
        <f t="shared" si="34"/>
        <v>16.4798534189828</v>
      </c>
      <c r="AA55" s="19">
        <f t="shared" si="34"/>
        <v>10.8088540164094</v>
      </c>
      <c r="AB55" s="19">
        <f t="shared" si="34"/>
        <v>10.8133849267259</v>
      </c>
      <c r="AC55" s="72">
        <f t="shared" si="34"/>
        <v>10.9013760167774</v>
      </c>
      <c r="AD55" s="19">
        <f t="shared" si="34"/>
        <v>10.1348996061834</v>
      </c>
      <c r="AE55" s="19">
        <f t="shared" si="34"/>
        <v>11.499756982048</v>
      </c>
      <c r="AF55" s="72">
        <f t="shared" si="34"/>
        <v>10.1326354145429</v>
      </c>
      <c r="AG55" s="19">
        <f t="shared" si="34"/>
        <v>2.49559156971042</v>
      </c>
      <c r="AH55" s="19">
        <f t="shared" si="34"/>
        <v>2.29090440125576</v>
      </c>
      <c r="AI55" s="72">
        <f t="shared" si="34"/>
        <v>2.2088248318183</v>
      </c>
      <c r="AJ55" s="4"/>
      <c r="AK55" s="4"/>
      <c r="AL55" s="4"/>
      <c r="AM55" s="4"/>
    </row>
    <row r="56" spans="1:39">
      <c r="A56" s="27" t="s">
        <v>16</v>
      </c>
      <c r="B56" s="38">
        <v>1.19282580566406</v>
      </c>
      <c r="C56" s="4">
        <v>0.583282958984373</v>
      </c>
      <c r="D56" s="41">
        <v>0.962198745727537</v>
      </c>
      <c r="E56" s="4">
        <v>1.35776295471191</v>
      </c>
      <c r="F56" s="4">
        <v>0.785514495849608</v>
      </c>
      <c r="G56" s="41">
        <v>0.725982330322264</v>
      </c>
      <c r="H56" s="4">
        <v>0.7133384246826</v>
      </c>
      <c r="I56" s="4">
        <v>0.604627182006801</v>
      </c>
      <c r="J56" s="41">
        <v>0.409343292236301</v>
      </c>
      <c r="K56" s="4">
        <v>1.0327411499023</v>
      </c>
      <c r="L56" s="4">
        <v>1.092177947998</v>
      </c>
      <c r="M56" s="41">
        <v>1.0513110961914</v>
      </c>
      <c r="N56" s="4">
        <v>-1.237</v>
      </c>
      <c r="O56" s="4">
        <v>-1.027</v>
      </c>
      <c r="P56" s="4">
        <v>-0.487000000000002</v>
      </c>
      <c r="Q56" s="41">
        <v>-0.917000000000002</v>
      </c>
      <c r="W56" s="44" t="s">
        <v>13</v>
      </c>
      <c r="X56" s="53">
        <f t="shared" ref="X56:AI56" si="35">POWER(2,X38)</f>
        <v>1.01360698200628</v>
      </c>
      <c r="Y56" s="71">
        <f t="shared" si="35"/>
        <v>0.916754042929299</v>
      </c>
      <c r="Z56" s="72">
        <f t="shared" si="35"/>
        <v>1.26917639410534</v>
      </c>
      <c r="AA56" s="19">
        <f t="shared" si="35"/>
        <v>0.73336883038945</v>
      </c>
      <c r="AB56" s="19">
        <f t="shared" si="35"/>
        <v>0.818879252685965</v>
      </c>
      <c r="AC56" s="72">
        <f t="shared" si="35"/>
        <v>0.759827091596359</v>
      </c>
      <c r="AD56" s="19">
        <f t="shared" si="35"/>
        <v>0.490753418008161</v>
      </c>
      <c r="AE56" s="19">
        <f t="shared" si="35"/>
        <v>0.167752938432698</v>
      </c>
      <c r="AF56" s="72">
        <f t="shared" si="35"/>
        <v>0.921410614292095</v>
      </c>
      <c r="AG56" s="19">
        <f t="shared" si="35"/>
        <v>1.29702583315349</v>
      </c>
      <c r="AH56" s="19">
        <f t="shared" si="35"/>
        <v>1.3768506448824</v>
      </c>
      <c r="AI56" s="72">
        <f t="shared" si="35"/>
        <v>1.63951978930436</v>
      </c>
      <c r="AJ56" s="4"/>
      <c r="AK56" s="4"/>
      <c r="AL56" s="4"/>
      <c r="AM56" s="4"/>
    </row>
    <row r="57" spans="1:39">
      <c r="A57" s="27" t="s">
        <v>18</v>
      </c>
      <c r="B57" s="38">
        <v>-1.00316571044922</v>
      </c>
      <c r="C57" s="4">
        <v>-0.680814254760744</v>
      </c>
      <c r="D57" s="41">
        <v>-1.11388348388672</v>
      </c>
      <c r="E57" s="4">
        <v>-0.549572326660158</v>
      </c>
      <c r="F57" s="4">
        <v>-0.544453002929689</v>
      </c>
      <c r="G57" s="41">
        <v>-0.419163085937502</v>
      </c>
      <c r="H57" s="4">
        <v>-0.944014022827098</v>
      </c>
      <c r="I57" s="4">
        <v>-0.907778213501</v>
      </c>
      <c r="J57" s="41">
        <v>-0.807928512573199</v>
      </c>
      <c r="K57" s="4">
        <v>0.656760772705098</v>
      </c>
      <c r="L57" s="4">
        <v>-0.682178894043002</v>
      </c>
      <c r="M57" s="41">
        <v>0.257821640014598</v>
      </c>
      <c r="N57" s="4">
        <v>0.503</v>
      </c>
      <c r="O57" s="4">
        <v>0.222999999999999</v>
      </c>
      <c r="P57" s="4">
        <v>0.193000000000001</v>
      </c>
      <c r="Q57" s="41">
        <v>0.306333333333334</v>
      </c>
      <c r="W57" s="44" t="s">
        <v>15</v>
      </c>
      <c r="X57" s="53">
        <f t="shared" ref="X57:AI57" si="36">POWER(2,X39)</f>
        <v>0.253633601961304</v>
      </c>
      <c r="Y57" s="71">
        <f t="shared" si="36"/>
        <v>0.184610473006392</v>
      </c>
      <c r="Z57" s="72">
        <f t="shared" si="36"/>
        <v>0.148704849862067</v>
      </c>
      <c r="AA57" s="19">
        <f t="shared" si="36"/>
        <v>0.7849737961525</v>
      </c>
      <c r="AB57" s="19">
        <f t="shared" si="36"/>
        <v>0.858991880784411</v>
      </c>
      <c r="AC57" s="72">
        <f t="shared" si="36"/>
        <v>0.784976516669083</v>
      </c>
      <c r="AD57" s="19">
        <f t="shared" si="36"/>
        <v>0.264194691847905</v>
      </c>
      <c r="AE57" s="19">
        <f t="shared" si="36"/>
        <v>0.13063466603678</v>
      </c>
      <c r="AF57" s="72">
        <f t="shared" si="36"/>
        <v>0.158017612322442</v>
      </c>
      <c r="AG57" s="19">
        <f t="shared" si="36"/>
        <v>2.39396504024978</v>
      </c>
      <c r="AH57" s="19">
        <f t="shared" si="36"/>
        <v>2.46351183090759</v>
      </c>
      <c r="AI57" s="72">
        <f t="shared" si="36"/>
        <v>2.13462620240772</v>
      </c>
      <c r="AJ57" s="4"/>
      <c r="AK57" s="4"/>
      <c r="AL57" s="4"/>
      <c r="AM57" s="4"/>
    </row>
    <row r="58" spans="1:39">
      <c r="A58" s="27" t="s">
        <v>20</v>
      </c>
      <c r="B58" s="38">
        <v>3.1253171081543</v>
      </c>
      <c r="C58" s="4">
        <v>3.00313426208496</v>
      </c>
      <c r="D58" s="41">
        <v>2.87355853271484</v>
      </c>
      <c r="E58" s="4">
        <v>3.30114140319824</v>
      </c>
      <c r="F58" s="4">
        <v>3.08156552124023</v>
      </c>
      <c r="G58" s="41">
        <v>3.24045910644531</v>
      </c>
      <c r="H58" s="4">
        <v>2.5884891052246</v>
      </c>
      <c r="I58" s="4">
        <v>2.5919242401123</v>
      </c>
      <c r="J58" s="41">
        <v>2.9244723815918</v>
      </c>
      <c r="K58" s="4">
        <v>4.2554107513428</v>
      </c>
      <c r="L58" s="4">
        <v>4.1480651702881</v>
      </c>
      <c r="M58" s="41">
        <v>4.1123538818359</v>
      </c>
      <c r="N58" s="4">
        <v>6.743</v>
      </c>
      <c r="O58" s="4">
        <v>6.863</v>
      </c>
      <c r="P58" s="4">
        <v>6.563</v>
      </c>
      <c r="Q58" s="41">
        <v>6.723</v>
      </c>
      <c r="W58" s="44" t="s">
        <v>17</v>
      </c>
      <c r="X58" s="53">
        <f t="shared" ref="X58:AI58" si="37">POWER(2,X40)</f>
        <v>6.22965765249802</v>
      </c>
      <c r="Y58" s="71">
        <f t="shared" si="37"/>
        <v>6.38961988075275</v>
      </c>
      <c r="Z58" s="72">
        <f t="shared" si="37"/>
        <v>5.76353924603951</v>
      </c>
      <c r="AA58" s="19">
        <f t="shared" si="37"/>
        <v>3.37437006014637</v>
      </c>
      <c r="AB58" s="19">
        <f t="shared" si="37"/>
        <v>2.91747482045947</v>
      </c>
      <c r="AC58" s="72">
        <f t="shared" si="37"/>
        <v>2.83736214142518</v>
      </c>
      <c r="AD58" s="19">
        <f t="shared" si="37"/>
        <v>3.85828787519844</v>
      </c>
      <c r="AE58" s="19">
        <f t="shared" si="37"/>
        <v>4.01444968019619</v>
      </c>
      <c r="AF58" s="72">
        <f t="shared" si="37"/>
        <v>5.60138469302098</v>
      </c>
      <c r="AG58" s="19">
        <f t="shared" si="37"/>
        <v>1.16523369765555</v>
      </c>
      <c r="AH58" s="19">
        <f t="shared" si="37"/>
        <v>1.18265346935281</v>
      </c>
      <c r="AI58" s="72">
        <f t="shared" si="37"/>
        <v>1.27370703588526</v>
      </c>
      <c r="AJ58" s="4"/>
      <c r="AK58" s="4"/>
      <c r="AL58" s="4"/>
      <c r="AM58" s="4"/>
    </row>
    <row r="59" spans="1:39">
      <c r="A59" s="27" t="s">
        <v>22</v>
      </c>
      <c r="B59" s="38">
        <v>0.00244380187988114</v>
      </c>
      <c r="C59" s="4">
        <v>0.0186104888915999</v>
      </c>
      <c r="D59" s="41">
        <v>-0.168601501464845</v>
      </c>
      <c r="E59" s="4">
        <v>0.270871780395506</v>
      </c>
      <c r="F59" s="4">
        <v>0.362968109130858</v>
      </c>
      <c r="G59" s="41">
        <v>0.145230911254881</v>
      </c>
      <c r="H59" s="4">
        <v>-0.255099723815999</v>
      </c>
      <c r="I59" s="4">
        <v>-0.304945419311498</v>
      </c>
      <c r="J59" s="41">
        <v>-0.124079177856398</v>
      </c>
      <c r="K59" s="4">
        <v>-0.0403465423583995</v>
      </c>
      <c r="L59" s="4">
        <v>0.478576263427698</v>
      </c>
      <c r="M59" s="41">
        <v>0.569116195678699</v>
      </c>
      <c r="N59" s="4">
        <v>0.972999999999999</v>
      </c>
      <c r="O59" s="4">
        <v>0.863</v>
      </c>
      <c r="P59" s="4">
        <v>1.743</v>
      </c>
      <c r="Q59" s="41">
        <v>1.193</v>
      </c>
      <c r="W59" s="44" t="s">
        <v>19</v>
      </c>
      <c r="X59" s="53">
        <f t="shared" ref="X59:AI59" si="38">POWER(2,X41)</f>
        <v>1.44203670444762</v>
      </c>
      <c r="Y59" s="71">
        <f t="shared" si="38"/>
        <v>1.2621032840692</v>
      </c>
      <c r="Z59" s="72">
        <f t="shared" si="38"/>
        <v>1.45893097467637</v>
      </c>
      <c r="AA59" s="19">
        <f t="shared" si="38"/>
        <v>0.301505345286294</v>
      </c>
      <c r="AB59" s="19">
        <f t="shared" si="38"/>
        <v>0.378035914485676</v>
      </c>
      <c r="AC59" s="72">
        <f t="shared" si="38"/>
        <v>0.303174954138998</v>
      </c>
      <c r="AD59" s="19">
        <f t="shared" si="38"/>
        <v>3.76040616035163</v>
      </c>
      <c r="AE59" s="19">
        <f t="shared" si="38"/>
        <v>4.96266506274028</v>
      </c>
      <c r="AF59" s="72">
        <f t="shared" si="38"/>
        <v>4.56658310492112</v>
      </c>
      <c r="AG59" s="19">
        <f t="shared" si="38"/>
        <v>1.69104039663598</v>
      </c>
      <c r="AH59" s="19">
        <f t="shared" si="38"/>
        <v>1.61094933806273</v>
      </c>
      <c r="AI59" s="72">
        <f t="shared" si="38"/>
        <v>1.52405093976178</v>
      </c>
      <c r="AJ59" s="4"/>
      <c r="AK59" s="4"/>
      <c r="AL59" s="4"/>
      <c r="AM59" s="4"/>
    </row>
    <row r="60" spans="1:39">
      <c r="A60" s="27" t="s">
        <v>24</v>
      </c>
      <c r="B60" s="38">
        <v>5.7463994140625</v>
      </c>
      <c r="C60" s="4">
        <v>5.7704148406982</v>
      </c>
      <c r="D60" s="41">
        <v>5.979057800293</v>
      </c>
      <c r="E60" s="4">
        <v>4.0232101898193</v>
      </c>
      <c r="F60" s="4">
        <v>4.0306202392578</v>
      </c>
      <c r="G60" s="41">
        <v>4.3504635314941</v>
      </c>
      <c r="H60" s="4">
        <v>3.4205070037842</v>
      </c>
      <c r="I60" s="4">
        <v>3.3374000091553</v>
      </c>
      <c r="J60" s="41">
        <v>3.7744136352539</v>
      </c>
      <c r="K60" s="4">
        <v>5.5892709197998</v>
      </c>
      <c r="L60" s="4">
        <v>5.3292709197998</v>
      </c>
      <c r="M60" s="41">
        <v>6.0493541564941</v>
      </c>
      <c r="N60" s="4">
        <v>7.483</v>
      </c>
      <c r="O60" s="4">
        <v>7.753</v>
      </c>
      <c r="P60" s="4">
        <v>7.863</v>
      </c>
      <c r="Q60" s="41">
        <v>7.69966666666667</v>
      </c>
      <c r="W60" s="44" t="s">
        <v>21</v>
      </c>
      <c r="X60" s="53">
        <f t="shared" ref="X60:AI60" si="39">POWER(2,X42)</f>
        <v>1.45440984557651</v>
      </c>
      <c r="Y60" s="71">
        <f t="shared" si="39"/>
        <v>1.44792324362146</v>
      </c>
      <c r="Z60" s="72">
        <f t="shared" si="39"/>
        <v>1.66339945144102</v>
      </c>
      <c r="AA60" s="19">
        <f t="shared" si="39"/>
        <v>2.82279401869087</v>
      </c>
      <c r="AB60" s="19">
        <f t="shared" si="39"/>
        <v>2.06718273604992</v>
      </c>
      <c r="AC60" s="72">
        <f t="shared" si="39"/>
        <v>2.2124249192682</v>
      </c>
      <c r="AD60" s="19">
        <f t="shared" si="39"/>
        <v>1.91355201212847</v>
      </c>
      <c r="AE60" s="19">
        <f t="shared" si="39"/>
        <v>1.36245944751455</v>
      </c>
      <c r="AF60" s="72">
        <f t="shared" si="39"/>
        <v>1.91244678432467</v>
      </c>
      <c r="AG60" s="19">
        <f t="shared" si="39"/>
        <v>1.4853082749299</v>
      </c>
      <c r="AH60" s="19">
        <f t="shared" si="39"/>
        <v>1.56586416014402</v>
      </c>
      <c r="AI60" s="72">
        <f t="shared" si="39"/>
        <v>1.55825407278103</v>
      </c>
      <c r="AJ60" s="4"/>
      <c r="AK60" s="4"/>
      <c r="AL60" s="4"/>
      <c r="AM60" s="4"/>
    </row>
    <row r="61" spans="1:39">
      <c r="A61" s="27" t="s">
        <v>26</v>
      </c>
      <c r="B61" s="38">
        <v>4.21107341003418</v>
      </c>
      <c r="C61" s="4">
        <v>4.17183543396</v>
      </c>
      <c r="D61" s="41">
        <v>4.417</v>
      </c>
      <c r="E61" s="4">
        <v>5.02162327575683</v>
      </c>
      <c r="F61" s="4">
        <v>5.2112022857666</v>
      </c>
      <c r="G61" s="41">
        <v>4.22314610290527</v>
      </c>
      <c r="H61" s="4">
        <v>4.6060294647217</v>
      </c>
      <c r="I61" s="4">
        <v>4.8863292236328</v>
      </c>
      <c r="J61" s="41">
        <v>4.7516284484863</v>
      </c>
      <c r="K61" s="4">
        <v>4.8624816741943</v>
      </c>
      <c r="L61" s="4">
        <v>4.7420955505371</v>
      </c>
      <c r="M61" s="41">
        <v>5.3889976348877</v>
      </c>
      <c r="N61" s="4">
        <v>8.193</v>
      </c>
      <c r="O61" s="4">
        <v>8.283</v>
      </c>
      <c r="P61" s="4">
        <v>7.583</v>
      </c>
      <c r="Q61" s="41">
        <v>8.01966666666667</v>
      </c>
      <c r="W61" s="44" t="s">
        <v>23</v>
      </c>
      <c r="X61" s="53">
        <f t="shared" ref="X61:AI61" si="40">POWER(2,X43)</f>
        <v>2.62228893680119</v>
      </c>
      <c r="Y61" s="71">
        <f t="shared" si="40"/>
        <v>2.82820324397943</v>
      </c>
      <c r="Z61" s="72">
        <f t="shared" si="40"/>
        <v>2.69531613203101</v>
      </c>
      <c r="AA61" s="19">
        <f t="shared" si="40"/>
        <v>1.95485141847553</v>
      </c>
      <c r="AB61" s="19">
        <f t="shared" si="40"/>
        <v>1.67822044234669</v>
      </c>
      <c r="AC61" s="72">
        <f t="shared" si="40"/>
        <v>1.84107414230429</v>
      </c>
      <c r="AD61" s="19">
        <f t="shared" si="40"/>
        <v>5.23051493816592</v>
      </c>
      <c r="AE61" s="19">
        <f t="shared" si="40"/>
        <v>4.27763901565814</v>
      </c>
      <c r="AF61" s="72">
        <f t="shared" si="40"/>
        <v>4.29190859629247</v>
      </c>
      <c r="AG61" s="19">
        <f t="shared" si="40"/>
        <v>1.09522430008636</v>
      </c>
      <c r="AH61" s="19">
        <f t="shared" si="40"/>
        <v>1.08872347529868</v>
      </c>
      <c r="AI61" s="72">
        <f t="shared" si="40"/>
        <v>1.23484640201576</v>
      </c>
      <c r="AJ61" s="4"/>
      <c r="AK61" s="4"/>
      <c r="AL61" s="4"/>
      <c r="AM61" s="4"/>
    </row>
    <row r="62" spans="1:39">
      <c r="A62" s="27" t="s">
        <v>28</v>
      </c>
      <c r="B62" s="38">
        <v>3.4457669372559</v>
      </c>
      <c r="C62" s="4">
        <v>3.3329623413085</v>
      </c>
      <c r="D62" s="41">
        <v>3.4249623413086</v>
      </c>
      <c r="E62" s="4">
        <v>1.9718590240479</v>
      </c>
      <c r="F62" s="4">
        <v>1.9916054229736</v>
      </c>
      <c r="G62" s="41">
        <v>2.0372486572266</v>
      </c>
      <c r="H62" s="4">
        <v>2.9569381256104</v>
      </c>
      <c r="I62" s="4">
        <v>3.0796531219482</v>
      </c>
      <c r="J62" s="41">
        <v>3.0810950775146</v>
      </c>
      <c r="K62" s="4">
        <v>5.0537792053223</v>
      </c>
      <c r="L62" s="4">
        <v>5.7204719390869</v>
      </c>
      <c r="M62" s="41">
        <v>4.9616885986328</v>
      </c>
      <c r="N62" s="4">
        <v>6.113</v>
      </c>
      <c r="O62" s="4">
        <v>6.263</v>
      </c>
      <c r="P62" s="4">
        <v>5.603</v>
      </c>
      <c r="Q62" s="41">
        <v>5.993</v>
      </c>
      <c r="W62" s="44" t="s">
        <v>25</v>
      </c>
      <c r="X62" s="53">
        <f t="shared" ref="X62:AI62" si="41">POWER(2,X44)</f>
        <v>1.98050302207247</v>
      </c>
      <c r="Y62" s="71">
        <f t="shared" si="41"/>
        <v>2.50106168385093</v>
      </c>
      <c r="Z62" s="72">
        <f t="shared" si="41"/>
        <v>2.07016248573288</v>
      </c>
      <c r="AA62" s="19">
        <f t="shared" si="41"/>
        <v>0.954127117118274</v>
      </c>
      <c r="AB62" s="19">
        <f t="shared" si="41"/>
        <v>0.899363247878133</v>
      </c>
      <c r="AC62" s="72">
        <f t="shared" si="41"/>
        <v>0.801925458042436</v>
      </c>
      <c r="AD62" s="19">
        <f t="shared" si="41"/>
        <v>4.6696215737549</v>
      </c>
      <c r="AE62" s="19">
        <f t="shared" si="41"/>
        <v>4.30789225672271</v>
      </c>
      <c r="AF62" s="72">
        <f t="shared" si="41"/>
        <v>3.49180072365732</v>
      </c>
      <c r="AG62" s="19">
        <f t="shared" si="41"/>
        <v>3.53550599924387</v>
      </c>
      <c r="AH62" s="19">
        <f t="shared" si="41"/>
        <v>3.08103103175838</v>
      </c>
      <c r="AI62" s="72">
        <f t="shared" si="41"/>
        <v>3.43381421788772</v>
      </c>
      <c r="AJ62" s="4"/>
      <c r="AK62" s="4"/>
      <c r="AL62" s="4"/>
      <c r="AM62" s="4"/>
    </row>
    <row r="63" spans="1:39">
      <c r="A63" s="27" t="s">
        <v>30</v>
      </c>
      <c r="B63" s="38">
        <v>0.589615356445297</v>
      </c>
      <c r="C63" s="4">
        <v>0.472534667968798</v>
      </c>
      <c r="D63" s="41">
        <v>1.1141514892578</v>
      </c>
      <c r="E63" s="4">
        <v>0.60776104736328</v>
      </c>
      <c r="F63" s="4">
        <v>0.444242141723631</v>
      </c>
      <c r="G63" s="41">
        <v>0.469360015869139</v>
      </c>
      <c r="H63" s="4">
        <v>0.228143264770502</v>
      </c>
      <c r="I63" s="4">
        <v>0.00645785522459974</v>
      </c>
      <c r="J63" s="41">
        <v>-0.168972442626998</v>
      </c>
      <c r="K63" s="4">
        <v>2.6015964355469</v>
      </c>
      <c r="L63" s="4">
        <v>2.7889076080322</v>
      </c>
      <c r="M63" s="41">
        <v>3.3334365692139</v>
      </c>
      <c r="N63" s="4">
        <v>3.443</v>
      </c>
      <c r="O63" s="4">
        <v>3.523</v>
      </c>
      <c r="P63" s="4">
        <v>3.503</v>
      </c>
      <c r="Q63" s="41">
        <v>3.48966666666667</v>
      </c>
      <c r="W63" s="44" t="s">
        <v>27</v>
      </c>
      <c r="X63" s="53">
        <f t="shared" ref="X63:AI63" si="42">POWER(2,X45)</f>
        <v>2.35955444011248</v>
      </c>
      <c r="Y63" s="71">
        <f t="shared" si="42"/>
        <v>1.39391418599782</v>
      </c>
      <c r="Z63" s="72">
        <f t="shared" si="42"/>
        <v>1.94966577673414</v>
      </c>
      <c r="AA63" s="19">
        <f t="shared" si="42"/>
        <v>2.14336144741214</v>
      </c>
      <c r="AB63" s="19">
        <f t="shared" si="42"/>
        <v>1.99920889075289</v>
      </c>
      <c r="AC63" s="72">
        <f t="shared" si="42"/>
        <v>2.12944527429894</v>
      </c>
      <c r="AD63" s="19">
        <f t="shared" si="42"/>
        <v>1.01521873363738</v>
      </c>
      <c r="AE63" s="19">
        <f t="shared" si="42"/>
        <v>0.997695308980892</v>
      </c>
      <c r="AF63" s="72">
        <f t="shared" si="42"/>
        <v>1.08434701942919</v>
      </c>
      <c r="AG63" s="19">
        <f t="shared" si="42"/>
        <v>1.22150709161535</v>
      </c>
      <c r="AH63" s="19">
        <f t="shared" si="42"/>
        <v>1.4268171869858</v>
      </c>
      <c r="AI63" s="72">
        <f t="shared" si="42"/>
        <v>1.63677904637036</v>
      </c>
      <c r="AJ63" s="4"/>
      <c r="AK63" s="4"/>
      <c r="AL63" s="4"/>
      <c r="AM63" s="4"/>
    </row>
    <row r="64" spans="1:39">
      <c r="A64" s="27" t="s">
        <v>32</v>
      </c>
      <c r="B64" s="38">
        <v>-2.33056019592285</v>
      </c>
      <c r="C64" s="4">
        <v>-2.38258312988281</v>
      </c>
      <c r="D64" s="41">
        <v>-1.79570721435547</v>
      </c>
      <c r="E64" s="4">
        <v>-2.089565612793</v>
      </c>
      <c r="F64" s="4">
        <v>-2.3947490234375</v>
      </c>
      <c r="G64" s="41">
        <v>-2.3444827575684</v>
      </c>
      <c r="H64" s="4">
        <v>-3.2476353149415</v>
      </c>
      <c r="I64" s="4">
        <v>-3.3488735656738</v>
      </c>
      <c r="J64" s="41">
        <v>-3.4669155578613</v>
      </c>
      <c r="K64" s="4">
        <v>-1.8091255340576</v>
      </c>
      <c r="L64" s="4">
        <v>-1.9494499359131</v>
      </c>
      <c r="M64" s="41">
        <v>-1.6709427032471</v>
      </c>
      <c r="N64" s="4">
        <v>-1.397</v>
      </c>
      <c r="O64" s="4">
        <v>-1.207</v>
      </c>
      <c r="P64" s="4">
        <v>-0.867000000000001</v>
      </c>
      <c r="Q64" s="41">
        <v>-1.157</v>
      </c>
      <c r="W64" s="44" t="s">
        <v>29</v>
      </c>
      <c r="X64" s="53">
        <f t="shared" ref="X64:AI64" si="43">POWER(2,X46)</f>
        <v>2.74776429469214</v>
      </c>
      <c r="Y64" s="71">
        <f t="shared" si="43"/>
        <v>3.47658979000268</v>
      </c>
      <c r="Z64" s="72">
        <f t="shared" si="43"/>
        <v>1.17226612503987</v>
      </c>
      <c r="AA64" s="19">
        <f t="shared" si="43"/>
        <v>2.98717125920575</v>
      </c>
      <c r="AB64" s="19">
        <f t="shared" si="43"/>
        <v>2.88453006946725</v>
      </c>
      <c r="AC64" s="72">
        <f t="shared" si="43"/>
        <v>2.41847272366311</v>
      </c>
      <c r="AD64" s="19">
        <f t="shared" si="43"/>
        <v>1.95303068171795</v>
      </c>
      <c r="AE64" s="19">
        <f t="shared" si="43"/>
        <v>1.09926167111391</v>
      </c>
      <c r="AF64" s="72">
        <f t="shared" si="43"/>
        <v>1.93714630800562</v>
      </c>
      <c r="AG64" s="19">
        <f t="shared" si="43"/>
        <v>0.84746128916412</v>
      </c>
      <c r="AH64" s="19">
        <f t="shared" si="43"/>
        <v>0.780068577894116</v>
      </c>
      <c r="AI64" s="72">
        <f t="shared" si="43"/>
        <v>0.708036801700402</v>
      </c>
      <c r="AJ64" s="4"/>
      <c r="AK64" s="4"/>
      <c r="AL64" s="4"/>
      <c r="AM64" s="4"/>
    </row>
    <row r="65" spans="1:39">
      <c r="A65" s="27" t="s">
        <v>34</v>
      </c>
      <c r="B65" s="38">
        <v>0.291607391357399</v>
      </c>
      <c r="C65" s="4">
        <v>0.6222672576904</v>
      </c>
      <c r="D65" s="41">
        <v>0.416401397705098</v>
      </c>
      <c r="E65" s="4">
        <v>-0.621290542602502</v>
      </c>
      <c r="F65" s="4">
        <v>-0.598671295166003</v>
      </c>
      <c r="G65" s="41">
        <v>-0.590221740722701</v>
      </c>
      <c r="H65" s="4">
        <v>-2.1903767089844</v>
      </c>
      <c r="I65" s="4">
        <v>-2.2672771911621</v>
      </c>
      <c r="J65" s="41">
        <v>-2.2468246917725</v>
      </c>
      <c r="K65" s="4">
        <v>1.1035388793945</v>
      </c>
      <c r="L65" s="4">
        <v>1.2415023651123</v>
      </c>
      <c r="M65" s="41">
        <v>1.150283416748</v>
      </c>
      <c r="N65" s="4">
        <v>-0.567</v>
      </c>
      <c r="O65" s="4">
        <v>-0.707000000000001</v>
      </c>
      <c r="P65" s="4">
        <v>-0.626999999999999</v>
      </c>
      <c r="Q65" s="41">
        <v>-0.633666666666667</v>
      </c>
      <c r="W65" s="44" t="s">
        <v>31</v>
      </c>
      <c r="X65" s="54">
        <f t="shared" ref="X65:AI65" si="44">POWER(2,X47)</f>
        <v>0.544141879562612</v>
      </c>
      <c r="Y65" s="76">
        <f t="shared" si="44"/>
        <v>0.565593361487258</v>
      </c>
      <c r="Z65" s="77">
        <f t="shared" si="44"/>
        <v>0.627949224201723</v>
      </c>
      <c r="AA65" s="76">
        <f t="shared" si="44"/>
        <v>0.628206703815618</v>
      </c>
      <c r="AB65" s="76">
        <f t="shared" si="44"/>
        <v>0.646135729490594</v>
      </c>
      <c r="AC65" s="77">
        <f t="shared" si="44"/>
        <v>0.603708047642754</v>
      </c>
      <c r="AD65" s="76">
        <f t="shared" si="44"/>
        <v>0.558320799880415</v>
      </c>
      <c r="AE65" s="76">
        <f t="shared" si="44"/>
        <v>0.43616259403311</v>
      </c>
      <c r="AF65" s="77">
        <f t="shared" si="44"/>
        <v>0.492961667759603</v>
      </c>
      <c r="AG65" s="76">
        <f t="shared" si="44"/>
        <v>1.57301400939257</v>
      </c>
      <c r="AH65" s="76">
        <f t="shared" si="44"/>
        <v>1.43534359031545</v>
      </c>
      <c r="AI65" s="77">
        <f t="shared" si="44"/>
        <v>1.59748637844758</v>
      </c>
      <c r="AJ65" s="4"/>
      <c r="AK65" s="4"/>
      <c r="AL65" s="4"/>
      <c r="AM65" s="4"/>
    </row>
    <row r="66" spans="1:17">
      <c r="A66" s="27" t="s">
        <v>35</v>
      </c>
      <c r="B66" s="38">
        <v>-1.29600666809082</v>
      </c>
      <c r="C66" s="4">
        <v>-1.21271466064453</v>
      </c>
      <c r="D66" s="41">
        <v>-1.23593663024903</v>
      </c>
      <c r="E66" s="4">
        <v>-1.15985140991211</v>
      </c>
      <c r="F66" s="4">
        <v>-1.162542678833</v>
      </c>
      <c r="G66" s="41">
        <v>-0.935808517456056</v>
      </c>
      <c r="H66" s="4">
        <v>0.566680480957</v>
      </c>
      <c r="I66" s="4">
        <v>0.636735488891603</v>
      </c>
      <c r="J66" s="41">
        <v>0.500062515258801</v>
      </c>
      <c r="K66" s="4">
        <v>-0.4843162689209</v>
      </c>
      <c r="L66" s="4">
        <v>-0.0978264007568015</v>
      </c>
      <c r="M66" s="41">
        <v>0.213300308227499</v>
      </c>
      <c r="N66" s="4">
        <v>2.243</v>
      </c>
      <c r="O66" s="4">
        <v>2.213</v>
      </c>
      <c r="P66" s="4">
        <v>2.363</v>
      </c>
      <c r="Q66" s="41">
        <v>2.273</v>
      </c>
    </row>
    <row r="67" spans="1:17">
      <c r="A67" s="27" t="s">
        <v>37</v>
      </c>
      <c r="B67" s="38">
        <v>2.3119507904053</v>
      </c>
      <c r="C67" s="4">
        <v>2.4272526855469</v>
      </c>
      <c r="D67" s="41">
        <v>2.3171982879639</v>
      </c>
      <c r="E67" s="4">
        <v>3.2508293609619</v>
      </c>
      <c r="F67" s="4">
        <v>2.9340836029053</v>
      </c>
      <c r="G67" s="41">
        <v>3.4009853820801</v>
      </c>
      <c r="H67" s="4">
        <v>0.9769683380127</v>
      </c>
      <c r="I67" s="4">
        <v>1.0251254577637</v>
      </c>
      <c r="J67" s="41">
        <v>1.0109237213135</v>
      </c>
      <c r="K67" s="4">
        <v>4.2959781494141</v>
      </c>
      <c r="L67" s="4">
        <v>4.848884185791</v>
      </c>
      <c r="M67" s="41">
        <v>3.9691043701172</v>
      </c>
      <c r="N67" s="4">
        <v>2.263</v>
      </c>
      <c r="O67" s="4">
        <v>2.023</v>
      </c>
      <c r="P67" s="4">
        <v>1.903</v>
      </c>
      <c r="Q67" s="41">
        <v>2.063</v>
      </c>
    </row>
    <row r="68" spans="1:17">
      <c r="A68" s="27" t="s">
        <v>38</v>
      </c>
      <c r="B68" s="38">
        <v>0.680298339843748</v>
      </c>
      <c r="C68" s="4">
        <v>0.76178790283203</v>
      </c>
      <c r="D68" s="41">
        <v>-0.0972132568359392</v>
      </c>
      <c r="E68" s="4">
        <v>0.329494140624998</v>
      </c>
      <c r="F68" s="4">
        <v>0.485839508056639</v>
      </c>
      <c r="G68" s="41">
        <v>0.431794784545897</v>
      </c>
      <c r="H68" s="4">
        <v>-1.7040237884521</v>
      </c>
      <c r="I68" s="4">
        <v>-1.7046074371338</v>
      </c>
      <c r="J68" s="41">
        <v>-1.6465095977783</v>
      </c>
      <c r="K68" s="4">
        <v>0.138528427123997</v>
      </c>
      <c r="L68" s="4">
        <v>0.232596954345698</v>
      </c>
      <c r="M68" s="41">
        <v>0.289596160888699</v>
      </c>
      <c r="N68" s="4">
        <v>-0.157</v>
      </c>
      <c r="O68" s="4">
        <v>0.242999999999999</v>
      </c>
      <c r="P68" s="4">
        <v>0.303000000000001</v>
      </c>
      <c r="Q68" s="41">
        <v>0.129666666666666</v>
      </c>
    </row>
    <row r="69" spans="1:17">
      <c r="A69" s="27" t="s">
        <v>39</v>
      </c>
      <c r="B69" s="38">
        <v>-0.604363906860353</v>
      </c>
      <c r="C69" s="4">
        <v>-0.747298706054689</v>
      </c>
      <c r="D69" s="41">
        <v>-0.438951004028322</v>
      </c>
      <c r="E69" s="4">
        <v>-0.814627029418947</v>
      </c>
      <c r="F69" s="4">
        <v>-0.750383712768556</v>
      </c>
      <c r="G69" s="41">
        <v>-0.791981079101564</v>
      </c>
      <c r="H69" s="4">
        <v>-0.234411666870098</v>
      </c>
      <c r="I69" s="4">
        <v>-0.2541317443848</v>
      </c>
      <c r="J69" s="41">
        <v>0.0327716369629023</v>
      </c>
      <c r="K69" s="4">
        <v>0.2948470916748</v>
      </c>
      <c r="L69" s="4">
        <v>0.4640575256348</v>
      </c>
      <c r="M69" s="41">
        <v>0.7501388397217</v>
      </c>
      <c r="N69" s="4">
        <v>-0.606999999999999</v>
      </c>
      <c r="O69" s="4">
        <v>-0.536999999999999</v>
      </c>
      <c r="P69" s="4">
        <v>-0.747</v>
      </c>
      <c r="Q69" s="41">
        <v>-0.630333333333333</v>
      </c>
    </row>
    <row r="70" spans="1:17">
      <c r="A70" s="27" t="s">
        <v>40</v>
      </c>
      <c r="B70" s="38">
        <v>1.93505145263672</v>
      </c>
      <c r="C70" s="4">
        <v>1.73008204650879</v>
      </c>
      <c r="D70" s="41">
        <v>2.03441668701172</v>
      </c>
      <c r="E70" s="4">
        <v>2.17421688842773</v>
      </c>
      <c r="F70" s="4">
        <v>2.39387669372558</v>
      </c>
      <c r="G70" s="41">
        <v>2.03128399658203</v>
      </c>
      <c r="H70" s="4">
        <v>0.422765304565402</v>
      </c>
      <c r="I70" s="4">
        <v>0.429484893798801</v>
      </c>
      <c r="J70" s="41">
        <v>0.3868403930664</v>
      </c>
      <c r="K70" s="4">
        <v>2.1757007446289</v>
      </c>
      <c r="L70" s="4">
        <v>2.1376205291748</v>
      </c>
      <c r="M70" s="41">
        <v>1.9760032501221</v>
      </c>
      <c r="N70" s="4">
        <v>2.843</v>
      </c>
      <c r="O70" s="4">
        <v>2.743</v>
      </c>
      <c r="P70" s="4">
        <v>2.443</v>
      </c>
      <c r="Q70" s="41">
        <v>2.67633333333333</v>
      </c>
    </row>
    <row r="71" spans="1:17">
      <c r="A71" s="27" t="s">
        <v>41</v>
      </c>
      <c r="B71" s="38">
        <v>3.71406222534179</v>
      </c>
      <c r="C71" s="4">
        <v>3.91383029174804</v>
      </c>
      <c r="D71" s="41">
        <v>3.55673457336426</v>
      </c>
      <c r="E71" s="4">
        <v>4.1296421508789</v>
      </c>
      <c r="F71" s="4">
        <v>4.11043705749512</v>
      </c>
      <c r="G71" s="41">
        <v>3.72519459533691</v>
      </c>
      <c r="H71" s="4">
        <v>4.8863196868896</v>
      </c>
      <c r="I71" s="4">
        <v>4.7619910736084</v>
      </c>
      <c r="J71" s="41">
        <v>4.7721179504395</v>
      </c>
      <c r="K71" s="4">
        <v>4.6600929107666</v>
      </c>
      <c r="L71" s="4">
        <v>4.6352287139893</v>
      </c>
      <c r="M71" s="41">
        <v>4.8915611114502</v>
      </c>
      <c r="N71" s="4">
        <v>5.683</v>
      </c>
      <c r="O71" s="4">
        <v>5.593</v>
      </c>
      <c r="P71" s="4">
        <v>5.823</v>
      </c>
      <c r="Q71" s="41">
        <v>5.69966666666667</v>
      </c>
    </row>
    <row r="72" spans="1:17">
      <c r="A72" s="27" t="s">
        <v>42</v>
      </c>
      <c r="B72" s="38">
        <v>1.76992083740234</v>
      </c>
      <c r="C72" s="4">
        <v>1.48951007080078</v>
      </c>
      <c r="D72" s="41">
        <v>1.53109790039062</v>
      </c>
      <c r="E72" s="4">
        <v>2.56967892456054</v>
      </c>
      <c r="F72" s="4">
        <v>2.03535237121582</v>
      </c>
      <c r="G72" s="41">
        <v>2.31453861999512</v>
      </c>
      <c r="H72" s="4">
        <v>2.5966697235107</v>
      </c>
      <c r="I72" s="4">
        <v>2.5906520385742</v>
      </c>
      <c r="J72" s="41">
        <v>2.6052260894775</v>
      </c>
      <c r="K72" s="4">
        <v>1.9049964752197</v>
      </c>
      <c r="L72" s="4">
        <v>2.3547473754883</v>
      </c>
      <c r="M72" s="41">
        <v>1.5907455291748</v>
      </c>
      <c r="N72" s="4">
        <v>3.323</v>
      </c>
      <c r="O72" s="4">
        <v>3.353</v>
      </c>
      <c r="P72" s="4">
        <v>3.273</v>
      </c>
      <c r="Q72" s="41">
        <v>3.31633333333333</v>
      </c>
    </row>
    <row r="73" spans="1:17">
      <c r="A73" s="27" t="s">
        <v>43</v>
      </c>
      <c r="B73" s="38">
        <v>0.293575775146483</v>
      </c>
      <c r="C73" s="4">
        <v>-0.0662302856445329</v>
      </c>
      <c r="D73" s="41">
        <v>0.0795102233886702</v>
      </c>
      <c r="E73" s="4">
        <v>0.594194076538084</v>
      </c>
      <c r="F73" s="4">
        <v>0.566468856811522</v>
      </c>
      <c r="G73" s="41">
        <v>0.71862187194824</v>
      </c>
      <c r="H73" s="4">
        <v>-0.590900848388699</v>
      </c>
      <c r="I73" s="4">
        <v>-0.6052956085205</v>
      </c>
      <c r="J73" s="41">
        <v>-0.514585922241199</v>
      </c>
      <c r="K73" s="4">
        <v>0.9437023010254</v>
      </c>
      <c r="L73" s="4">
        <v>0.995069107055699</v>
      </c>
      <c r="M73" s="41">
        <v>1.4784637298584</v>
      </c>
      <c r="N73" s="4">
        <v>0.853000000000002</v>
      </c>
      <c r="O73" s="4">
        <v>0.722999999999999</v>
      </c>
      <c r="P73" s="4">
        <v>0.713000000000001</v>
      </c>
      <c r="Q73" s="41">
        <v>0.763</v>
      </c>
    </row>
    <row r="74" spans="1:17">
      <c r="A74" s="27" t="s">
        <v>44</v>
      </c>
      <c r="B74" s="38">
        <v>3.4293656463623</v>
      </c>
      <c r="C74" s="4">
        <v>3.44127322387695</v>
      </c>
      <c r="D74" s="41">
        <v>2.99100352478027</v>
      </c>
      <c r="E74" s="4">
        <v>3.61303105163574</v>
      </c>
      <c r="F74" s="4">
        <v>4.02348675537109</v>
      </c>
      <c r="G74" s="41">
        <v>3.48612942504883</v>
      </c>
      <c r="H74" s="4">
        <v>3.7835979003906</v>
      </c>
      <c r="I74" s="4">
        <v>3.8608733673096</v>
      </c>
      <c r="J74" s="41">
        <v>3.7762866516113</v>
      </c>
      <c r="K74" s="4">
        <v>3.6112933959961</v>
      </c>
      <c r="L74" s="4">
        <v>3.573213180542</v>
      </c>
      <c r="M74" s="41">
        <v>3.7383476104736</v>
      </c>
      <c r="N74" s="4">
        <v>4.773</v>
      </c>
      <c r="O74" s="4">
        <v>5.013</v>
      </c>
      <c r="P74" s="4">
        <v>4.633</v>
      </c>
      <c r="Q74" s="41">
        <v>4.80633333333333</v>
      </c>
    </row>
    <row r="75" spans="1:17">
      <c r="A75" s="27" t="s">
        <v>45</v>
      </c>
      <c r="B75" s="38">
        <v>4.88297702026367</v>
      </c>
      <c r="C75" s="4">
        <v>4.6320252532959</v>
      </c>
      <c r="D75" s="41">
        <v>4.58274699401855</v>
      </c>
      <c r="E75" s="4">
        <v>2.6449085693359</v>
      </c>
      <c r="F75" s="4">
        <v>2.79156842041015</v>
      </c>
      <c r="G75" s="41">
        <v>3.0099121551514</v>
      </c>
      <c r="H75" s="4">
        <v>4.6012340087891</v>
      </c>
      <c r="I75" s="4">
        <v>4.6649833221436</v>
      </c>
      <c r="J75" s="41">
        <v>5.0478129882813</v>
      </c>
      <c r="K75" s="4">
        <v>4.9659171905518</v>
      </c>
      <c r="L75" s="4">
        <v>5.0979266967773</v>
      </c>
      <c r="M75" s="41">
        <v>5.349128326416</v>
      </c>
      <c r="N75" s="4">
        <v>3.703</v>
      </c>
      <c r="O75" s="4">
        <v>3.773</v>
      </c>
      <c r="P75" s="4">
        <v>3.593</v>
      </c>
      <c r="Q75" s="41">
        <v>3.68966666666667</v>
      </c>
    </row>
    <row r="76" spans="1:17">
      <c r="A76" s="27" t="s">
        <v>46</v>
      </c>
      <c r="B76" s="38">
        <v>-1.1619276885986</v>
      </c>
      <c r="C76" s="4">
        <v>-1.7217001800537</v>
      </c>
      <c r="D76" s="41">
        <v>-1.6841315155029</v>
      </c>
      <c r="E76" s="4">
        <v>-2.4894011993408</v>
      </c>
      <c r="F76" s="4">
        <v>-2.4805778045654</v>
      </c>
      <c r="G76" s="41">
        <v>-2.4375403900146</v>
      </c>
      <c r="H76" s="4">
        <v>-1.9276543121338</v>
      </c>
      <c r="I76" s="4">
        <v>-2.0682606201172</v>
      </c>
      <c r="J76" s="41">
        <v>-1.9489056091309</v>
      </c>
      <c r="K76" s="4">
        <v>-1.4762558135986</v>
      </c>
      <c r="L76" s="4">
        <v>-1.1787838134766</v>
      </c>
      <c r="M76" s="41">
        <v>-1.8696731719971</v>
      </c>
      <c r="N76" s="4">
        <v>-3.167</v>
      </c>
      <c r="O76" s="4">
        <v>-3.237</v>
      </c>
      <c r="P76" s="4">
        <v>-2.987</v>
      </c>
      <c r="Q76" s="41">
        <v>-3.13033333333333</v>
      </c>
    </row>
    <row r="77" spans="1:17">
      <c r="A77" s="27" t="s">
        <v>47</v>
      </c>
      <c r="B77" s="38">
        <v>1.93432856750488</v>
      </c>
      <c r="C77" s="4">
        <v>1.53075267028808</v>
      </c>
      <c r="D77" s="41">
        <v>1.5562081451416</v>
      </c>
      <c r="E77" s="4">
        <v>2.44162907409668</v>
      </c>
      <c r="F77" s="4">
        <v>2.37946858215332</v>
      </c>
      <c r="G77" s="41">
        <v>2.38552632141113</v>
      </c>
      <c r="H77" s="4">
        <v>1.3217692871094</v>
      </c>
      <c r="I77" s="4">
        <v>1.0940261383057</v>
      </c>
      <c r="J77" s="41">
        <v>1.1686206359863</v>
      </c>
      <c r="K77" s="4">
        <v>2.0170226898193</v>
      </c>
      <c r="L77" s="4">
        <v>1.8327079620361</v>
      </c>
      <c r="M77" s="41">
        <v>2.3800540771484</v>
      </c>
      <c r="N77" s="4">
        <v>0.843</v>
      </c>
      <c r="O77" s="4">
        <v>0.762999999999998</v>
      </c>
      <c r="P77" s="4">
        <v>0.603000000000002</v>
      </c>
      <c r="Q77" s="41">
        <v>0.736333333333333</v>
      </c>
    </row>
    <row r="78" spans="1:17">
      <c r="A78" s="27" t="s">
        <v>48</v>
      </c>
      <c r="B78" s="38">
        <v>1.27841426086426</v>
      </c>
      <c r="C78" s="4">
        <v>1.11976481628418</v>
      </c>
      <c r="D78" s="41">
        <v>1.05178881835937</v>
      </c>
      <c r="E78" s="4">
        <v>-0.0668395538330024</v>
      </c>
      <c r="F78" s="4">
        <v>0.282397888183599</v>
      </c>
      <c r="G78" s="41">
        <v>0.261924407958997</v>
      </c>
      <c r="H78" s="4">
        <v>-1.0093327026367</v>
      </c>
      <c r="I78" s="4">
        <v>-1.088828704834</v>
      </c>
      <c r="J78" s="41">
        <v>-0.985716674804699</v>
      </c>
      <c r="K78" s="4">
        <v>0.0674140777587979</v>
      </c>
      <c r="L78" s="4">
        <v>0.129669937133798</v>
      </c>
      <c r="M78" s="41">
        <v>0.0523303833007986</v>
      </c>
      <c r="N78" s="4">
        <v>-1.497</v>
      </c>
      <c r="O78" s="4">
        <v>-1.747</v>
      </c>
      <c r="P78" s="4">
        <v>-1.637</v>
      </c>
      <c r="Q78" s="41">
        <v>-1.627</v>
      </c>
    </row>
    <row r="79" spans="1:17">
      <c r="A79" s="27" t="s">
        <v>49</v>
      </c>
      <c r="B79" s="38">
        <v>2.22174884033203</v>
      </c>
      <c r="C79" s="4">
        <v>2.28026629638672</v>
      </c>
      <c r="D79" s="41">
        <v>2.1110234375</v>
      </c>
      <c r="E79" s="4">
        <v>2.80342068481445</v>
      </c>
      <c r="F79" s="4">
        <v>2.76219906616211</v>
      </c>
      <c r="G79" s="41">
        <v>3.20911755371094</v>
      </c>
      <c r="H79" s="4">
        <v>2.5863852996826</v>
      </c>
      <c r="I79" s="4">
        <v>2.1792750854492</v>
      </c>
      <c r="J79" s="41">
        <v>2.2062049407959</v>
      </c>
      <c r="K79" s="4">
        <v>3.3289867248535</v>
      </c>
      <c r="L79" s="4">
        <v>3.3489452209473</v>
      </c>
      <c r="M79" s="41">
        <v>3.5267940368652</v>
      </c>
      <c r="N79" s="4">
        <v>0.893000000000001</v>
      </c>
      <c r="O79" s="4">
        <v>0.783000000000001</v>
      </c>
      <c r="P79" s="4">
        <v>3.433</v>
      </c>
      <c r="Q79" s="41">
        <v>1.703</v>
      </c>
    </row>
    <row r="80" spans="1:17">
      <c r="A80" s="27" t="s">
        <v>50</v>
      </c>
      <c r="B80" s="38">
        <v>4.66783190917969</v>
      </c>
      <c r="C80" s="4">
        <v>4.52581454467773</v>
      </c>
      <c r="D80" s="41">
        <v>4.51442958068847</v>
      </c>
      <c r="E80" s="4">
        <v>5.07195820617676</v>
      </c>
      <c r="F80" s="4">
        <v>4.67418446350097</v>
      </c>
      <c r="G80" s="41">
        <v>4.93563618469238</v>
      </c>
      <c r="H80" s="4">
        <v>3.6837974090576</v>
      </c>
      <c r="I80" s="4">
        <v>3.2798839111328</v>
      </c>
      <c r="J80" s="41">
        <v>3.7155414123535</v>
      </c>
      <c r="K80" s="4">
        <v>3.9162975158691</v>
      </c>
      <c r="L80" s="4">
        <v>4.0163959350586</v>
      </c>
      <c r="M80" s="41">
        <v>4.0658241119385</v>
      </c>
      <c r="N80" s="4">
        <v>2.173</v>
      </c>
      <c r="O80" s="4">
        <v>2.123</v>
      </c>
      <c r="P80" s="4">
        <v>2.133</v>
      </c>
      <c r="Q80" s="41">
        <v>2.143</v>
      </c>
    </row>
    <row r="81" spans="1:17">
      <c r="A81" s="27" t="s">
        <v>51</v>
      </c>
      <c r="B81" s="38">
        <v>5.336406433105</v>
      </c>
      <c r="C81" s="4">
        <v>5.343433105</v>
      </c>
      <c r="D81" s="41">
        <v>6.1227923214594</v>
      </c>
      <c r="E81" s="4">
        <v>4.4950920562744</v>
      </c>
      <c r="F81" s="4">
        <v>3.827</v>
      </c>
      <c r="G81" s="41">
        <v>4.1819988708496</v>
      </c>
      <c r="H81" s="4">
        <v>3.85612</v>
      </c>
      <c r="I81" s="4">
        <v>3.7848193664551</v>
      </c>
      <c r="J81" s="41">
        <v>3.826512</v>
      </c>
      <c r="K81" s="4">
        <v>5.12351</v>
      </c>
      <c r="L81" s="4">
        <v>5.47654</v>
      </c>
      <c r="M81" s="41">
        <v>5.78864</v>
      </c>
      <c r="N81" s="4">
        <v>4.023</v>
      </c>
      <c r="O81" s="4">
        <v>3.973</v>
      </c>
      <c r="P81" s="4">
        <v>3.953</v>
      </c>
      <c r="Q81" s="41">
        <v>3.983</v>
      </c>
    </row>
    <row r="82" spans="1:17">
      <c r="A82" s="27" t="s">
        <v>53</v>
      </c>
      <c r="B82" s="38">
        <v>0.178467285156248</v>
      </c>
      <c r="C82" s="4">
        <v>0.207493316650389</v>
      </c>
      <c r="D82" s="41">
        <v>0.129223358154295</v>
      </c>
      <c r="E82" s="4">
        <v>0.938312194824217</v>
      </c>
      <c r="F82" s="4">
        <v>1.01031842041015</v>
      </c>
      <c r="G82" s="41">
        <v>0.902928970336912</v>
      </c>
      <c r="H82" s="4">
        <v>1.6597209472656</v>
      </c>
      <c r="I82" s="4">
        <v>1.8225322265625</v>
      </c>
      <c r="J82" s="41">
        <v>1.6767077941895</v>
      </c>
      <c r="K82" s="4">
        <v>0.448760589599598</v>
      </c>
      <c r="L82" s="4">
        <v>0.507819732666</v>
      </c>
      <c r="M82" s="41">
        <v>1.1572395172119</v>
      </c>
      <c r="N82" s="4">
        <v>0.0129999999999981</v>
      </c>
      <c r="O82" s="4">
        <v>-0.696999999999999</v>
      </c>
      <c r="P82" s="4">
        <v>-0.867000000000001</v>
      </c>
      <c r="Q82" s="41">
        <v>-0.517000000000001</v>
      </c>
    </row>
    <row r="83" spans="1:17">
      <c r="A83" s="27" t="s">
        <v>54</v>
      </c>
      <c r="B83" s="38">
        <v>2.45337153625488</v>
      </c>
      <c r="C83" s="4">
        <v>2.25076342773437</v>
      </c>
      <c r="D83" s="41">
        <v>2.24781657409668</v>
      </c>
      <c r="E83" s="4">
        <v>2.58427967834472</v>
      </c>
      <c r="F83" s="4">
        <v>2.55590405273437</v>
      </c>
      <c r="G83" s="41">
        <v>1.93393482971191</v>
      </c>
      <c r="H83" s="4">
        <v>1.6457934875488</v>
      </c>
      <c r="I83" s="4">
        <v>1.6245856781006</v>
      </c>
      <c r="J83" s="41">
        <v>1.6701560516357</v>
      </c>
      <c r="K83" s="4">
        <v>2.0844486083984</v>
      </c>
      <c r="L83" s="4">
        <v>1.9743610229492</v>
      </c>
      <c r="M83" s="41">
        <v>1.990018447876</v>
      </c>
      <c r="N83" s="4">
        <v>0.922999999999998</v>
      </c>
      <c r="O83" s="4">
        <v>0.893000000000001</v>
      </c>
      <c r="P83" s="4">
        <v>1.163</v>
      </c>
      <c r="Q83" s="41">
        <v>0.993</v>
      </c>
    </row>
    <row r="84" spans="1:19">
      <c r="A84" s="27" t="s">
        <v>55</v>
      </c>
      <c r="B84" s="38">
        <v>2.9240174407959</v>
      </c>
      <c r="C84" s="4">
        <v>2.83635188293457</v>
      </c>
      <c r="D84" s="41">
        <v>2.03052188110351</v>
      </c>
      <c r="E84" s="4">
        <v>2.5483604888916</v>
      </c>
      <c r="F84" s="4">
        <v>2.35831036376953</v>
      </c>
      <c r="G84" s="41">
        <v>2.23005070495605</v>
      </c>
      <c r="H84" s="4">
        <v>3.2235198516846</v>
      </c>
      <c r="I84" s="4">
        <v>3.1730704803467</v>
      </c>
      <c r="J84" s="41">
        <v>3.3642611999512</v>
      </c>
      <c r="K84" s="4">
        <v>2.8361678924561</v>
      </c>
      <c r="L84" s="4">
        <v>3.0288081970215</v>
      </c>
      <c r="M84" s="41">
        <v>2.8319278564453</v>
      </c>
      <c r="N84" s="4">
        <v>2.003</v>
      </c>
      <c r="O84" s="4">
        <v>2.563</v>
      </c>
      <c r="P84" s="4">
        <v>2.623</v>
      </c>
      <c r="Q84" s="41">
        <v>2.39633333333333</v>
      </c>
      <c r="S84" s="1" t="s">
        <v>74</v>
      </c>
    </row>
    <row r="85" spans="1:17">
      <c r="A85" s="27" t="s">
        <v>56</v>
      </c>
      <c r="B85" s="38">
        <v>0.184347640991199</v>
      </c>
      <c r="C85" s="4">
        <v>0.0532212371826155</v>
      </c>
      <c r="D85" s="41">
        <v>-0.754708755493201</v>
      </c>
      <c r="E85" s="4">
        <v>-1.7968657989502</v>
      </c>
      <c r="F85" s="4">
        <v>-1.7672523040771</v>
      </c>
      <c r="G85" s="41">
        <v>-1.4961493988037</v>
      </c>
      <c r="H85" s="4">
        <v>-0.173752258300798</v>
      </c>
      <c r="I85" s="4">
        <v>-0.563518951416</v>
      </c>
      <c r="J85" s="41">
        <v>-0.101377914428699</v>
      </c>
      <c r="K85" s="4">
        <v>-0.6893142852783</v>
      </c>
      <c r="L85" s="4">
        <v>-0.936000457763701</v>
      </c>
      <c r="M85" s="41">
        <v>-0.7823719177246</v>
      </c>
      <c r="N85" s="4">
        <v>0.963000000000001</v>
      </c>
      <c r="O85" s="4">
        <v>1.263</v>
      </c>
      <c r="P85" s="4">
        <v>1.373</v>
      </c>
      <c r="Q85" s="41">
        <v>1.19966666666667</v>
      </c>
    </row>
    <row r="86" spans="1:17">
      <c r="A86" s="27" t="s">
        <v>57</v>
      </c>
      <c r="B86" s="38">
        <v>1.795988571167</v>
      </c>
      <c r="C86" s="4">
        <v>2.166931640625</v>
      </c>
      <c r="D86" s="41">
        <v>1.7842660064697</v>
      </c>
      <c r="E86" s="4">
        <v>0.612074707031297</v>
      </c>
      <c r="F86" s="4">
        <v>0.475648925781297</v>
      </c>
      <c r="G86" s="41">
        <v>0.463221900939899</v>
      </c>
      <c r="H86" s="4">
        <v>0.302382995605502</v>
      </c>
      <c r="I86" s="4">
        <v>0.0767131347656012</v>
      </c>
      <c r="J86" s="41">
        <v>0.246507217407203</v>
      </c>
      <c r="K86" s="4">
        <v>1.1649364318848</v>
      </c>
      <c r="L86" s="4">
        <v>0.9316268768311</v>
      </c>
      <c r="M86" s="41">
        <v>1.0905673828125</v>
      </c>
      <c r="N86" s="4">
        <v>0.742999999999999</v>
      </c>
      <c r="O86" s="4">
        <v>0.472999999999999</v>
      </c>
      <c r="P86" s="4">
        <v>0.0730000000000004</v>
      </c>
      <c r="Q86" s="41">
        <v>0.429666666666666</v>
      </c>
    </row>
    <row r="87" spans="1:17">
      <c r="A87" s="27" t="s">
        <v>58</v>
      </c>
      <c r="B87" s="38">
        <v>1.23903132629394</v>
      </c>
      <c r="C87" s="4">
        <v>2.58423091125488</v>
      </c>
      <c r="D87" s="41">
        <v>2.02451373291015</v>
      </c>
      <c r="E87" s="4">
        <v>0.917434356689451</v>
      </c>
      <c r="F87" s="4">
        <v>1.31014027404785</v>
      </c>
      <c r="G87" s="41">
        <v>1.09075321960449</v>
      </c>
      <c r="H87" s="4">
        <v>2.4211955566406</v>
      </c>
      <c r="I87" s="4">
        <v>2.0800815124512</v>
      </c>
      <c r="J87" s="41">
        <v>1.8761249084473</v>
      </c>
      <c r="K87" s="4">
        <v>1.6411510314941</v>
      </c>
      <c r="L87" s="4">
        <v>1.6507507171631</v>
      </c>
      <c r="M87" s="41">
        <v>1.7489105072021</v>
      </c>
      <c r="N87" s="4">
        <v>0.113</v>
      </c>
      <c r="O87" s="4">
        <v>0.222999999999999</v>
      </c>
      <c r="P87" s="4">
        <v>0.0730000000000004</v>
      </c>
      <c r="Q87" s="41">
        <v>0.136333333333333</v>
      </c>
    </row>
    <row r="88" spans="1:17">
      <c r="A88" s="27" t="s">
        <v>59</v>
      </c>
      <c r="B88" s="38">
        <v>-0.402774322509767</v>
      </c>
      <c r="C88" s="4">
        <v>0.0301556701660139</v>
      </c>
      <c r="D88" s="41">
        <v>-0.0971674804687517</v>
      </c>
      <c r="E88" s="4">
        <v>0.374009750366209</v>
      </c>
      <c r="F88" s="4">
        <v>-0.345741607666017</v>
      </c>
      <c r="G88" s="41">
        <v>-0.39822039794922</v>
      </c>
      <c r="H88" s="4">
        <v>0.363549758911102</v>
      </c>
      <c r="I88" s="4">
        <v>0.153842498779301</v>
      </c>
      <c r="J88" s="41">
        <v>0.2436519165039</v>
      </c>
      <c r="K88" s="4">
        <v>-0.455547729492203</v>
      </c>
      <c r="L88" s="4">
        <v>-0.4525169525146</v>
      </c>
      <c r="M88" s="41">
        <v>-0.516691604614302</v>
      </c>
      <c r="N88" s="4">
        <v>-2.027</v>
      </c>
      <c r="O88" s="4">
        <v>-2.347</v>
      </c>
      <c r="P88" s="4">
        <v>-1.737</v>
      </c>
      <c r="Q88" s="41">
        <v>-2.037</v>
      </c>
    </row>
    <row r="89" spans="1:17">
      <c r="A89" s="27" t="s">
        <v>60</v>
      </c>
      <c r="B89" s="38">
        <v>0.4663434143066</v>
      </c>
      <c r="C89" s="4">
        <v>0.254478942871099</v>
      </c>
      <c r="D89" s="41">
        <v>0.930351745605499</v>
      </c>
      <c r="E89" s="4">
        <v>0.961461685180698</v>
      </c>
      <c r="F89" s="4">
        <v>1.0846020202637</v>
      </c>
      <c r="G89" s="41">
        <v>1.156907699585</v>
      </c>
      <c r="H89" s="4">
        <v>-0.319866607666</v>
      </c>
      <c r="I89" s="4">
        <v>-0.5550960998535</v>
      </c>
      <c r="J89" s="41">
        <v>-0.7080292205811</v>
      </c>
      <c r="K89" s="4">
        <v>0.989308914184598</v>
      </c>
      <c r="L89" s="4">
        <v>0.972009262084999</v>
      </c>
      <c r="M89" s="41">
        <v>1.1037700500488</v>
      </c>
      <c r="N89" s="4">
        <v>-0.817</v>
      </c>
      <c r="O89" s="4">
        <v>-0.797000000000001</v>
      </c>
      <c r="P89" s="4">
        <v>-0.617000000000001</v>
      </c>
      <c r="Q89" s="41">
        <v>-0.743666666666667</v>
      </c>
    </row>
    <row r="90" spans="1:17">
      <c r="A90" s="27" t="s">
        <v>61</v>
      </c>
      <c r="B90" s="38">
        <v>9.8091206665039</v>
      </c>
      <c r="C90" s="4">
        <v>9.6453023071289</v>
      </c>
      <c r="D90" s="41">
        <v>9.3995862121582</v>
      </c>
      <c r="E90" s="4">
        <v>11.0151127319335</v>
      </c>
      <c r="F90" s="4">
        <v>11.3439289550781</v>
      </c>
      <c r="G90" s="41">
        <v>10.8151127319336</v>
      </c>
      <c r="H90" s="4">
        <v>9.2021075744629</v>
      </c>
      <c r="I90" s="4">
        <v>9.4574237365723</v>
      </c>
      <c r="J90" s="41">
        <v>9.1900096435547</v>
      </c>
      <c r="K90" s="4">
        <v>9.4985957946777</v>
      </c>
      <c r="L90" s="4">
        <v>10.6056743469238</v>
      </c>
      <c r="M90" s="41">
        <v>10.0832630004883</v>
      </c>
      <c r="N90" s="4">
        <v>9.093</v>
      </c>
      <c r="O90" s="4">
        <v>8.5261</v>
      </c>
      <c r="P90" s="4">
        <v>9.253</v>
      </c>
      <c r="Q90" s="41">
        <v>8.95736666666667</v>
      </c>
    </row>
    <row r="91" spans="1:17">
      <c r="A91" s="27" t="s">
        <v>62</v>
      </c>
      <c r="B91" s="38">
        <v>-0.875901687622072</v>
      </c>
      <c r="C91" s="4">
        <v>-0.921878326416017</v>
      </c>
      <c r="D91" s="41">
        <v>-0.836610305786134</v>
      </c>
      <c r="E91" s="4">
        <v>-1.0270675201416</v>
      </c>
      <c r="F91" s="4">
        <v>-1.16467509460449</v>
      </c>
      <c r="G91" s="41">
        <v>-1.20517001342774</v>
      </c>
      <c r="H91" s="4">
        <v>-0.822229812622098</v>
      </c>
      <c r="I91" s="4">
        <v>-0.813358734130897</v>
      </c>
      <c r="J91" s="41">
        <v>-0.742233703613298</v>
      </c>
      <c r="K91" s="4">
        <v>-1.1871017608643</v>
      </c>
      <c r="L91" s="4">
        <v>-0.998991409301802</v>
      </c>
      <c r="M91" s="41">
        <v>-0.988850036621102</v>
      </c>
      <c r="N91" s="4">
        <v>-1.917</v>
      </c>
      <c r="O91" s="4">
        <v>-2.257</v>
      </c>
      <c r="P91" s="4">
        <v>-1.717</v>
      </c>
      <c r="Q91" s="41">
        <v>-1.96366666666667</v>
      </c>
    </row>
    <row r="92" spans="1:17">
      <c r="A92" s="27" t="s">
        <v>63</v>
      </c>
      <c r="B92" s="38">
        <v>-0.664014328002931</v>
      </c>
      <c r="C92" s="4">
        <v>-1.24084996032715</v>
      </c>
      <c r="D92" s="41">
        <v>-0.767207611083986</v>
      </c>
      <c r="E92" s="4">
        <v>0.0189758758544905</v>
      </c>
      <c r="F92" s="4">
        <v>0.162786148071287</v>
      </c>
      <c r="G92" s="41">
        <v>-0.156879760742189</v>
      </c>
      <c r="H92" s="4">
        <v>-1.1239780883789</v>
      </c>
      <c r="I92" s="4">
        <v>-1.7157005767822</v>
      </c>
      <c r="J92" s="41">
        <v>-1.3669975738525</v>
      </c>
      <c r="K92" s="4">
        <v>0.0265441741942993</v>
      </c>
      <c r="L92" s="4">
        <v>0.180023559570298</v>
      </c>
      <c r="M92" s="41">
        <v>0.0672145690917993</v>
      </c>
      <c r="N92" s="4">
        <v>-2.457</v>
      </c>
      <c r="O92" s="4">
        <v>-2.057</v>
      </c>
      <c r="P92" s="4">
        <v>-2.097</v>
      </c>
      <c r="Q92" s="41">
        <v>-2.20366666666667</v>
      </c>
    </row>
    <row r="93" spans="1:17">
      <c r="A93" s="27" t="s">
        <v>64</v>
      </c>
      <c r="B93" s="38">
        <v>5.72053385925293</v>
      </c>
      <c r="C93" s="4">
        <v>5.1982369537353</v>
      </c>
      <c r="D93" s="41">
        <v>5.4697995300292</v>
      </c>
      <c r="E93" s="4">
        <v>7.8533863525391</v>
      </c>
      <c r="F93" s="4">
        <v>8.20873036193847</v>
      </c>
      <c r="G93" s="41">
        <v>7.48507656860351</v>
      </c>
      <c r="H93" s="4">
        <v>6.0762656707764</v>
      </c>
      <c r="I93" s="4">
        <v>6.0665469665527</v>
      </c>
      <c r="J93" s="41">
        <v>6.3051085968018</v>
      </c>
      <c r="K93" s="4">
        <v>7.0232501831055</v>
      </c>
      <c r="L93" s="4">
        <v>6.9718101348877</v>
      </c>
      <c r="M93" s="41">
        <v>7.0246703948975</v>
      </c>
      <c r="N93" s="4">
        <v>8.403</v>
      </c>
      <c r="O93" s="4">
        <v>7.843</v>
      </c>
      <c r="P93" s="4">
        <v>7.583</v>
      </c>
      <c r="Q93" s="41">
        <v>7.943</v>
      </c>
    </row>
    <row r="94" spans="1:17">
      <c r="A94" s="27" t="s">
        <v>65</v>
      </c>
      <c r="B94" s="38">
        <v>-0.27983807373047</v>
      </c>
      <c r="C94" s="4">
        <v>-0.41981838989258</v>
      </c>
      <c r="D94" s="41">
        <v>-0.391482818603517</v>
      </c>
      <c r="E94" s="4">
        <v>0.32250370788574</v>
      </c>
      <c r="F94" s="4">
        <v>0.289830825805662</v>
      </c>
      <c r="G94" s="41">
        <v>0.0130306701660139</v>
      </c>
      <c r="H94" s="4">
        <v>-0.736704299926799</v>
      </c>
      <c r="I94" s="4">
        <v>-0.786570022583</v>
      </c>
      <c r="J94" s="41">
        <v>-1.0074791412354</v>
      </c>
      <c r="K94" s="4">
        <v>-0.910293975830101</v>
      </c>
      <c r="L94" s="4">
        <v>-1.0101780090332</v>
      </c>
      <c r="M94" s="41">
        <v>-1.2979549560547</v>
      </c>
      <c r="N94" s="4">
        <v>1.583</v>
      </c>
      <c r="O94" s="4">
        <v>1.153</v>
      </c>
      <c r="P94" s="4">
        <v>0.512999999999998</v>
      </c>
      <c r="Q94" s="41">
        <v>1.083</v>
      </c>
    </row>
    <row r="95" spans="1:17">
      <c r="A95" s="27" t="s">
        <v>66</v>
      </c>
      <c r="B95" s="96">
        <v>-0.842248428344728</v>
      </c>
      <c r="C95" s="78">
        <v>-0.910096633911134</v>
      </c>
      <c r="D95" s="79">
        <v>-1.36599873352051</v>
      </c>
      <c r="E95" s="78">
        <v>-0.603206970214845</v>
      </c>
      <c r="F95" s="78">
        <v>-0.692036010742189</v>
      </c>
      <c r="G95" s="79">
        <v>-0.402809478759767</v>
      </c>
      <c r="H95" s="78">
        <v>-0.3351463775635</v>
      </c>
      <c r="I95" s="78">
        <v>-0.5504555206299</v>
      </c>
      <c r="J95" s="79">
        <v>-0.613539169311498</v>
      </c>
      <c r="K95" s="78">
        <v>-1.546753326416</v>
      </c>
      <c r="L95" s="78">
        <v>-1.7628006134033</v>
      </c>
      <c r="M95" s="79">
        <v>-1.4133838806152</v>
      </c>
      <c r="N95" s="78">
        <v>0.00300000000000011</v>
      </c>
      <c r="O95" s="78">
        <v>0.652999999999999</v>
      </c>
      <c r="P95" s="78">
        <v>0.292999999999999</v>
      </c>
      <c r="Q95" s="79">
        <v>0.316333333333333</v>
      </c>
    </row>
    <row r="96" spans="1:17">
      <c r="A96" s="56" t="s">
        <v>52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2:13">
      <c r="B97" s="86" t="s">
        <v>70</v>
      </c>
      <c r="C97" s="86"/>
      <c r="D97" s="86"/>
      <c r="E97" s="86" t="s">
        <v>71</v>
      </c>
      <c r="F97" s="86"/>
      <c r="G97" s="86"/>
      <c r="H97" s="86" t="s">
        <v>72</v>
      </c>
      <c r="I97" s="86"/>
      <c r="J97" s="86"/>
      <c r="K97" s="86" t="s">
        <v>73</v>
      </c>
      <c r="L97" s="86"/>
      <c r="M97" s="86"/>
    </row>
    <row r="98" spans="1:13">
      <c r="A98" s="27" t="s">
        <v>8</v>
      </c>
      <c r="B98" s="103">
        <v>1.57105785624186</v>
      </c>
      <c r="C98" s="67">
        <v>0.867118418375653</v>
      </c>
      <c r="D98" s="68">
        <v>1.72722393290202</v>
      </c>
      <c r="E98" s="67">
        <v>0.864338328043668</v>
      </c>
      <c r="F98" s="67">
        <v>1.48743860880534</v>
      </c>
      <c r="G98" s="68">
        <v>1.2174457804362</v>
      </c>
      <c r="H98" s="67">
        <v>2.52706196085617</v>
      </c>
      <c r="I98" s="67">
        <v>2.65653850809737</v>
      </c>
      <c r="J98" s="68">
        <v>2.20229007975257</v>
      </c>
      <c r="K98" s="67">
        <v>1.47921799723307</v>
      </c>
      <c r="L98" s="67">
        <v>1.08223771158854</v>
      </c>
      <c r="M98" s="68">
        <v>0.789783945719402</v>
      </c>
    </row>
    <row r="99" spans="1:13">
      <c r="A99" s="27" t="s">
        <v>10</v>
      </c>
      <c r="B99" s="38">
        <v>2.85516508992513</v>
      </c>
      <c r="C99" s="4">
        <v>3.13060912068685</v>
      </c>
      <c r="D99" s="41">
        <v>3.04723318990072</v>
      </c>
      <c r="E99" s="4">
        <v>2.21551938374837</v>
      </c>
      <c r="F99" s="4">
        <v>2.23211713155111</v>
      </c>
      <c r="G99" s="41">
        <v>2.27151532491048</v>
      </c>
      <c r="H99" s="4">
        <v>2.05126433308923</v>
      </c>
      <c r="I99" s="4">
        <v>1.87912802632653</v>
      </c>
      <c r="J99" s="41">
        <v>1.89561514790853</v>
      </c>
      <c r="K99" s="4">
        <v>0.27580119832353</v>
      </c>
      <c r="L99" s="4">
        <v>0.624773518880231</v>
      </c>
      <c r="M99" s="41">
        <v>0.29399921162923</v>
      </c>
    </row>
    <row r="100" spans="1:13">
      <c r="A100" s="27" t="s">
        <v>12</v>
      </c>
      <c r="B100" s="38">
        <v>-0.0795315144856765</v>
      </c>
      <c r="C100" s="4">
        <v>0.457739985148113</v>
      </c>
      <c r="D100" s="41">
        <v>1.11466666666667</v>
      </c>
      <c r="E100" s="4">
        <v>0.728567148844402</v>
      </c>
      <c r="F100" s="4">
        <v>1.45673563639323</v>
      </c>
      <c r="G100" s="41">
        <v>1.24518206278483</v>
      </c>
      <c r="H100" s="4">
        <v>1.28279888407387</v>
      </c>
      <c r="I100" s="4">
        <v>1.42103206888837</v>
      </c>
      <c r="J100" s="41">
        <v>2.02530300394696</v>
      </c>
      <c r="K100" s="4">
        <v>0.388218012491866</v>
      </c>
      <c r="L100" s="4">
        <v>0.770757761637367</v>
      </c>
      <c r="M100" s="41">
        <v>1.32172974650067</v>
      </c>
    </row>
    <row r="101" spans="1:13">
      <c r="A101" s="27" t="s">
        <v>14</v>
      </c>
      <c r="B101" s="38">
        <v>1.893</v>
      </c>
      <c r="C101" s="4">
        <v>1.54123559570313</v>
      </c>
      <c r="D101" s="41">
        <v>1.8723875579834</v>
      </c>
      <c r="E101" s="4">
        <v>1.80702735900879</v>
      </c>
      <c r="F101" s="4">
        <v>1.90435554504395</v>
      </c>
      <c r="G101" s="41">
        <v>1.55932762145996</v>
      </c>
      <c r="H101" s="4">
        <v>1.326457611084</v>
      </c>
      <c r="I101" s="4">
        <v>1.4939514312744</v>
      </c>
      <c r="J101" s="41">
        <v>1.1439224395752</v>
      </c>
      <c r="K101" s="4">
        <v>1.3013988342285</v>
      </c>
      <c r="L101" s="4">
        <v>1.23299559021</v>
      </c>
      <c r="M101" s="41">
        <v>1.1636100616455</v>
      </c>
    </row>
    <row r="102" spans="1:13">
      <c r="A102" s="27" t="s">
        <v>16</v>
      </c>
      <c r="B102" s="38">
        <v>-2.10982580566406</v>
      </c>
      <c r="C102" s="4">
        <v>-1.50028295898437</v>
      </c>
      <c r="D102" s="41">
        <v>-1.87919874572754</v>
      </c>
      <c r="E102" s="4">
        <v>-2.27476295471191</v>
      </c>
      <c r="F102" s="4">
        <v>-1.70251449584961</v>
      </c>
      <c r="G102" s="41">
        <v>-1.64298233032227</v>
      </c>
      <c r="H102" s="4">
        <v>-1.6303384246826</v>
      </c>
      <c r="I102" s="4">
        <v>-1.5216271820068</v>
      </c>
      <c r="J102" s="41">
        <v>-1.3263432922363</v>
      </c>
      <c r="K102" s="4">
        <v>-1.9497411499023</v>
      </c>
      <c r="L102" s="4">
        <v>-2.009177947998</v>
      </c>
      <c r="M102" s="41">
        <v>-1.9683110961914</v>
      </c>
    </row>
    <row r="103" spans="1:13">
      <c r="A103" s="27" t="s">
        <v>18</v>
      </c>
      <c r="B103" s="38">
        <v>1.30949904378255</v>
      </c>
      <c r="C103" s="4">
        <v>0.987147588094077</v>
      </c>
      <c r="D103" s="41">
        <v>1.42021681722005</v>
      </c>
      <c r="E103" s="4">
        <v>0.855905659993492</v>
      </c>
      <c r="F103" s="4">
        <v>0.850786336263023</v>
      </c>
      <c r="G103" s="41">
        <v>0.725496419270835</v>
      </c>
      <c r="H103" s="4">
        <v>1.25034735616043</v>
      </c>
      <c r="I103" s="4">
        <v>1.21411154683433</v>
      </c>
      <c r="J103" s="41">
        <v>1.11426184590653</v>
      </c>
      <c r="K103" s="4">
        <v>-0.350427439371764</v>
      </c>
      <c r="L103" s="4">
        <v>0.988512227376336</v>
      </c>
      <c r="M103" s="41">
        <v>0.0485116933187364</v>
      </c>
    </row>
    <row r="104" spans="1:13">
      <c r="A104" s="27" t="s">
        <v>20</v>
      </c>
      <c r="B104" s="38">
        <v>3.5976828918457</v>
      </c>
      <c r="C104" s="4">
        <v>3.71986573791504</v>
      </c>
      <c r="D104" s="41">
        <v>3.84944146728516</v>
      </c>
      <c r="E104" s="4">
        <v>3.42185859680176</v>
      </c>
      <c r="F104" s="4">
        <v>3.64143447875977</v>
      </c>
      <c r="G104" s="41">
        <v>3.48254089355469</v>
      </c>
      <c r="H104" s="4">
        <v>4.1345108947754</v>
      </c>
      <c r="I104" s="4">
        <v>4.1310757598877</v>
      </c>
      <c r="J104" s="41">
        <v>3.7985276184082</v>
      </c>
      <c r="K104" s="4">
        <v>2.4675892486572</v>
      </c>
      <c r="L104" s="4">
        <v>2.5749348297119</v>
      </c>
      <c r="M104" s="41">
        <v>2.6106461181641</v>
      </c>
    </row>
    <row r="105" spans="1:13">
      <c r="A105" s="27" t="s">
        <v>22</v>
      </c>
      <c r="B105" s="38">
        <v>1.19055619812012</v>
      </c>
      <c r="C105" s="4">
        <v>1.1743895111084</v>
      </c>
      <c r="D105" s="41">
        <v>1.36160150146484</v>
      </c>
      <c r="E105" s="4">
        <v>0.922128219604493</v>
      </c>
      <c r="F105" s="4">
        <v>0.830031890869141</v>
      </c>
      <c r="G105" s="41">
        <v>1.04776908874512</v>
      </c>
      <c r="H105" s="4">
        <v>1.448099723816</v>
      </c>
      <c r="I105" s="4">
        <v>1.4979454193115</v>
      </c>
      <c r="J105" s="41">
        <v>1.3170791778564</v>
      </c>
      <c r="K105" s="4">
        <v>1.2333465423584</v>
      </c>
      <c r="L105" s="4">
        <v>0.714423736572302</v>
      </c>
      <c r="M105" s="41">
        <v>0.623883804321301</v>
      </c>
    </row>
    <row r="106" spans="1:13">
      <c r="A106" s="27" t="s">
        <v>24</v>
      </c>
      <c r="B106" s="38">
        <v>1.95326725260417</v>
      </c>
      <c r="C106" s="4">
        <v>1.92925182596847</v>
      </c>
      <c r="D106" s="41">
        <v>1.72060886637367</v>
      </c>
      <c r="E106" s="4">
        <v>3.67645647684737</v>
      </c>
      <c r="F106" s="4">
        <v>3.66904642740887</v>
      </c>
      <c r="G106" s="41">
        <v>3.34920313517257</v>
      </c>
      <c r="H106" s="4">
        <v>4.27915966288247</v>
      </c>
      <c r="I106" s="4">
        <v>4.36226665751137</v>
      </c>
      <c r="J106" s="41">
        <v>3.92525303141277</v>
      </c>
      <c r="K106" s="4">
        <v>2.11039574686687</v>
      </c>
      <c r="L106" s="4">
        <v>2.37039574686687</v>
      </c>
      <c r="M106" s="41">
        <v>1.65031251017257</v>
      </c>
    </row>
    <row r="107" spans="1:13">
      <c r="A107" s="27" t="s">
        <v>26</v>
      </c>
      <c r="B107" s="38">
        <v>3.80859325663249</v>
      </c>
      <c r="C107" s="4">
        <v>3.84783123270667</v>
      </c>
      <c r="D107" s="41">
        <v>3.60266666666667</v>
      </c>
      <c r="E107" s="4">
        <v>2.99804339090983</v>
      </c>
      <c r="F107" s="4">
        <v>2.80846438090007</v>
      </c>
      <c r="G107" s="41">
        <v>3.79652056376139</v>
      </c>
      <c r="H107" s="4">
        <v>3.41363720194497</v>
      </c>
      <c r="I107" s="4">
        <v>3.13333744303387</v>
      </c>
      <c r="J107" s="41">
        <v>3.26803821818037</v>
      </c>
      <c r="K107" s="4">
        <v>3.15718499247237</v>
      </c>
      <c r="L107" s="4">
        <v>3.27757111612957</v>
      </c>
      <c r="M107" s="41">
        <v>2.63066903177897</v>
      </c>
    </row>
    <row r="108" spans="1:13">
      <c r="A108" s="27" t="s">
        <v>28</v>
      </c>
      <c r="B108" s="38">
        <v>2.5472330627441</v>
      </c>
      <c r="C108" s="4">
        <v>2.6600376586915</v>
      </c>
      <c r="D108" s="41">
        <v>2.5680376586914</v>
      </c>
      <c r="E108" s="4">
        <v>4.0211409759521</v>
      </c>
      <c r="F108" s="4">
        <v>4.0013945770264</v>
      </c>
      <c r="G108" s="41">
        <v>3.9557513427734</v>
      </c>
      <c r="H108" s="4">
        <v>3.0360618743896</v>
      </c>
      <c r="I108" s="4">
        <v>2.9133468780518</v>
      </c>
      <c r="J108" s="41">
        <v>2.9119049224854</v>
      </c>
      <c r="K108" s="4">
        <v>0.9392207946777</v>
      </c>
      <c r="L108" s="4">
        <v>0.272528060913102</v>
      </c>
      <c r="M108" s="41">
        <v>1.0313114013672</v>
      </c>
    </row>
    <row r="109" spans="1:13">
      <c r="A109" s="27" t="s">
        <v>30</v>
      </c>
      <c r="B109" s="38">
        <v>2.90005131022137</v>
      </c>
      <c r="C109" s="4">
        <v>3.01713199869787</v>
      </c>
      <c r="D109" s="41">
        <v>2.37551517740887</v>
      </c>
      <c r="E109" s="4">
        <v>2.88190561930339</v>
      </c>
      <c r="F109" s="4">
        <v>3.04542452494304</v>
      </c>
      <c r="G109" s="41">
        <v>3.02030665079753</v>
      </c>
      <c r="H109" s="4">
        <v>3.26152340189617</v>
      </c>
      <c r="I109" s="4">
        <v>3.48320881144207</v>
      </c>
      <c r="J109" s="41">
        <v>3.65863910929367</v>
      </c>
      <c r="K109" s="4">
        <v>0.888070231119771</v>
      </c>
      <c r="L109" s="4">
        <v>0.700759058634469</v>
      </c>
      <c r="M109" s="41">
        <v>0.156230097452772</v>
      </c>
    </row>
    <row r="110" spans="1:13">
      <c r="A110" s="27" t="s">
        <v>32</v>
      </c>
      <c r="B110" s="38">
        <v>1.17356019592285</v>
      </c>
      <c r="C110" s="4">
        <v>1.22558312988281</v>
      </c>
      <c r="D110" s="41">
        <v>0.63870721435547</v>
      </c>
      <c r="E110" s="4">
        <v>0.932565612793002</v>
      </c>
      <c r="F110" s="4">
        <v>1.2377490234375</v>
      </c>
      <c r="G110" s="41">
        <v>1.1874827575684</v>
      </c>
      <c r="H110" s="4">
        <v>2.0906353149415</v>
      </c>
      <c r="I110" s="4">
        <v>2.1918735656738</v>
      </c>
      <c r="J110" s="41">
        <v>2.3099155578613</v>
      </c>
      <c r="K110" s="4">
        <v>0.6521255340576</v>
      </c>
      <c r="L110" s="4">
        <v>0.792449935913101</v>
      </c>
      <c r="M110" s="41">
        <v>0.5139427032471</v>
      </c>
    </row>
    <row r="111" spans="1:13">
      <c r="A111" s="27" t="s">
        <v>34</v>
      </c>
      <c r="B111" s="38">
        <v>-0.925274058024065</v>
      </c>
      <c r="C111" s="4">
        <v>-1.25593392435707</v>
      </c>
      <c r="D111" s="41">
        <v>-1.05006806437176</v>
      </c>
      <c r="E111" s="4">
        <v>-0.0123761240641649</v>
      </c>
      <c r="F111" s="4">
        <v>-0.0349953715006635</v>
      </c>
      <c r="G111" s="41">
        <v>-0.043444925943966</v>
      </c>
      <c r="H111" s="4">
        <v>1.55671004231773</v>
      </c>
      <c r="I111" s="4">
        <v>1.63361052449543</v>
      </c>
      <c r="J111" s="41">
        <v>1.61315802510583</v>
      </c>
      <c r="K111" s="4">
        <v>-1.73720554606117</v>
      </c>
      <c r="L111" s="4">
        <v>-1.87516903177897</v>
      </c>
      <c r="M111" s="41">
        <v>-1.78395008341467</v>
      </c>
    </row>
    <row r="112" spans="1:13">
      <c r="A112" s="27" t="s">
        <v>35</v>
      </c>
      <c r="B112" s="38">
        <v>3.56900666809082</v>
      </c>
      <c r="C112" s="4">
        <v>3.48571466064453</v>
      </c>
      <c r="D112" s="41">
        <v>3.50893663024902</v>
      </c>
      <c r="E112" s="4">
        <v>3.43285140991211</v>
      </c>
      <c r="F112" s="4">
        <v>3.435542678833</v>
      </c>
      <c r="G112" s="41">
        <v>3.20880851745606</v>
      </c>
      <c r="H112" s="4">
        <v>1.706319519043</v>
      </c>
      <c r="I112" s="4">
        <v>1.6362645111084</v>
      </c>
      <c r="J112" s="41">
        <v>1.7729374847412</v>
      </c>
      <c r="K112" s="4">
        <v>2.7573162689209</v>
      </c>
      <c r="L112" s="4">
        <v>2.3708264007568</v>
      </c>
      <c r="M112" s="41">
        <v>2.0596996917725</v>
      </c>
    </row>
    <row r="113" spans="1:13">
      <c r="A113" s="27" t="s">
        <v>37</v>
      </c>
      <c r="B113" s="38">
        <v>-0.248950790405299</v>
      </c>
      <c r="C113" s="4">
        <v>-0.364252685546898</v>
      </c>
      <c r="D113" s="41">
        <v>-0.254198287963899</v>
      </c>
      <c r="E113" s="4">
        <v>-1.1878293609619</v>
      </c>
      <c r="F113" s="4">
        <v>-0.871083602905298</v>
      </c>
      <c r="G113" s="41">
        <v>-1.3379853820801</v>
      </c>
      <c r="H113" s="4">
        <v>1.0860316619873</v>
      </c>
      <c r="I113" s="4">
        <v>1.0378745422363</v>
      </c>
      <c r="J113" s="41">
        <v>1.0520762786865</v>
      </c>
      <c r="K113" s="4">
        <v>-2.2329781494141</v>
      </c>
      <c r="L113" s="4">
        <v>-2.785884185791</v>
      </c>
      <c r="M113" s="41">
        <v>-1.9061043701172</v>
      </c>
    </row>
    <row r="114" spans="1:13">
      <c r="A114" s="27" t="s">
        <v>38</v>
      </c>
      <c r="B114" s="38">
        <v>-0.550631673177082</v>
      </c>
      <c r="C114" s="4">
        <v>-0.632121236165363</v>
      </c>
      <c r="D114" s="41">
        <v>0.226879923502606</v>
      </c>
      <c r="E114" s="4">
        <v>-0.199827473958332</v>
      </c>
      <c r="F114" s="4">
        <v>-0.356172841389972</v>
      </c>
      <c r="G114" s="41">
        <v>-0.30212811787923</v>
      </c>
      <c r="H114" s="4">
        <v>1.83369045511876</v>
      </c>
      <c r="I114" s="4">
        <v>1.83427410380046</v>
      </c>
      <c r="J114" s="41">
        <v>1.77617626444496</v>
      </c>
      <c r="K114" s="4">
        <v>-0.0088617604573315</v>
      </c>
      <c r="L114" s="4">
        <v>-0.102930287679033</v>
      </c>
      <c r="M114" s="41">
        <v>-0.159929494222033</v>
      </c>
    </row>
    <row r="115" spans="1:13">
      <c r="A115" s="27" t="s">
        <v>39</v>
      </c>
      <c r="B115" s="38">
        <v>-0.0259694264729795</v>
      </c>
      <c r="C115" s="4">
        <v>0.116965372721356</v>
      </c>
      <c r="D115" s="41">
        <v>-0.191382329305011</v>
      </c>
      <c r="E115" s="4">
        <v>0.184293696085614</v>
      </c>
      <c r="F115" s="4">
        <v>0.120050379435224</v>
      </c>
      <c r="G115" s="41">
        <v>0.161647745768231</v>
      </c>
      <c r="H115" s="4">
        <v>-0.395921666463235</v>
      </c>
      <c r="I115" s="4">
        <v>-0.376201588948533</v>
      </c>
      <c r="J115" s="41">
        <v>-0.663104970296235</v>
      </c>
      <c r="K115" s="4">
        <v>-0.925180425008133</v>
      </c>
      <c r="L115" s="4">
        <v>-1.09439085896813</v>
      </c>
      <c r="M115" s="41">
        <v>-1.38047217305503</v>
      </c>
    </row>
    <row r="116" spans="1:13">
      <c r="A116" s="27" t="s">
        <v>40</v>
      </c>
      <c r="B116" s="38">
        <v>0.741281880696616</v>
      </c>
      <c r="C116" s="4">
        <v>0.946251286824546</v>
      </c>
      <c r="D116" s="41">
        <v>0.641916646321616</v>
      </c>
      <c r="E116" s="4">
        <v>0.502116444905601</v>
      </c>
      <c r="F116" s="4">
        <v>0.282456639607749</v>
      </c>
      <c r="G116" s="41">
        <v>0.645049336751304</v>
      </c>
      <c r="H116" s="4">
        <v>2.25356802876793</v>
      </c>
      <c r="I116" s="4">
        <v>2.24684843953453</v>
      </c>
      <c r="J116" s="41">
        <v>2.28949294026693</v>
      </c>
      <c r="K116" s="4">
        <v>0.500632588704432</v>
      </c>
      <c r="L116" s="4">
        <v>0.53871280415853</v>
      </c>
      <c r="M116" s="41">
        <v>0.700330083211232</v>
      </c>
    </row>
    <row r="117" spans="1:13">
      <c r="A117" s="27" t="s">
        <v>41</v>
      </c>
      <c r="B117" s="38">
        <v>1.98560444132487</v>
      </c>
      <c r="C117" s="4">
        <v>1.78583637491862</v>
      </c>
      <c r="D117" s="41">
        <v>2.14293209330241</v>
      </c>
      <c r="E117" s="4">
        <v>1.57002451578776</v>
      </c>
      <c r="F117" s="4">
        <v>1.58922960917155</v>
      </c>
      <c r="G117" s="41">
        <v>1.97447207132975</v>
      </c>
      <c r="H117" s="4">
        <v>0.81334697977707</v>
      </c>
      <c r="I117" s="4">
        <v>0.937675593058271</v>
      </c>
      <c r="J117" s="41">
        <v>0.927548716227169</v>
      </c>
      <c r="K117" s="4">
        <v>1.03957375590007</v>
      </c>
      <c r="L117" s="4">
        <v>1.06443795267737</v>
      </c>
      <c r="M117" s="41">
        <v>0.808105555216472</v>
      </c>
    </row>
    <row r="118" spans="1:13">
      <c r="A118" s="27" t="s">
        <v>42</v>
      </c>
      <c r="B118" s="38">
        <v>1.54641249593099</v>
      </c>
      <c r="C118" s="4">
        <v>1.82682326253255</v>
      </c>
      <c r="D118" s="41">
        <v>1.78523543294271</v>
      </c>
      <c r="E118" s="4">
        <v>0.746654408772789</v>
      </c>
      <c r="F118" s="4">
        <v>1.28098096211752</v>
      </c>
      <c r="G118" s="41">
        <v>1.00179471333822</v>
      </c>
      <c r="H118" s="4">
        <v>0.719663609822629</v>
      </c>
      <c r="I118" s="4">
        <v>0.725681294759128</v>
      </c>
      <c r="J118" s="41">
        <v>0.711107243855829</v>
      </c>
      <c r="K118" s="4">
        <v>1.41133685811363</v>
      </c>
      <c r="L118" s="4">
        <v>0.961585957845032</v>
      </c>
      <c r="M118" s="41">
        <v>1.72558780415853</v>
      </c>
    </row>
    <row r="119" spans="1:13">
      <c r="A119" s="27" t="s">
        <v>43</v>
      </c>
      <c r="B119" s="38">
        <v>0.469424224853518</v>
      </c>
      <c r="C119" s="4">
        <v>0.829230285644533</v>
      </c>
      <c r="D119" s="41">
        <v>0.68348977661133</v>
      </c>
      <c r="E119" s="4">
        <v>0.168805923461916</v>
      </c>
      <c r="F119" s="4">
        <v>0.196531143188479</v>
      </c>
      <c r="G119" s="41">
        <v>0.04437812805176</v>
      </c>
      <c r="H119" s="4">
        <v>1.3539008483887</v>
      </c>
      <c r="I119" s="4">
        <v>1.3682956085205</v>
      </c>
      <c r="J119" s="41">
        <v>1.2775859222412</v>
      </c>
      <c r="K119" s="4">
        <v>-0.1807023010254</v>
      </c>
      <c r="L119" s="4">
        <v>-0.232069107055698</v>
      </c>
      <c r="M119" s="41">
        <v>-0.715463729858397</v>
      </c>
    </row>
    <row r="120" spans="1:13">
      <c r="A120" s="27" t="s">
        <v>44</v>
      </c>
      <c r="B120" s="38">
        <v>1.37696768697103</v>
      </c>
      <c r="C120" s="4">
        <v>1.36506010945638</v>
      </c>
      <c r="D120" s="41">
        <v>1.81532980855306</v>
      </c>
      <c r="E120" s="4">
        <v>1.19330228169759</v>
      </c>
      <c r="F120" s="4">
        <v>0.78284657796224</v>
      </c>
      <c r="G120" s="41">
        <v>1.32020390828451</v>
      </c>
      <c r="H120" s="4">
        <v>1.02273543294273</v>
      </c>
      <c r="I120" s="4">
        <v>0.945459966023729</v>
      </c>
      <c r="J120" s="41">
        <v>1.03004668172203</v>
      </c>
      <c r="K120" s="4">
        <v>1.19503993733723</v>
      </c>
      <c r="L120" s="4">
        <v>1.23312015279133</v>
      </c>
      <c r="M120" s="41">
        <v>1.06798572285973</v>
      </c>
    </row>
    <row r="121" spans="1:13">
      <c r="A121" s="27" t="s">
        <v>45</v>
      </c>
      <c r="B121" s="38">
        <v>-1.193310353597</v>
      </c>
      <c r="C121" s="4">
        <v>-0.942358586629231</v>
      </c>
      <c r="D121" s="41">
        <v>-0.893080327351887</v>
      </c>
      <c r="E121" s="4">
        <v>1.04475809733077</v>
      </c>
      <c r="F121" s="4">
        <v>0.898098246256512</v>
      </c>
      <c r="G121" s="41">
        <v>0.679754511515269</v>
      </c>
      <c r="H121" s="4">
        <v>-0.911567342122432</v>
      </c>
      <c r="I121" s="4">
        <v>-0.975316655476932</v>
      </c>
      <c r="J121" s="41">
        <v>-1.35814632161463</v>
      </c>
      <c r="K121" s="4">
        <v>-1.27625052388513</v>
      </c>
      <c r="L121" s="4">
        <v>-1.40826003011063</v>
      </c>
      <c r="M121" s="41">
        <v>-1.65946165974933</v>
      </c>
    </row>
    <row r="122" spans="1:13">
      <c r="A122" s="27" t="s">
        <v>46</v>
      </c>
      <c r="B122" s="38">
        <v>-1.96840564473473</v>
      </c>
      <c r="C122" s="4">
        <v>-1.40863315327963</v>
      </c>
      <c r="D122" s="41">
        <v>-1.44620181783043</v>
      </c>
      <c r="E122" s="4">
        <v>-0.640932133992534</v>
      </c>
      <c r="F122" s="4">
        <v>-0.649755528767932</v>
      </c>
      <c r="G122" s="41">
        <v>-0.692792943318735</v>
      </c>
      <c r="H122" s="4">
        <v>-1.20267902119953</v>
      </c>
      <c r="I122" s="4">
        <v>-1.06207271321613</v>
      </c>
      <c r="J122" s="41">
        <v>-1.18142772420243</v>
      </c>
      <c r="K122" s="4">
        <v>-1.65407751973473</v>
      </c>
      <c r="L122" s="4">
        <v>-1.95154951985673</v>
      </c>
      <c r="M122" s="41">
        <v>-1.26066016133623</v>
      </c>
    </row>
    <row r="123" spans="1:13">
      <c r="A123" s="27" t="s">
        <v>47</v>
      </c>
      <c r="B123" s="38">
        <v>-1.19799523417155</v>
      </c>
      <c r="C123" s="4">
        <v>-0.794419336954751</v>
      </c>
      <c r="D123" s="41">
        <v>-0.819874811808267</v>
      </c>
      <c r="E123" s="4">
        <v>-1.70529574076334</v>
      </c>
      <c r="F123" s="4">
        <v>-1.64313524881999</v>
      </c>
      <c r="G123" s="41">
        <v>-1.6491929880778</v>
      </c>
      <c r="H123" s="4">
        <v>-0.585435953776068</v>
      </c>
      <c r="I123" s="4">
        <v>-0.357692804972368</v>
      </c>
      <c r="J123" s="41">
        <v>-0.432287302652968</v>
      </c>
      <c r="K123" s="4">
        <v>-1.28068935648597</v>
      </c>
      <c r="L123" s="4">
        <v>-1.09637462870277</v>
      </c>
      <c r="M123" s="41">
        <v>-1.64372074381506</v>
      </c>
    </row>
    <row r="124" spans="1:13">
      <c r="A124" s="27" t="s">
        <v>48</v>
      </c>
      <c r="B124" s="38">
        <v>-2.90541426086426</v>
      </c>
      <c r="C124" s="4">
        <v>-2.74676481628418</v>
      </c>
      <c r="D124" s="41">
        <v>-2.67878881835937</v>
      </c>
      <c r="E124" s="4">
        <v>-1.560160446167</v>
      </c>
      <c r="F124" s="4">
        <v>-1.9093978881836</v>
      </c>
      <c r="G124" s="41">
        <v>-1.888924407959</v>
      </c>
      <c r="H124" s="4">
        <v>-0.617667297363302</v>
      </c>
      <c r="I124" s="4">
        <v>-0.538171295166</v>
      </c>
      <c r="J124" s="41">
        <v>-0.641283325195301</v>
      </c>
      <c r="K124" s="4">
        <v>-1.6944140777588</v>
      </c>
      <c r="L124" s="4">
        <v>-1.7566699371338</v>
      </c>
      <c r="M124" s="41">
        <v>-1.6793303833008</v>
      </c>
    </row>
    <row r="125" spans="1:13">
      <c r="A125" s="27" t="s">
        <v>49</v>
      </c>
      <c r="B125" s="38">
        <v>-0.518748840332029</v>
      </c>
      <c r="C125" s="4">
        <v>-0.577266296386717</v>
      </c>
      <c r="D125" s="41">
        <v>-0.408023437499998</v>
      </c>
      <c r="E125" s="4">
        <v>-1.10042068481445</v>
      </c>
      <c r="F125" s="4">
        <v>-1.05919906616211</v>
      </c>
      <c r="G125" s="41">
        <v>-1.50611755371094</v>
      </c>
      <c r="H125" s="4">
        <v>-0.8833852996826</v>
      </c>
      <c r="I125" s="4">
        <v>-0.476275085449202</v>
      </c>
      <c r="J125" s="41">
        <v>-0.503204940795899</v>
      </c>
      <c r="K125" s="4">
        <v>-1.6259867248535</v>
      </c>
      <c r="L125" s="4">
        <v>-1.6459452209473</v>
      </c>
      <c r="M125" s="41">
        <v>-1.8237940368652</v>
      </c>
    </row>
    <row r="126" spans="1:13">
      <c r="A126" s="27" t="s">
        <v>50</v>
      </c>
      <c r="B126" s="38">
        <v>-2.52483190917969</v>
      </c>
      <c r="C126" s="4">
        <v>-2.38281454467773</v>
      </c>
      <c r="D126" s="41">
        <v>-2.37142958068848</v>
      </c>
      <c r="E126" s="4">
        <v>-2.92895820617676</v>
      </c>
      <c r="F126" s="4">
        <v>-2.53118446350098</v>
      </c>
      <c r="G126" s="41">
        <v>-2.79263618469238</v>
      </c>
      <c r="H126" s="4">
        <v>-1.5407974090576</v>
      </c>
      <c r="I126" s="4">
        <v>-1.1368839111328</v>
      </c>
      <c r="J126" s="41">
        <v>-1.5725414123535</v>
      </c>
      <c r="K126" s="4">
        <v>-1.7732975158691</v>
      </c>
      <c r="L126" s="4">
        <v>-1.8733959350586</v>
      </c>
      <c r="M126" s="41">
        <v>-1.9228241119385</v>
      </c>
    </row>
    <row r="127" spans="1:13">
      <c r="A127" s="27" t="s">
        <v>51</v>
      </c>
      <c r="B127" s="38">
        <v>-1.353406433105</v>
      </c>
      <c r="C127" s="4">
        <v>-1.360433105</v>
      </c>
      <c r="D127" s="41">
        <v>-2.1397923214594</v>
      </c>
      <c r="E127" s="4">
        <v>-0.512092056274399</v>
      </c>
      <c r="F127" s="4">
        <v>0.156000000000001</v>
      </c>
      <c r="G127" s="41">
        <v>-0.198998870849598</v>
      </c>
      <c r="H127" s="4">
        <v>0.126879999999999</v>
      </c>
      <c r="I127" s="4">
        <v>0.1981806335449</v>
      </c>
      <c r="J127" s="41">
        <v>0.156487999999999</v>
      </c>
      <c r="K127" s="4">
        <v>-1.14051</v>
      </c>
      <c r="L127" s="4">
        <v>-1.49354</v>
      </c>
      <c r="M127" s="41">
        <v>-1.80564</v>
      </c>
    </row>
    <row r="128" spans="1:13">
      <c r="A128" s="27" t="s">
        <v>53</v>
      </c>
      <c r="B128" s="38">
        <v>-0.695467285156249</v>
      </c>
      <c r="C128" s="4">
        <v>-0.72449331665039</v>
      </c>
      <c r="D128" s="41">
        <v>-0.646223358154296</v>
      </c>
      <c r="E128" s="4">
        <v>-1.45531219482422</v>
      </c>
      <c r="F128" s="4">
        <v>-1.52731842041016</v>
      </c>
      <c r="G128" s="41">
        <v>-1.41992897033691</v>
      </c>
      <c r="H128" s="4">
        <v>-2.1767209472656</v>
      </c>
      <c r="I128" s="4">
        <v>-2.3395322265625</v>
      </c>
      <c r="J128" s="41">
        <v>-2.1937077941895</v>
      </c>
      <c r="K128" s="4">
        <v>-0.965760589599599</v>
      </c>
      <c r="L128" s="4">
        <v>-1.024819732666</v>
      </c>
      <c r="M128" s="41">
        <v>-1.6742395172119</v>
      </c>
    </row>
    <row r="129" spans="1:13">
      <c r="A129" s="27" t="s">
        <v>54</v>
      </c>
      <c r="B129" s="38">
        <v>-1.46037153625488</v>
      </c>
      <c r="C129" s="4">
        <v>-1.25776342773437</v>
      </c>
      <c r="D129" s="41">
        <v>-1.25481657409668</v>
      </c>
      <c r="E129" s="4">
        <v>-1.59127967834472</v>
      </c>
      <c r="F129" s="4">
        <v>-1.56290405273437</v>
      </c>
      <c r="G129" s="41">
        <v>-0.940934829711913</v>
      </c>
      <c r="H129" s="4">
        <v>-0.652793487548801</v>
      </c>
      <c r="I129" s="4">
        <v>-0.631585678100601</v>
      </c>
      <c r="J129" s="41">
        <v>-0.677156051635701</v>
      </c>
      <c r="K129" s="4">
        <v>-1.0914486083984</v>
      </c>
      <c r="L129" s="4">
        <v>-0.9813610229492</v>
      </c>
      <c r="M129" s="41">
        <v>-0.997018447876</v>
      </c>
    </row>
    <row r="130" spans="1:13">
      <c r="A130" s="27" t="s">
        <v>55</v>
      </c>
      <c r="B130" s="38">
        <v>-0.527684107462564</v>
      </c>
      <c r="C130" s="4">
        <v>-0.440018549601235</v>
      </c>
      <c r="D130" s="41">
        <v>0.365811452229819</v>
      </c>
      <c r="E130" s="4">
        <v>-0.152027155558267</v>
      </c>
      <c r="F130" s="4">
        <v>0.0380229695638037</v>
      </c>
      <c r="G130" s="41">
        <v>0.16628262837728</v>
      </c>
      <c r="H130" s="4">
        <v>-0.82718651835127</v>
      </c>
      <c r="I130" s="4">
        <v>-0.776737147013372</v>
      </c>
      <c r="J130" s="41">
        <v>-0.967927866617871</v>
      </c>
      <c r="K130" s="4">
        <v>-0.43983455912277</v>
      </c>
      <c r="L130" s="4">
        <v>-0.632474863688167</v>
      </c>
      <c r="M130" s="41">
        <v>-0.435594523111967</v>
      </c>
    </row>
    <row r="131" spans="1:13">
      <c r="A131" s="27" t="s">
        <v>56</v>
      </c>
      <c r="B131" s="38">
        <v>1.01531902567547</v>
      </c>
      <c r="C131" s="4">
        <v>1.14644542948405</v>
      </c>
      <c r="D131" s="41">
        <v>1.95437542215987</v>
      </c>
      <c r="E131" s="4">
        <v>2.99653246561687</v>
      </c>
      <c r="F131" s="4">
        <v>2.96691897074377</v>
      </c>
      <c r="G131" s="41">
        <v>2.69581606547037</v>
      </c>
      <c r="H131" s="4">
        <v>1.37341892496747</v>
      </c>
      <c r="I131" s="4">
        <v>1.76318561808267</v>
      </c>
      <c r="J131" s="41">
        <v>1.30104458109537</v>
      </c>
      <c r="K131" s="4">
        <v>1.88898095194497</v>
      </c>
      <c r="L131" s="4">
        <v>2.13566712443037</v>
      </c>
      <c r="M131" s="41">
        <v>1.98203858439127</v>
      </c>
    </row>
    <row r="132" spans="1:13">
      <c r="A132" s="27" t="s">
        <v>57</v>
      </c>
      <c r="B132" s="38">
        <v>-1.36632190450033</v>
      </c>
      <c r="C132" s="4">
        <v>-1.73726497395833</v>
      </c>
      <c r="D132" s="41">
        <v>-1.35459933980303</v>
      </c>
      <c r="E132" s="4">
        <v>-0.182408040364631</v>
      </c>
      <c r="F132" s="4">
        <v>-0.0459822591146306</v>
      </c>
      <c r="G132" s="41">
        <v>-0.0335552342732335</v>
      </c>
      <c r="H132" s="4">
        <v>0.127283671061164</v>
      </c>
      <c r="I132" s="4">
        <v>0.352953531901065</v>
      </c>
      <c r="J132" s="41">
        <v>0.183159449259463</v>
      </c>
      <c r="K132" s="4">
        <v>-0.735269765218131</v>
      </c>
      <c r="L132" s="4">
        <v>-0.501960210164434</v>
      </c>
      <c r="M132" s="41">
        <v>-0.660900716145832</v>
      </c>
    </row>
    <row r="133" spans="1:13">
      <c r="A133" s="27" t="s">
        <v>58</v>
      </c>
      <c r="B133" s="38">
        <v>-1.10269799296061</v>
      </c>
      <c r="C133" s="4">
        <v>-2.44789757792155</v>
      </c>
      <c r="D133" s="41">
        <v>-1.88818039957682</v>
      </c>
      <c r="E133" s="4">
        <v>-0.781101023356118</v>
      </c>
      <c r="F133" s="4">
        <v>-1.17380694071452</v>
      </c>
      <c r="G133" s="41">
        <v>-0.954419886271157</v>
      </c>
      <c r="H133" s="4">
        <v>-2.28486222330727</v>
      </c>
      <c r="I133" s="4">
        <v>-1.94374817911787</v>
      </c>
      <c r="J133" s="41">
        <v>-1.73979157511397</v>
      </c>
      <c r="K133" s="4">
        <v>-1.50481769816077</v>
      </c>
      <c r="L133" s="4">
        <v>-1.51441738382977</v>
      </c>
      <c r="M133" s="41">
        <v>-1.61257717386876</v>
      </c>
    </row>
    <row r="134" spans="1:13">
      <c r="A134" s="27" t="s">
        <v>59</v>
      </c>
      <c r="B134" s="38">
        <v>-1.63422567749023</v>
      </c>
      <c r="C134" s="4">
        <v>-2.06715567016602</v>
      </c>
      <c r="D134" s="41">
        <v>-1.93983251953125</v>
      </c>
      <c r="E134" s="4">
        <v>-2.41100975036621</v>
      </c>
      <c r="F134" s="4">
        <v>-1.69125839233398</v>
      </c>
      <c r="G134" s="41">
        <v>-1.63877960205078</v>
      </c>
      <c r="H134" s="4">
        <v>-2.4005497589111</v>
      </c>
      <c r="I134" s="4">
        <v>-2.1908424987793</v>
      </c>
      <c r="J134" s="41">
        <v>-2.2806519165039</v>
      </c>
      <c r="K134" s="4">
        <v>-1.5814522705078</v>
      </c>
      <c r="L134" s="4">
        <v>-1.5844830474854</v>
      </c>
      <c r="M134" s="41">
        <v>-1.5203083953857</v>
      </c>
    </row>
    <row r="135" spans="1:13">
      <c r="A135" s="27" t="s">
        <v>60</v>
      </c>
      <c r="B135" s="38">
        <v>-1.21001008097327</v>
      </c>
      <c r="C135" s="4">
        <v>-0.998145609537766</v>
      </c>
      <c r="D135" s="41">
        <v>-1.67401841227217</v>
      </c>
      <c r="E135" s="4">
        <v>-1.70512835184737</v>
      </c>
      <c r="F135" s="4">
        <v>-1.82826868693037</v>
      </c>
      <c r="G135" s="41">
        <v>-1.90057436625167</v>
      </c>
      <c r="H135" s="4">
        <v>-0.423800059000667</v>
      </c>
      <c r="I135" s="4">
        <v>-0.188570566813167</v>
      </c>
      <c r="J135" s="41">
        <v>-0.0356374460855672</v>
      </c>
      <c r="K135" s="4">
        <v>-1.73297558085126</v>
      </c>
      <c r="L135" s="4">
        <v>-1.71567592875167</v>
      </c>
      <c r="M135" s="41">
        <v>-1.84743671671546</v>
      </c>
    </row>
    <row r="136" spans="1:13">
      <c r="A136" s="27" t="s">
        <v>61</v>
      </c>
      <c r="B136" s="38">
        <v>-0.851753999837232</v>
      </c>
      <c r="C136" s="4">
        <v>-0.687935640462239</v>
      </c>
      <c r="D136" s="41">
        <v>-0.442219545491536</v>
      </c>
      <c r="E136" s="4">
        <v>-2.05774606526683</v>
      </c>
      <c r="F136" s="4">
        <v>-2.38656228841146</v>
      </c>
      <c r="G136" s="41">
        <v>-1.85774606526693</v>
      </c>
      <c r="H136" s="4">
        <v>-0.244740907796229</v>
      </c>
      <c r="I136" s="4">
        <v>-0.500057069905631</v>
      </c>
      <c r="J136" s="41">
        <v>-0.232642976888032</v>
      </c>
      <c r="K136" s="4">
        <v>-0.541229128011027</v>
      </c>
      <c r="L136" s="4">
        <v>-1.64830768025713</v>
      </c>
      <c r="M136" s="41">
        <v>-1.12589633382163</v>
      </c>
    </row>
    <row r="137" spans="1:13">
      <c r="A137" s="27" t="s">
        <v>62</v>
      </c>
      <c r="B137" s="38">
        <v>-1.0877649790446</v>
      </c>
      <c r="C137" s="4">
        <v>-1.04178834025065</v>
      </c>
      <c r="D137" s="41">
        <v>-1.12705636088053</v>
      </c>
      <c r="E137" s="4">
        <v>-0.936599146525064</v>
      </c>
      <c r="F137" s="4">
        <v>-0.798991572062173</v>
      </c>
      <c r="G137" s="41">
        <v>-0.758496653238931</v>
      </c>
      <c r="H137" s="4">
        <v>-1.14143685404457</v>
      </c>
      <c r="I137" s="4">
        <v>-1.15030793253577</v>
      </c>
      <c r="J137" s="41">
        <v>-1.22143296305337</v>
      </c>
      <c r="K137" s="4">
        <v>-0.776564905802368</v>
      </c>
      <c r="L137" s="4">
        <v>-0.964675257364868</v>
      </c>
      <c r="M137" s="41">
        <v>-0.974816630045568</v>
      </c>
    </row>
    <row r="138" spans="1:13">
      <c r="A138" s="27" t="s">
        <v>63</v>
      </c>
      <c r="B138" s="38">
        <v>-1.53965233866374</v>
      </c>
      <c r="C138" s="4">
        <v>-0.962816706339517</v>
      </c>
      <c r="D138" s="41">
        <v>-1.43645905558268</v>
      </c>
      <c r="E138" s="4">
        <v>-2.22264254252116</v>
      </c>
      <c r="F138" s="4">
        <v>-2.36645281473795</v>
      </c>
      <c r="G138" s="41">
        <v>-2.04678690592448</v>
      </c>
      <c r="H138" s="4">
        <v>-1.07968857828777</v>
      </c>
      <c r="I138" s="4">
        <v>-0.487966089884469</v>
      </c>
      <c r="J138" s="41">
        <v>-0.836669092814172</v>
      </c>
      <c r="K138" s="4">
        <v>-2.23021084086097</v>
      </c>
      <c r="L138" s="4">
        <v>-2.38369022623697</v>
      </c>
      <c r="M138" s="41">
        <v>-2.27088123575847</v>
      </c>
    </row>
    <row r="139" spans="1:13">
      <c r="A139" s="27" t="s">
        <v>64</v>
      </c>
      <c r="B139" s="38">
        <v>2.22246614074707</v>
      </c>
      <c r="C139" s="4">
        <v>2.7447630462647</v>
      </c>
      <c r="D139" s="41">
        <v>2.4732004699708</v>
      </c>
      <c r="E139" s="4">
        <v>0.0896136474609008</v>
      </c>
      <c r="F139" s="4">
        <v>-0.265730361938477</v>
      </c>
      <c r="G139" s="41">
        <v>0.457923431396484</v>
      </c>
      <c r="H139" s="4">
        <v>1.8667343292236</v>
      </c>
      <c r="I139" s="4">
        <v>1.8764530334473</v>
      </c>
      <c r="J139" s="41">
        <v>1.6378914031982</v>
      </c>
      <c r="K139" s="4">
        <v>0.9197498168945</v>
      </c>
      <c r="L139" s="4">
        <v>0.971189865112299</v>
      </c>
      <c r="M139" s="41">
        <v>0.918329605102501</v>
      </c>
    </row>
    <row r="140" spans="1:13">
      <c r="A140" s="27" t="s">
        <v>65</v>
      </c>
      <c r="B140" s="38">
        <v>1.36283807373047</v>
      </c>
      <c r="C140" s="4">
        <v>1.50281838989258</v>
      </c>
      <c r="D140" s="41">
        <v>1.47448281860352</v>
      </c>
      <c r="E140" s="4">
        <v>0.760496292114258</v>
      </c>
      <c r="F140" s="4">
        <v>0.793169174194336</v>
      </c>
      <c r="G140" s="41">
        <v>1.06996932983398</v>
      </c>
      <c r="H140" s="4">
        <v>1.8197042999268</v>
      </c>
      <c r="I140" s="4">
        <v>1.869570022583</v>
      </c>
      <c r="J140" s="41">
        <v>2.0904791412354</v>
      </c>
      <c r="K140" s="4">
        <v>1.9932939758301</v>
      </c>
      <c r="L140" s="4">
        <v>2.0931780090332</v>
      </c>
      <c r="M140" s="41">
        <v>2.3809549560547</v>
      </c>
    </row>
    <row r="141" spans="1:13">
      <c r="A141" s="27" t="s">
        <v>66</v>
      </c>
      <c r="B141" s="96">
        <v>1.15858176167806</v>
      </c>
      <c r="C141" s="78">
        <v>1.22642996724447</v>
      </c>
      <c r="D141" s="79">
        <v>1.68233206685384</v>
      </c>
      <c r="E141" s="78">
        <v>0.919540303548178</v>
      </c>
      <c r="F141" s="78">
        <v>1.00836934407552</v>
      </c>
      <c r="G141" s="79">
        <v>0.7191428120931</v>
      </c>
      <c r="H141" s="78">
        <v>0.651479710896833</v>
      </c>
      <c r="I141" s="78">
        <v>0.866788853963233</v>
      </c>
      <c r="J141" s="79">
        <v>0.929872502644831</v>
      </c>
      <c r="K141" s="78">
        <v>1.86308665974934</v>
      </c>
      <c r="L141" s="78">
        <v>2.07913394673663</v>
      </c>
      <c r="M141" s="79">
        <v>1.72971721394853</v>
      </c>
    </row>
    <row r="142" ht="15.75" spans="1:1">
      <c r="A142" s="61" t="s">
        <v>68</v>
      </c>
    </row>
    <row r="143" spans="2:13">
      <c r="B143" s="86" t="s">
        <v>70</v>
      </c>
      <c r="C143" s="86"/>
      <c r="D143" s="86"/>
      <c r="E143" s="86" t="s">
        <v>71</v>
      </c>
      <c r="F143" s="86"/>
      <c r="G143" s="86"/>
      <c r="H143" s="86" t="s">
        <v>72</v>
      </c>
      <c r="I143" s="86"/>
      <c r="J143" s="86"/>
      <c r="K143" s="86" t="s">
        <v>73</v>
      </c>
      <c r="L143" s="86"/>
      <c r="M143" s="86"/>
    </row>
    <row r="144" spans="1:13">
      <c r="A144" s="27" t="s">
        <v>8</v>
      </c>
      <c r="B144" s="103">
        <v>2.9712249936443</v>
      </c>
      <c r="C144" s="67">
        <v>1.82401604261848</v>
      </c>
      <c r="D144" s="68">
        <v>3.31090113740516</v>
      </c>
      <c r="E144" s="67">
        <v>1.8205045266789</v>
      </c>
      <c r="F144" s="67">
        <v>2.80390721374616</v>
      </c>
      <c r="G144" s="68">
        <v>2.32534661626913</v>
      </c>
      <c r="H144" s="67">
        <v>5.76396654082911</v>
      </c>
      <c r="I144" s="67">
        <v>6.30518415610127</v>
      </c>
      <c r="J144" s="68">
        <v>4.60209281380711</v>
      </c>
      <c r="K144" s="67">
        <v>2.78797572029851</v>
      </c>
      <c r="L144" s="67">
        <v>2.11731762956751</v>
      </c>
      <c r="M144" s="68">
        <v>1.72881554028135</v>
      </c>
    </row>
    <row r="145" spans="1:13">
      <c r="A145" s="27" t="s">
        <v>10</v>
      </c>
      <c r="B145" s="38">
        <v>7.23586298461069</v>
      </c>
      <c r="C145" s="73">
        <v>8.75804656693644</v>
      </c>
      <c r="D145" s="41">
        <v>8.26625110835239</v>
      </c>
      <c r="E145" s="4">
        <v>4.64448741563122</v>
      </c>
      <c r="F145" s="4">
        <v>4.69822931581024</v>
      </c>
      <c r="G145" s="41">
        <v>4.82830002039721</v>
      </c>
      <c r="H145" s="4">
        <v>4.14469038204029</v>
      </c>
      <c r="I145" s="4">
        <v>3.67852660657352</v>
      </c>
      <c r="J145" s="41">
        <v>3.72080593941274</v>
      </c>
      <c r="K145" s="4">
        <v>1.21066624407394</v>
      </c>
      <c r="L145" s="4">
        <v>1.54196874082995</v>
      </c>
      <c r="M145" s="41">
        <v>1.22603419007804</v>
      </c>
    </row>
    <row r="146" spans="1:13">
      <c r="A146" s="27" t="s">
        <v>12</v>
      </c>
      <c r="B146" s="38">
        <v>0.946364909356154</v>
      </c>
      <c r="C146" s="73">
        <v>1.37338868725538</v>
      </c>
      <c r="D146" s="41">
        <v>2.16544970812763</v>
      </c>
      <c r="E146" s="4">
        <v>1.65699258763531</v>
      </c>
      <c r="F146" s="4">
        <v>2.7448658392781</v>
      </c>
      <c r="G146" s="41">
        <v>2.37048466941706</v>
      </c>
      <c r="H146" s="4">
        <v>2.4331055115708</v>
      </c>
      <c r="I146" s="4">
        <v>2.67777003599828</v>
      </c>
      <c r="J146" s="41">
        <v>4.07077364828983</v>
      </c>
      <c r="K146" s="4">
        <v>1.30877583183724</v>
      </c>
      <c r="L146" s="4">
        <v>1.70616569528493</v>
      </c>
      <c r="M146" s="41">
        <v>2.49965631206393</v>
      </c>
    </row>
    <row r="147" spans="1:13">
      <c r="A147" s="27" t="s">
        <v>14</v>
      </c>
      <c r="B147" s="38">
        <v>3.71406740922692</v>
      </c>
      <c r="C147" s="73">
        <v>2.91043661003116</v>
      </c>
      <c r="D147" s="41">
        <v>3.66138011424711</v>
      </c>
      <c r="E147" s="4">
        <v>3.49920541729509</v>
      </c>
      <c r="F147" s="4">
        <v>3.74341642408468</v>
      </c>
      <c r="G147" s="41">
        <v>2.94716456692738</v>
      </c>
      <c r="H147" s="4">
        <v>2.50786138788562</v>
      </c>
      <c r="I147" s="4">
        <v>2.8165936308283</v>
      </c>
      <c r="J147" s="41">
        <v>2.20981016526661</v>
      </c>
      <c r="K147" s="4">
        <v>2.46467741481345</v>
      </c>
      <c r="L147" s="4">
        <v>2.35054547207252</v>
      </c>
      <c r="M147" s="41">
        <v>2.24017286216934</v>
      </c>
    </row>
    <row r="148" spans="1:13">
      <c r="A148" s="27" t="s">
        <v>16</v>
      </c>
      <c r="B148" s="38">
        <v>0.231674986757625</v>
      </c>
      <c r="C148" s="73">
        <v>0.353484054180873</v>
      </c>
      <c r="D148" s="41">
        <v>0.271834647182129</v>
      </c>
      <c r="E148" s="4">
        <v>0.206646530277186</v>
      </c>
      <c r="F148" s="4">
        <v>0.307250125319742</v>
      </c>
      <c r="G148" s="41">
        <v>0.320193886943031</v>
      </c>
      <c r="H148" s="4">
        <v>0.323012427125353</v>
      </c>
      <c r="I148" s="4">
        <v>0.348292863593772</v>
      </c>
      <c r="J148" s="41">
        <v>0.398777718640059</v>
      </c>
      <c r="K148" s="4">
        <v>0.258862672249222</v>
      </c>
      <c r="L148" s="4">
        <v>0.248414630948626</v>
      </c>
      <c r="M148" s="41">
        <v>0.255552020636197</v>
      </c>
    </row>
    <row r="149" spans="1:13">
      <c r="A149" s="27" t="s">
        <v>18</v>
      </c>
      <c r="B149" s="38">
        <v>2.47855460608405</v>
      </c>
      <c r="C149" s="73">
        <v>1.98226190208634</v>
      </c>
      <c r="D149" s="41">
        <v>2.6762572840081</v>
      </c>
      <c r="E149" s="4">
        <v>1.8098945701581</v>
      </c>
      <c r="F149" s="4">
        <v>1.803483640306</v>
      </c>
      <c r="G149" s="41">
        <v>1.65346948342484</v>
      </c>
      <c r="H149" s="4">
        <v>2.37898694722971</v>
      </c>
      <c r="I149" s="4">
        <v>2.31997867905501</v>
      </c>
      <c r="J149" s="41">
        <v>2.16484216738358</v>
      </c>
      <c r="K149" s="4">
        <v>0.784351677011514</v>
      </c>
      <c r="L149" s="4">
        <v>1.98413780249809</v>
      </c>
      <c r="M149" s="41">
        <v>1.03419747910757</v>
      </c>
    </row>
    <row r="150" spans="1:13">
      <c r="A150" s="27" t="s">
        <v>20</v>
      </c>
      <c r="B150" s="38">
        <v>12.1062730607144</v>
      </c>
      <c r="C150" s="73">
        <v>13.1762299946477</v>
      </c>
      <c r="D150" s="41">
        <v>14.414425843085</v>
      </c>
      <c r="E150" s="4">
        <v>10.7172183387765</v>
      </c>
      <c r="F150" s="4">
        <v>12.4790350737811</v>
      </c>
      <c r="G150" s="41">
        <v>11.1776181739179</v>
      </c>
      <c r="H150" s="4">
        <v>17.5635295898364</v>
      </c>
      <c r="I150" s="4">
        <v>17.5217596243662</v>
      </c>
      <c r="J150" s="41">
        <v>13.9146008400473</v>
      </c>
      <c r="K150" s="4">
        <v>5.53118750117006</v>
      </c>
      <c r="L150" s="4">
        <v>5.95844068814495</v>
      </c>
      <c r="M150" s="41">
        <v>6.10777161936269</v>
      </c>
    </row>
    <row r="151" spans="1:13">
      <c r="A151" s="27" t="s">
        <v>22</v>
      </c>
      <c r="B151" s="38">
        <v>2.28240719210017</v>
      </c>
      <c r="C151" s="73">
        <v>2.25697354962393</v>
      </c>
      <c r="D151" s="41">
        <v>2.56970277838833</v>
      </c>
      <c r="E151" s="4">
        <v>1.89490854382053</v>
      </c>
      <c r="F151" s="4">
        <v>1.77772465861978</v>
      </c>
      <c r="G151" s="41">
        <v>2.06733055841856</v>
      </c>
      <c r="H151" s="4">
        <v>2.72848426502747</v>
      </c>
      <c r="I151" s="4">
        <v>2.82440195270157</v>
      </c>
      <c r="J151" s="41">
        <v>2.49161157178349</v>
      </c>
      <c r="K151" s="4">
        <v>2.35111733882524</v>
      </c>
      <c r="L151" s="4">
        <v>1.64082768209509</v>
      </c>
      <c r="M151" s="41">
        <v>1.54101809703138</v>
      </c>
    </row>
    <row r="152" spans="1:13">
      <c r="A152" s="27" t="s">
        <v>24</v>
      </c>
      <c r="B152" s="38">
        <v>3.87250540490532</v>
      </c>
      <c r="C152" s="73">
        <v>3.8085763723476</v>
      </c>
      <c r="D152" s="41">
        <v>3.29575469617489</v>
      </c>
      <c r="E152" s="4">
        <v>12.7856754830815</v>
      </c>
      <c r="F152" s="4">
        <v>12.7201733568464</v>
      </c>
      <c r="G152" s="41">
        <v>10.190854600138</v>
      </c>
      <c r="H152" s="4">
        <v>19.4158055898959</v>
      </c>
      <c r="I152" s="4">
        <v>20.5671025254618</v>
      </c>
      <c r="J152" s="41">
        <v>15.1921382204551</v>
      </c>
      <c r="K152" s="4">
        <v>4.31809728440032</v>
      </c>
      <c r="L152" s="4">
        <v>5.17082954254221</v>
      </c>
      <c r="M152" s="41">
        <v>3.13901627766919</v>
      </c>
    </row>
    <row r="153" spans="1:13">
      <c r="A153" s="27" t="s">
        <v>26</v>
      </c>
      <c r="B153" s="38">
        <v>14.0120220324748</v>
      </c>
      <c r="C153" s="73">
        <v>14.3983464513496</v>
      </c>
      <c r="D153" s="41">
        <v>12.1481663718112</v>
      </c>
      <c r="E153" s="4">
        <v>7.98915760939048</v>
      </c>
      <c r="F153" s="4">
        <v>7.00538519827273</v>
      </c>
      <c r="G153" s="41">
        <v>13.8952565251132</v>
      </c>
      <c r="H153" s="4">
        <v>10.6563184932553</v>
      </c>
      <c r="I153" s="4">
        <v>8.7746248331576</v>
      </c>
      <c r="J153" s="41">
        <v>9.63335424196264</v>
      </c>
      <c r="K153" s="4">
        <v>8.92087357343616</v>
      </c>
      <c r="L153" s="4">
        <v>9.69721933802677</v>
      </c>
      <c r="M153" s="41">
        <v>6.19313129551869</v>
      </c>
    </row>
    <row r="154" spans="1:13">
      <c r="A154" s="27" t="s">
        <v>28</v>
      </c>
      <c r="B154" s="38">
        <v>5.84512169852798</v>
      </c>
      <c r="C154" s="73">
        <v>6.32049547674728</v>
      </c>
      <c r="D154" s="41">
        <v>5.93002282867049</v>
      </c>
      <c r="E154" s="4">
        <v>16.236187220646</v>
      </c>
      <c r="F154" s="4">
        <v>16.0154738318054</v>
      </c>
      <c r="G154" s="41">
        <v>15.5167159350265</v>
      </c>
      <c r="H154" s="4">
        <v>8.20248968442417</v>
      </c>
      <c r="I154" s="4">
        <v>7.53363886821033</v>
      </c>
      <c r="J154" s="41">
        <v>7.52611285252473</v>
      </c>
      <c r="K154" s="4">
        <v>1.91749231370677</v>
      </c>
      <c r="L154" s="4">
        <v>1.20792263917679</v>
      </c>
      <c r="M154" s="41">
        <v>2.04388128342179</v>
      </c>
    </row>
    <row r="155" spans="1:13">
      <c r="A155" s="27" t="s">
        <v>30</v>
      </c>
      <c r="B155" s="38">
        <v>7.46452940755752</v>
      </c>
      <c r="C155" s="73">
        <v>8.09556627432449</v>
      </c>
      <c r="D155" s="41">
        <v>5.18921092267345</v>
      </c>
      <c r="E155" s="4">
        <v>7.37123124997741</v>
      </c>
      <c r="F155" s="4">
        <v>8.25589444220946</v>
      </c>
      <c r="G155" s="41">
        <v>8.11340019182005</v>
      </c>
      <c r="H155" s="4">
        <v>9.58995072152095</v>
      </c>
      <c r="I155" s="4">
        <v>11.1827942224655</v>
      </c>
      <c r="J155" s="41">
        <v>12.6287427073214</v>
      </c>
      <c r="K155" s="4">
        <v>1.85069894683785</v>
      </c>
      <c r="L155" s="4">
        <v>1.62535973350129</v>
      </c>
      <c r="M155" s="41">
        <v>1.1143713692972</v>
      </c>
    </row>
    <row r="156" spans="1:13">
      <c r="A156" s="27" t="s">
        <v>32</v>
      </c>
      <c r="B156" s="38">
        <v>2.25567652945386</v>
      </c>
      <c r="C156" s="73">
        <v>2.33849951554774</v>
      </c>
      <c r="D156" s="41">
        <v>1.55693338048113</v>
      </c>
      <c r="E156" s="4">
        <v>1.90866725298399</v>
      </c>
      <c r="F156" s="4">
        <v>2.35830288974667</v>
      </c>
      <c r="G156" s="41">
        <v>2.27755004911372</v>
      </c>
      <c r="H156" s="4">
        <v>4.25935599568225</v>
      </c>
      <c r="I156" s="4">
        <v>4.56898455502206</v>
      </c>
      <c r="J156" s="41">
        <v>4.95854056376557</v>
      </c>
      <c r="K156" s="4">
        <v>1.57148176763771</v>
      </c>
      <c r="L156" s="4">
        <v>1.73201321291174</v>
      </c>
      <c r="M156" s="41">
        <v>1.42794726751505</v>
      </c>
    </row>
    <row r="157" spans="1:13">
      <c r="A157" s="27" t="s">
        <v>34</v>
      </c>
      <c r="B157" s="38">
        <v>0.526580477907165</v>
      </c>
      <c r="C157" s="73">
        <v>0.418722420862896</v>
      </c>
      <c r="D157" s="41">
        <v>0.482945379224845</v>
      </c>
      <c r="E157" s="4">
        <v>0.99145821462954</v>
      </c>
      <c r="F157" s="4">
        <v>0.976034892116859</v>
      </c>
      <c r="G157" s="41">
        <v>0.97033517306469</v>
      </c>
      <c r="H157" s="4">
        <v>2.94182217501538</v>
      </c>
      <c r="I157" s="4">
        <v>3.10288563707321</v>
      </c>
      <c r="J157" s="41">
        <v>3.05920762667101</v>
      </c>
      <c r="K157" s="4">
        <v>0.299950107555382</v>
      </c>
      <c r="L157" s="4">
        <v>0.272594993002456</v>
      </c>
      <c r="M157" s="41">
        <v>0.290387230072312</v>
      </c>
    </row>
    <row r="158" spans="1:13">
      <c r="A158" s="27" t="s">
        <v>35</v>
      </c>
      <c r="B158" s="38">
        <v>11.8680143241888</v>
      </c>
      <c r="C158" s="73">
        <v>11.2022347456859</v>
      </c>
      <c r="D158" s="41">
        <v>11.3840076413199</v>
      </c>
      <c r="E158" s="4">
        <v>10.7991915631211</v>
      </c>
      <c r="F158" s="4">
        <v>10.8193556677157</v>
      </c>
      <c r="G158" s="41">
        <v>9.24586640796473</v>
      </c>
      <c r="H158" s="4">
        <v>3.26327262246863</v>
      </c>
      <c r="I158" s="4">
        <v>3.10859896937002</v>
      </c>
      <c r="J158" s="41">
        <v>3.4174908726948</v>
      </c>
      <c r="K158" s="4">
        <v>6.76137314722332</v>
      </c>
      <c r="L158" s="4">
        <v>5.1723732993234</v>
      </c>
      <c r="M158" s="41">
        <v>4.16899514417524</v>
      </c>
    </row>
    <row r="159" spans="1:13">
      <c r="A159" s="27" t="s">
        <v>37</v>
      </c>
      <c r="B159" s="38">
        <v>0.841508185212419</v>
      </c>
      <c r="C159" s="73">
        <v>0.776871189219124</v>
      </c>
      <c r="D159" s="41">
        <v>0.838452937249499</v>
      </c>
      <c r="E159" s="4">
        <v>0.438962815364303</v>
      </c>
      <c r="F159" s="4">
        <v>0.546736044952666</v>
      </c>
      <c r="G159" s="41">
        <v>0.395572658660945</v>
      </c>
      <c r="H159" s="4">
        <v>2.12289300728402</v>
      </c>
      <c r="I159" s="4">
        <v>2.05320053593049</v>
      </c>
      <c r="J159" s="41">
        <v>2.07351183059794</v>
      </c>
      <c r="K159" s="4">
        <v>0.850876616507104</v>
      </c>
      <c r="L159" s="4">
        <v>1.00983235994079</v>
      </c>
      <c r="M159" s="41">
        <v>1.06724812640609</v>
      </c>
    </row>
    <row r="160" spans="1:13">
      <c r="A160" s="27" t="s">
        <v>38</v>
      </c>
      <c r="B160" s="38">
        <v>0.682721138609105</v>
      </c>
      <c r="C160" s="73">
        <v>0.645227021613444</v>
      </c>
      <c r="D160" s="41">
        <v>1.17030123244698</v>
      </c>
      <c r="E160" s="4">
        <v>0.870654675128024</v>
      </c>
      <c r="F160" s="4">
        <v>0.78123427916602</v>
      </c>
      <c r="G160" s="41">
        <v>0.811055126995901</v>
      </c>
      <c r="H160" s="4">
        <v>3.56447710675042</v>
      </c>
      <c r="I160" s="4">
        <v>3.56591942351182</v>
      </c>
      <c r="J160" s="41">
        <v>3.42517159050757</v>
      </c>
      <c r="K160" s="4">
        <v>0.993876322336353</v>
      </c>
      <c r="L160" s="4">
        <v>0.931139812255753</v>
      </c>
      <c r="M160" s="41">
        <v>0.895068812660734</v>
      </c>
    </row>
    <row r="161" spans="1:13">
      <c r="A161" s="27" t="s">
        <v>39</v>
      </c>
      <c r="B161" s="38">
        <v>0.982160408941109</v>
      </c>
      <c r="C161" s="73">
        <v>1.08445137974496</v>
      </c>
      <c r="D161" s="41">
        <v>0.87576619709154</v>
      </c>
      <c r="E161" s="4">
        <v>1.13626055504701</v>
      </c>
      <c r="F161" s="4">
        <v>1.08677281236507</v>
      </c>
      <c r="G161" s="41">
        <v>1.11856395461053</v>
      </c>
      <c r="H161" s="4">
        <v>0.760003692750304</v>
      </c>
      <c r="I161" s="4">
        <v>0.770463443354501</v>
      </c>
      <c r="J161" s="41">
        <v>0.631517680110159</v>
      </c>
      <c r="K161" s="4">
        <v>0.52661465485857</v>
      </c>
      <c r="L161" s="4">
        <v>0.46833382393995</v>
      </c>
      <c r="M161" s="41">
        <v>0.384093066687197</v>
      </c>
    </row>
    <row r="162" spans="1:13">
      <c r="A162" s="27" t="s">
        <v>40</v>
      </c>
      <c r="B162" s="38">
        <v>1.67166050300773</v>
      </c>
      <c r="C162" s="73">
        <v>1.92685937677851</v>
      </c>
      <c r="D162" s="41">
        <v>1.56040080345322</v>
      </c>
      <c r="E162" s="4">
        <v>1.41628974724438</v>
      </c>
      <c r="F162" s="4">
        <v>1.21626419232949</v>
      </c>
      <c r="G162" s="41">
        <v>1.56379276334921</v>
      </c>
      <c r="H162" s="4">
        <v>4.76860746080648</v>
      </c>
      <c r="I162" s="4">
        <v>4.74644853240919</v>
      </c>
      <c r="J162" s="41">
        <v>4.8888425418351</v>
      </c>
      <c r="K162" s="4">
        <v>1.41483379857182</v>
      </c>
      <c r="L162" s="4">
        <v>1.45267583807714</v>
      </c>
      <c r="M162" s="41">
        <v>1.62487651583543</v>
      </c>
    </row>
    <row r="163" spans="1:13">
      <c r="A163" s="27" t="s">
        <v>41</v>
      </c>
      <c r="B163" s="38">
        <v>3.96028550627485</v>
      </c>
      <c r="C163" s="73">
        <v>3.44818307785045</v>
      </c>
      <c r="D163" s="41">
        <v>4.41658749791897</v>
      </c>
      <c r="E163" s="4">
        <v>2.96909759485083</v>
      </c>
      <c r="F163" s="4">
        <v>3.00888633780891</v>
      </c>
      <c r="G163" s="41">
        <v>3.92984407427306</v>
      </c>
      <c r="H163" s="4">
        <v>1.75728352649815</v>
      </c>
      <c r="I163" s="4">
        <v>1.91543967888511</v>
      </c>
      <c r="J163" s="41">
        <v>1.90204148946639</v>
      </c>
      <c r="K163" s="4">
        <v>2.05562023080149</v>
      </c>
      <c r="L163" s="4">
        <v>2.09135496761713</v>
      </c>
      <c r="M163" s="41">
        <v>1.75091076061447</v>
      </c>
    </row>
    <row r="164" spans="1:13">
      <c r="A164" s="27" t="s">
        <v>42</v>
      </c>
      <c r="B164" s="38">
        <v>2.92089904652707</v>
      </c>
      <c r="C164" s="73">
        <v>3.54755060102713</v>
      </c>
      <c r="D164" s="41">
        <v>3.446747066508</v>
      </c>
      <c r="E164" s="4">
        <v>1.67789729318034</v>
      </c>
      <c r="F164" s="4">
        <v>2.430041516638</v>
      </c>
      <c r="G164" s="41">
        <v>2.00248954915973</v>
      </c>
      <c r="H164" s="4">
        <v>1.64679800932719</v>
      </c>
      <c r="I164" s="4">
        <v>1.65368138237542</v>
      </c>
      <c r="J164" s="41">
        <v>1.63706005078841</v>
      </c>
      <c r="K164" s="4">
        <v>2.65983519477259</v>
      </c>
      <c r="L164" s="4">
        <v>1.94744955413933</v>
      </c>
      <c r="M164" s="41">
        <v>3.30714844550527</v>
      </c>
    </row>
    <row r="165" spans="1:13">
      <c r="A165" s="27" t="s">
        <v>43</v>
      </c>
      <c r="B165" s="38">
        <v>1.38455678548344</v>
      </c>
      <c r="C165" s="73">
        <v>1.77673717511754</v>
      </c>
      <c r="D165" s="41">
        <v>1.60601990822004</v>
      </c>
      <c r="E165" s="4">
        <v>1.12412769189691</v>
      </c>
      <c r="F165" s="4">
        <v>1.14593970995384</v>
      </c>
      <c r="G165" s="41">
        <v>1.03123856934892</v>
      </c>
      <c r="H165" s="4">
        <v>2.55602305344257</v>
      </c>
      <c r="I165" s="4">
        <v>2.58165390814752</v>
      </c>
      <c r="J165" s="41">
        <v>2.42432971482524</v>
      </c>
      <c r="K165" s="4">
        <v>0.882273402830048</v>
      </c>
      <c r="L165" s="4">
        <v>0.851412922934505</v>
      </c>
      <c r="M165" s="41">
        <v>0.609009344645638</v>
      </c>
    </row>
    <row r="166" spans="1:13">
      <c r="A166" s="27" t="s">
        <v>44</v>
      </c>
      <c r="B166" s="38">
        <v>2.59721903311472</v>
      </c>
      <c r="C166" s="73">
        <v>2.57587057965939</v>
      </c>
      <c r="D166" s="41">
        <v>3.51940076740333</v>
      </c>
      <c r="E166" s="4">
        <v>2.28675575475105</v>
      </c>
      <c r="F166" s="4">
        <v>1.72052228418097</v>
      </c>
      <c r="G166" s="41">
        <v>2.49701399695772</v>
      </c>
      <c r="H166" s="4">
        <v>2.03176765832447</v>
      </c>
      <c r="I166" s="4">
        <v>1.92580278077556</v>
      </c>
      <c r="J166" s="41">
        <v>2.04209032688289</v>
      </c>
      <c r="K166" s="4">
        <v>2.28951169961946</v>
      </c>
      <c r="L166" s="4">
        <v>2.35074842740499</v>
      </c>
      <c r="M166" s="41">
        <v>2.09650420359116</v>
      </c>
    </row>
    <row r="167" spans="1:13">
      <c r="A167" s="27" t="s">
        <v>45</v>
      </c>
      <c r="B167" s="38">
        <v>0.437298300408213</v>
      </c>
      <c r="C167" s="73">
        <v>0.520381440236494</v>
      </c>
      <c r="D167" s="41">
        <v>0.538463206342658</v>
      </c>
      <c r="E167" s="4">
        <v>2.06302041439967</v>
      </c>
      <c r="F167" s="4">
        <v>1.86360776432918</v>
      </c>
      <c r="G167" s="41">
        <v>1.60186715883067</v>
      </c>
      <c r="H167" s="4">
        <v>0.531607239941788</v>
      </c>
      <c r="I167" s="4">
        <v>0.508628195580518</v>
      </c>
      <c r="J167" s="41">
        <v>0.39008317490298</v>
      </c>
      <c r="K167" s="4">
        <v>0.4128671318963</v>
      </c>
      <c r="L167" s="4">
        <v>0.376765813323955</v>
      </c>
      <c r="M167" s="41">
        <v>0.316557249486179</v>
      </c>
    </row>
    <row r="168" spans="1:13">
      <c r="A168" s="27" t="s">
        <v>46</v>
      </c>
      <c r="B168" s="38">
        <v>0.255535273313384</v>
      </c>
      <c r="C168" s="73">
        <v>0.376668383255393</v>
      </c>
      <c r="D168" s="41">
        <v>0.366986317899676</v>
      </c>
      <c r="E168" s="4">
        <v>0.641298468077296</v>
      </c>
      <c r="F168" s="4">
        <v>0.637388312855589</v>
      </c>
      <c r="G168" s="41">
        <v>0.618655022808155</v>
      </c>
      <c r="H168" s="4">
        <v>0.434467744618436</v>
      </c>
      <c r="I168" s="4">
        <v>0.478943469292021</v>
      </c>
      <c r="J168" s="41">
        <v>0.440914942597572</v>
      </c>
      <c r="K168" s="4">
        <v>0.317740848830372</v>
      </c>
      <c r="L168" s="4">
        <v>0.258538399827086</v>
      </c>
      <c r="M168" s="41">
        <v>0.417352939911789</v>
      </c>
    </row>
    <row r="169" spans="1:13">
      <c r="A169" s="27" t="s">
        <v>47</v>
      </c>
      <c r="B169" s="38">
        <v>0.435880559662953</v>
      </c>
      <c r="C169" s="73">
        <v>0.57657518954267</v>
      </c>
      <c r="D169" s="41">
        <v>0.566491097124242</v>
      </c>
      <c r="E169" s="4">
        <v>0.30665837539411</v>
      </c>
      <c r="F169" s="4">
        <v>0.32015994978242</v>
      </c>
      <c r="G169" s="41">
        <v>0.3188184469969</v>
      </c>
      <c r="H169" s="4">
        <v>0.666447920795076</v>
      </c>
      <c r="I169" s="4">
        <v>0.780411636599945</v>
      </c>
      <c r="J169" s="41">
        <v>0.741085908116779</v>
      </c>
      <c r="K169" s="4">
        <v>0.411598789239577</v>
      </c>
      <c r="L169" s="4">
        <v>0.467690286686285</v>
      </c>
      <c r="M169" s="41">
        <v>0.320030044285535</v>
      </c>
    </row>
    <row r="170" spans="1:13">
      <c r="A170" s="27" t="s">
        <v>48</v>
      </c>
      <c r="B170" s="38">
        <v>0.133469845471107</v>
      </c>
      <c r="C170" s="73">
        <v>0.148984606855424</v>
      </c>
      <c r="D170" s="41">
        <v>0.156172374539342</v>
      </c>
      <c r="E170" s="4">
        <v>0.339113366014952</v>
      </c>
      <c r="F170" s="4">
        <v>0.266203623075748</v>
      </c>
      <c r="G170" s="41">
        <v>0.270008287052526</v>
      </c>
      <c r="H170" s="4">
        <v>0.651723852625445</v>
      </c>
      <c r="I170" s="4">
        <v>0.688643253822198</v>
      </c>
      <c r="J170" s="41">
        <v>0.641142377591061</v>
      </c>
      <c r="K170" s="4">
        <v>0.308980120007436</v>
      </c>
      <c r="L170" s="4">
        <v>0.295930451297498</v>
      </c>
      <c r="M170" s="41">
        <v>0.312227521795117</v>
      </c>
    </row>
    <row r="171" spans="1:13">
      <c r="A171" s="27" t="s">
        <v>49</v>
      </c>
      <c r="B171" s="38">
        <v>0.697976882709987</v>
      </c>
      <c r="C171" s="73">
        <v>0.670232571108168</v>
      </c>
      <c r="D171" s="41">
        <v>0.753655211070723</v>
      </c>
      <c r="E171" s="4">
        <v>0.466380481025967</v>
      </c>
      <c r="F171" s="4">
        <v>0.479898408537117</v>
      </c>
      <c r="G171" s="41">
        <v>0.352057369212517</v>
      </c>
      <c r="H171" s="4">
        <v>0.542093908398385</v>
      </c>
      <c r="I171" s="4">
        <v>0.71883119043131</v>
      </c>
      <c r="J171" s="41">
        <v>0.705537690039184</v>
      </c>
      <c r="K171" s="4">
        <v>0.323988222564485</v>
      </c>
      <c r="L171" s="4">
        <v>0.319536973372027</v>
      </c>
      <c r="M171" s="41">
        <v>0.282477127980231</v>
      </c>
    </row>
    <row r="172" spans="1:13">
      <c r="A172" s="27" t="s">
        <v>50</v>
      </c>
      <c r="B172" s="38">
        <v>0.173760021372635</v>
      </c>
      <c r="C172" s="73">
        <v>0.191734977991112</v>
      </c>
      <c r="D172" s="41">
        <v>0.193254031964441</v>
      </c>
      <c r="E172" s="4">
        <v>0.131309371882992</v>
      </c>
      <c r="F172" s="4">
        <v>0.172996593686288</v>
      </c>
      <c r="G172" s="41">
        <v>0.144322067387062</v>
      </c>
      <c r="H172" s="4">
        <v>0.343695434052819</v>
      </c>
      <c r="I172" s="4">
        <v>0.454740715899783</v>
      </c>
      <c r="J172" s="41">
        <v>0.336215603982714</v>
      </c>
      <c r="K172" s="4">
        <v>0.292539326019208</v>
      </c>
      <c r="L172" s="4">
        <v>0.272930222840336</v>
      </c>
      <c r="M172" s="41">
        <v>0.263737731239086</v>
      </c>
    </row>
    <row r="173" spans="1:13">
      <c r="A173" s="27" t="s">
        <v>51</v>
      </c>
      <c r="B173" s="38">
        <v>0.39136687751773</v>
      </c>
      <c r="C173" s="73">
        <v>0.38946535263386</v>
      </c>
      <c r="D173" s="41">
        <v>0.226912450932942</v>
      </c>
      <c r="E173" s="4">
        <v>0.701204881029037</v>
      </c>
      <c r="F173" s="4">
        <v>1.11419365081933</v>
      </c>
      <c r="G173" s="41">
        <v>0.871154873966525</v>
      </c>
      <c r="H173" s="4">
        <v>1.09192971780764</v>
      </c>
      <c r="I173" s="4">
        <v>1.14725065747818</v>
      </c>
      <c r="J173" s="41">
        <v>1.11457059705945</v>
      </c>
      <c r="K173" s="4">
        <v>0.453599199699789</v>
      </c>
      <c r="L173" s="4">
        <v>0.355140057176816</v>
      </c>
      <c r="M173" s="41">
        <v>0.28605411433289</v>
      </c>
    </row>
    <row r="174" spans="1:13">
      <c r="A174" s="27" t="s">
        <v>53</v>
      </c>
      <c r="B174" s="38">
        <v>0.617509276526581</v>
      </c>
      <c r="C174" s="73">
        <v>0.605209560599778</v>
      </c>
      <c r="D174" s="41">
        <v>0.638950751540329</v>
      </c>
      <c r="E174" s="4">
        <v>0.364676162707171</v>
      </c>
      <c r="F174" s="4">
        <v>0.346921601470133</v>
      </c>
      <c r="G174" s="41">
        <v>0.373730711967656</v>
      </c>
      <c r="H174" s="4">
        <v>0.221177885943352</v>
      </c>
      <c r="I174" s="4">
        <v>0.197574378275953</v>
      </c>
      <c r="J174" s="41">
        <v>0.218588923977066</v>
      </c>
      <c r="K174" s="4">
        <v>0.512008409241925</v>
      </c>
      <c r="L174" s="4">
        <v>0.491471705707603</v>
      </c>
      <c r="M174" s="41">
        <v>0.313331231327651</v>
      </c>
    </row>
    <row r="175" spans="1:13">
      <c r="A175" s="27" t="s">
        <v>54</v>
      </c>
      <c r="B175" s="38">
        <v>0.363399531248825</v>
      </c>
      <c r="C175" s="73">
        <v>0.418191769169849</v>
      </c>
      <c r="D175" s="41">
        <v>0.419046842043648</v>
      </c>
      <c r="E175" s="4">
        <v>0.331876946273021</v>
      </c>
      <c r="F175" s="4">
        <v>0.338469079095892</v>
      </c>
      <c r="G175" s="41">
        <v>0.520895244165917</v>
      </c>
      <c r="H175" s="4">
        <v>0.636047542942052</v>
      </c>
      <c r="I175" s="4">
        <v>0.645466587614584</v>
      </c>
      <c r="J175" s="41">
        <v>0.625396889248127</v>
      </c>
      <c r="K175" s="4">
        <v>0.469289924492616</v>
      </c>
      <c r="L175" s="4">
        <v>0.506501686204486</v>
      </c>
      <c r="M175" s="41">
        <v>0.501034395725321</v>
      </c>
    </row>
    <row r="176" spans="1:13">
      <c r="A176" s="27" t="s">
        <v>55</v>
      </c>
      <c r="B176" s="38">
        <v>0.693667353357221</v>
      </c>
      <c r="C176" s="73">
        <v>0.737125130921738</v>
      </c>
      <c r="D176" s="41">
        <v>1.28860620978768</v>
      </c>
      <c r="E176" s="4">
        <v>0.899984989397837</v>
      </c>
      <c r="F176" s="4">
        <v>1.02670589207047</v>
      </c>
      <c r="G176" s="41">
        <v>1.12216329422506</v>
      </c>
      <c r="H176" s="4">
        <v>0.563627332988769</v>
      </c>
      <c r="I176" s="4">
        <v>0.583685386251752</v>
      </c>
      <c r="J176" s="41">
        <v>0.511239826171806</v>
      </c>
      <c r="K176" s="4">
        <v>0.737219144313539</v>
      </c>
      <c r="L176" s="4">
        <v>0.645068885579795</v>
      </c>
      <c r="M176" s="41">
        <v>0.739388995530462</v>
      </c>
    </row>
    <row r="177" spans="1:13">
      <c r="A177" s="27" t="s">
        <v>56</v>
      </c>
      <c r="B177" s="38">
        <v>2.02134982817569</v>
      </c>
      <c r="C177" s="73">
        <v>2.213678069785</v>
      </c>
      <c r="D177" s="41">
        <v>3.87548111429401</v>
      </c>
      <c r="E177" s="4">
        <v>7.98079499552239</v>
      </c>
      <c r="F177" s="4">
        <v>7.81864698307868</v>
      </c>
      <c r="G177" s="41">
        <v>6.47920167899644</v>
      </c>
      <c r="H177" s="4">
        <v>2.59083820743694</v>
      </c>
      <c r="I177" s="4">
        <v>3.39446831323136</v>
      </c>
      <c r="J177" s="41">
        <v>2.4640722886549</v>
      </c>
      <c r="K177" s="4">
        <v>3.70373518897951</v>
      </c>
      <c r="L177" s="4">
        <v>4.39440282501655</v>
      </c>
      <c r="M177" s="41">
        <v>3.95050909939933</v>
      </c>
    </row>
    <row r="178" spans="1:13">
      <c r="A178" s="27" t="s">
        <v>57</v>
      </c>
      <c r="B178" s="38">
        <v>0.387878871156066</v>
      </c>
      <c r="C178" s="73">
        <v>0.29993775218123</v>
      </c>
      <c r="D178" s="41">
        <v>0.391043405686256</v>
      </c>
      <c r="E178" s="4">
        <v>0.881230882339423</v>
      </c>
      <c r="F178" s="4">
        <v>0.968630100441009</v>
      </c>
      <c r="G178" s="41">
        <v>0.977009683006892</v>
      </c>
      <c r="H178" s="4">
        <v>1.09223528626605</v>
      </c>
      <c r="I178" s="4">
        <v>1.27717262178391</v>
      </c>
      <c r="J178" s="41">
        <v>1.13536757808568</v>
      </c>
      <c r="K178" s="4">
        <v>0.6007056901061</v>
      </c>
      <c r="L178" s="4">
        <v>0.706146677599118</v>
      </c>
      <c r="M178" s="41">
        <v>0.632483296119433</v>
      </c>
    </row>
    <row r="179" spans="1:13">
      <c r="A179" s="27" t="s">
        <v>58</v>
      </c>
      <c r="B179" s="38">
        <v>0.465644875635958</v>
      </c>
      <c r="C179" s="73">
        <v>0.183277605719225</v>
      </c>
      <c r="D179" s="41">
        <v>0.270147568211642</v>
      </c>
      <c r="E179" s="4">
        <v>0.581922517200306</v>
      </c>
      <c r="F179" s="4">
        <v>0.443250160700253</v>
      </c>
      <c r="G179" s="41">
        <v>0.51604905342635</v>
      </c>
      <c r="H179" s="4">
        <v>0.205204998246992</v>
      </c>
      <c r="I179" s="4">
        <v>0.259940227123874</v>
      </c>
      <c r="J179" s="41">
        <v>0.299412928953305</v>
      </c>
      <c r="K179" s="4">
        <v>0.352374712747899</v>
      </c>
      <c r="L179" s="4">
        <v>0.350037796687833</v>
      </c>
      <c r="M179" s="41">
        <v>0.327013664497947</v>
      </c>
    </row>
    <row r="180" spans="1:13">
      <c r="A180" s="27" t="s">
        <v>59</v>
      </c>
      <c r="B180" s="38">
        <v>0.322143261545034</v>
      </c>
      <c r="C180" s="73">
        <v>0.238629503464685</v>
      </c>
      <c r="D180" s="41">
        <v>0.260646696567971</v>
      </c>
      <c r="E180" s="4">
        <v>0.188024198169246</v>
      </c>
      <c r="F180" s="4">
        <v>0.30965670874936</v>
      </c>
      <c r="G180" s="41">
        <v>0.321128006653322</v>
      </c>
      <c r="H180" s="4">
        <v>0.189392386471345</v>
      </c>
      <c r="I180" s="4">
        <v>0.219023488590334</v>
      </c>
      <c r="J180" s="41">
        <v>0.205804735475205</v>
      </c>
      <c r="K180" s="4">
        <v>0.334145356193488</v>
      </c>
      <c r="L180" s="4">
        <v>0.333444128962286</v>
      </c>
      <c r="M180" s="41">
        <v>0.348611388269293</v>
      </c>
    </row>
    <row r="181" spans="1:13">
      <c r="A181" s="27" t="s">
        <v>60</v>
      </c>
      <c r="B181" s="38">
        <v>0.432265595145086</v>
      </c>
      <c r="C181" s="73">
        <v>0.500643095978434</v>
      </c>
      <c r="D181" s="41">
        <v>0.313379255608683</v>
      </c>
      <c r="E181" s="4">
        <v>0.306693957543872</v>
      </c>
      <c r="F181" s="4">
        <v>0.281602356733337</v>
      </c>
      <c r="G181" s="41">
        <v>0.267836713159785</v>
      </c>
      <c r="H181" s="4">
        <v>0.745458498245738</v>
      </c>
      <c r="I181" s="4">
        <v>0.877474699336154</v>
      </c>
      <c r="J181" s="41">
        <v>0.975600602300313</v>
      </c>
      <c r="K181" s="4">
        <v>0.300830848339005</v>
      </c>
      <c r="L181" s="4">
        <v>0.304459887527091</v>
      </c>
      <c r="M181" s="41">
        <v>0.277885658167693</v>
      </c>
    </row>
    <row r="182" spans="1:13">
      <c r="A182" s="27" t="s">
        <v>61</v>
      </c>
      <c r="B182" s="38">
        <v>0.554110649677714</v>
      </c>
      <c r="C182" s="73">
        <v>0.620741436813286</v>
      </c>
      <c r="D182" s="41">
        <v>0.736001419824344</v>
      </c>
      <c r="E182" s="4">
        <v>0.240190989279368</v>
      </c>
      <c r="F182" s="4">
        <v>0.191237547129636</v>
      </c>
      <c r="G182" s="41">
        <v>0.275906994270302</v>
      </c>
      <c r="H182" s="4">
        <v>0.843967349799087</v>
      </c>
      <c r="I182" s="4">
        <v>0.707078810119918</v>
      </c>
      <c r="J182" s="41">
        <v>0.851074318438342</v>
      </c>
      <c r="K182" s="4">
        <v>0.687185200753701</v>
      </c>
      <c r="L182" s="4">
        <v>0.31901414953703</v>
      </c>
      <c r="M182" s="41">
        <v>0.45821724677624</v>
      </c>
    </row>
    <row r="183" spans="1:13">
      <c r="A183" s="27" t="s">
        <v>62</v>
      </c>
      <c r="B183" s="38">
        <v>0.470489692220168</v>
      </c>
      <c r="C183" s="73">
        <v>0.485725003918828</v>
      </c>
      <c r="D183" s="41">
        <v>0.457848956355878</v>
      </c>
      <c r="E183" s="4">
        <v>0.522463027857199</v>
      </c>
      <c r="F183" s="4">
        <v>0.574750781587419</v>
      </c>
      <c r="G183" s="41">
        <v>0.591111972553298</v>
      </c>
      <c r="H183" s="4">
        <v>0.453307880175461</v>
      </c>
      <c r="I183" s="4">
        <v>0.450529058962402</v>
      </c>
      <c r="J183" s="41">
        <v>0.428856542998188</v>
      </c>
      <c r="K183" s="4">
        <v>0.583755075740178</v>
      </c>
      <c r="L183" s="4">
        <v>0.512393735518473</v>
      </c>
      <c r="M183" s="41">
        <v>0.508804512199443</v>
      </c>
    </row>
    <row r="184" spans="1:13">
      <c r="A184" s="27" t="s">
        <v>63</v>
      </c>
      <c r="B184" s="38">
        <v>0.343968334200912</v>
      </c>
      <c r="C184" s="73">
        <v>0.51305425180594</v>
      </c>
      <c r="D184" s="41">
        <v>0.36947302535152</v>
      </c>
      <c r="E184" s="4">
        <v>0.214248566621543</v>
      </c>
      <c r="F184" s="4">
        <v>0.193921838300003</v>
      </c>
      <c r="G184" s="41">
        <v>0.242022502152112</v>
      </c>
      <c r="H184" s="4">
        <v>0.47313094289775</v>
      </c>
      <c r="I184" s="4">
        <v>0.713029618033064</v>
      </c>
      <c r="J184" s="41">
        <v>0.559934860392842</v>
      </c>
      <c r="K184" s="4">
        <v>0.21312757340344</v>
      </c>
      <c r="L184" s="4">
        <v>0.191618634734392</v>
      </c>
      <c r="M184" s="41">
        <v>0.20720328262191</v>
      </c>
    </row>
    <row r="185" spans="1:13">
      <c r="A185" s="27" t="s">
        <v>64</v>
      </c>
      <c r="B185" s="38">
        <v>4.6669051319668</v>
      </c>
      <c r="C185" s="73">
        <v>6.7027960941393</v>
      </c>
      <c r="D185" s="41">
        <v>5.55274240486107</v>
      </c>
      <c r="E185" s="4">
        <v>1.06408518316153</v>
      </c>
      <c r="F185" s="4">
        <v>0.831777542124481</v>
      </c>
      <c r="G185" s="41">
        <v>1.3735633319403</v>
      </c>
      <c r="H185" s="4">
        <v>3.6470609977859</v>
      </c>
      <c r="I185" s="4">
        <v>3.67171233514419</v>
      </c>
      <c r="J185" s="41">
        <v>3.11210643805225</v>
      </c>
      <c r="K185" s="4">
        <v>1.89178720315896</v>
      </c>
      <c r="L185" s="4">
        <v>1.96045681858242</v>
      </c>
      <c r="M185" s="41">
        <v>1.88992581428765</v>
      </c>
    </row>
    <row r="186" spans="1:13">
      <c r="A186" s="27" t="s">
        <v>65</v>
      </c>
      <c r="B186" s="38">
        <v>2.57190628314739</v>
      </c>
      <c r="C186" s="73">
        <v>2.83395802474428</v>
      </c>
      <c r="D186" s="41">
        <v>2.77884009465666</v>
      </c>
      <c r="E186" s="4">
        <v>1.69407329160682</v>
      </c>
      <c r="F186" s="4">
        <v>1.73287690256516</v>
      </c>
      <c r="G186" s="41">
        <v>2.09938873599444</v>
      </c>
      <c r="H186" s="4">
        <v>3.53008837113272</v>
      </c>
      <c r="I186" s="4">
        <v>3.65423653859195</v>
      </c>
      <c r="J186" s="41">
        <v>4.25889493954113</v>
      </c>
      <c r="K186" s="4">
        <v>3.98145009881312</v>
      </c>
      <c r="L186" s="4">
        <v>4.26686956477717</v>
      </c>
      <c r="M186" s="41">
        <v>5.20881412570674</v>
      </c>
    </row>
    <row r="187" spans="1:13">
      <c r="A187" s="27" t="s">
        <v>66</v>
      </c>
      <c r="B187" s="96">
        <v>2.23237866198157</v>
      </c>
      <c r="C187" s="78">
        <v>2.33987257778692</v>
      </c>
      <c r="D187" s="79">
        <v>3.20946330643156</v>
      </c>
      <c r="E187" s="78">
        <v>1.89151249098653</v>
      </c>
      <c r="F187" s="78">
        <v>2.01163609344344</v>
      </c>
      <c r="G187" s="79">
        <v>1.64620363986067</v>
      </c>
      <c r="H187" s="78">
        <v>1.57077845046582</v>
      </c>
      <c r="I187" s="78">
        <v>1.82359941810438</v>
      </c>
      <c r="J187" s="79">
        <v>1.90510762584334</v>
      </c>
      <c r="K187" s="78">
        <v>3.63785151896296</v>
      </c>
      <c r="L187" s="78">
        <v>4.22553480214121</v>
      </c>
      <c r="M187" s="79">
        <v>3.31662801947343</v>
      </c>
    </row>
  </sheetData>
  <mergeCells count="34">
    <mergeCell ref="X4:Z4"/>
    <mergeCell ref="AB4:AD4"/>
    <mergeCell ref="AF4:AH4"/>
    <mergeCell ref="AJ4:AL4"/>
    <mergeCell ref="AN4:AP4"/>
    <mergeCell ref="X20:Z20"/>
    <mergeCell ref="AA20:AC20"/>
    <mergeCell ref="AD20:AF20"/>
    <mergeCell ref="AG20:AI20"/>
    <mergeCell ref="AJ20:AL20"/>
    <mergeCell ref="X35:Z35"/>
    <mergeCell ref="AA35:AC35"/>
    <mergeCell ref="AD35:AF35"/>
    <mergeCell ref="AG35:AI35"/>
    <mergeCell ref="AK35:AM35"/>
    <mergeCell ref="B51:D51"/>
    <mergeCell ref="E51:G51"/>
    <mergeCell ref="H51:J51"/>
    <mergeCell ref="K51:M51"/>
    <mergeCell ref="N51:P51"/>
    <mergeCell ref="X53:Z53"/>
    <mergeCell ref="AA53:AC53"/>
    <mergeCell ref="AD53:AF53"/>
    <mergeCell ref="AG53:AI53"/>
    <mergeCell ref="AK53:AM53"/>
    <mergeCell ref="B97:D97"/>
    <mergeCell ref="E97:G97"/>
    <mergeCell ref="H97:J97"/>
    <mergeCell ref="K97:M97"/>
    <mergeCell ref="B143:D143"/>
    <mergeCell ref="E143:G143"/>
    <mergeCell ref="H143:J143"/>
    <mergeCell ref="K143:M143"/>
    <mergeCell ref="B2:R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189"/>
  <sheetViews>
    <sheetView workbookViewId="0">
      <selection activeCell="U2" sqref="U2"/>
    </sheetView>
  </sheetViews>
  <sheetFormatPr defaultColWidth="9" defaultRowHeight="15"/>
  <cols>
    <col min="1" max="16384" width="9" style="1"/>
  </cols>
  <sheetData>
    <row r="1" spans="2:18">
      <c r="B1" s="5" t="s">
        <v>75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2:18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14.25" spans="1:42">
      <c r="A3" s="17" t="s">
        <v>1</v>
      </c>
      <c r="B3" s="24" t="s">
        <v>76</v>
      </c>
      <c r="C3" s="25"/>
      <c r="D3" s="25"/>
      <c r="E3" s="26" t="s">
        <v>3</v>
      </c>
      <c r="F3" s="25" t="s">
        <v>77</v>
      </c>
      <c r="G3" s="25"/>
      <c r="H3" s="25"/>
      <c r="I3" s="26" t="s">
        <v>3</v>
      </c>
      <c r="J3" s="25" t="s">
        <v>78</v>
      </c>
      <c r="K3" s="25"/>
      <c r="L3" s="25"/>
      <c r="M3" s="26" t="s">
        <v>3</v>
      </c>
      <c r="N3" s="39" t="s">
        <v>79</v>
      </c>
      <c r="O3" s="39"/>
      <c r="P3" s="39"/>
      <c r="Q3" s="26" t="s">
        <v>3</v>
      </c>
      <c r="R3" s="25" t="s">
        <v>7</v>
      </c>
      <c r="S3" s="25"/>
      <c r="T3" s="25"/>
      <c r="U3" s="26"/>
      <c r="W3" s="17" t="s">
        <v>1</v>
      </c>
      <c r="X3" s="17" t="s">
        <v>80</v>
      </c>
      <c r="Y3" s="17"/>
      <c r="Z3" s="17"/>
      <c r="AA3" s="26" t="s">
        <v>3</v>
      </c>
      <c r="AB3" s="17" t="s">
        <v>81</v>
      </c>
      <c r="AC3" s="17"/>
      <c r="AD3" s="17"/>
      <c r="AE3" s="26" t="s">
        <v>3</v>
      </c>
      <c r="AF3" s="17" t="s">
        <v>82</v>
      </c>
      <c r="AG3" s="17"/>
      <c r="AH3" s="17"/>
      <c r="AI3" s="26" t="s">
        <v>3</v>
      </c>
      <c r="AJ3" s="17" t="s">
        <v>83</v>
      </c>
      <c r="AK3" s="17"/>
      <c r="AL3" s="17"/>
      <c r="AM3" s="26" t="s">
        <v>3</v>
      </c>
      <c r="AN3" s="17" t="s">
        <v>7</v>
      </c>
      <c r="AO3" s="17"/>
      <c r="AP3" s="17"/>
    </row>
    <row r="4" spans="1:43">
      <c r="A4" s="27" t="s">
        <v>8</v>
      </c>
      <c r="B4" s="28">
        <v>27.3497562408447</v>
      </c>
      <c r="C4" s="29">
        <v>27.2952480316162</v>
      </c>
      <c r="D4" s="29">
        <v>26.9724559783936</v>
      </c>
      <c r="E4" s="30">
        <f t="shared" ref="E4:E48" si="0">AVERAGE(B4:D4)</f>
        <v>27.2058200836182</v>
      </c>
      <c r="F4" s="29">
        <v>28.5206108093262</v>
      </c>
      <c r="G4" s="29">
        <v>28.0975704193115</v>
      </c>
      <c r="H4" s="29">
        <v>28.4101047515869</v>
      </c>
      <c r="I4" s="30">
        <f t="shared" ref="I4:I48" si="1">AVERAGE(F4:H4)</f>
        <v>28.3427619934082</v>
      </c>
      <c r="J4" s="29">
        <v>27.2715110778809</v>
      </c>
      <c r="K4" s="29">
        <v>27.2519493103027</v>
      </c>
      <c r="L4" s="29">
        <v>27.3568325042725</v>
      </c>
      <c r="M4" s="30">
        <f t="shared" ref="M4:M48" si="2">AVERAGE(J4:L4)</f>
        <v>27.293430964152</v>
      </c>
      <c r="N4" s="40">
        <v>27.9138805389404</v>
      </c>
      <c r="O4" s="40">
        <v>28.206127166748</v>
      </c>
      <c r="P4" s="40">
        <v>28.0402671813965</v>
      </c>
      <c r="Q4" s="30">
        <f t="shared" ref="Q4:Q48" si="3">AVERAGE(N4:P4)</f>
        <v>28.0534249623616</v>
      </c>
      <c r="R4" s="29">
        <v>31.39</v>
      </c>
      <c r="S4" s="29">
        <v>31.62</v>
      </c>
      <c r="T4" s="42">
        <v>30.49</v>
      </c>
      <c r="U4" s="43"/>
      <c r="W4" s="44" t="s">
        <v>9</v>
      </c>
      <c r="X4" s="45">
        <v>21.9790077209473</v>
      </c>
      <c r="Y4" s="62">
        <v>22.0969944000244</v>
      </c>
      <c r="Z4" s="62">
        <v>22.2811489105225</v>
      </c>
      <c r="AA4" s="30">
        <f t="shared" ref="AA4:AA16" si="4">AVERAGE(X4:Z4)</f>
        <v>22.1190503438314</v>
      </c>
      <c r="AB4" s="62">
        <v>23.6003818511963</v>
      </c>
      <c r="AC4" s="62">
        <v>23.3521900177002</v>
      </c>
      <c r="AD4" s="62">
        <v>23.5156898498535</v>
      </c>
      <c r="AE4" s="30">
        <f t="shared" ref="AE4:AE16" si="5">AVERAGE(AB4:AD4)</f>
        <v>23.4894205729167</v>
      </c>
      <c r="AF4" s="62">
        <v>25.9890460968018</v>
      </c>
      <c r="AG4" s="62">
        <v>25.6287212371826</v>
      </c>
      <c r="AH4" s="62">
        <v>25.7529907226563</v>
      </c>
      <c r="AI4" s="30">
        <f t="shared" ref="AI4:AI16" si="6">AVERAGE(AF4:AH4)</f>
        <v>25.7902526855469</v>
      </c>
      <c r="AJ4" s="62">
        <v>24.1089603424072</v>
      </c>
      <c r="AK4" s="62">
        <v>24.1604427337646</v>
      </c>
      <c r="AL4" s="62">
        <v>24.1869270324707</v>
      </c>
      <c r="AM4" s="30">
        <f t="shared" ref="AM4:AM16" si="7">AVERAGE(AJ4:AL4)</f>
        <v>24.1521100362142</v>
      </c>
      <c r="AN4" s="83">
        <v>21.2001972198486</v>
      </c>
      <c r="AO4" s="83">
        <v>21.202113</v>
      </c>
      <c r="AP4" s="91">
        <v>22.6216259002685</v>
      </c>
      <c r="AQ4" s="4"/>
    </row>
    <row r="5" spans="1:43">
      <c r="A5" s="27" t="s">
        <v>10</v>
      </c>
      <c r="B5" s="28">
        <v>23.6934928894043</v>
      </c>
      <c r="C5" s="29">
        <v>23.5107269287109</v>
      </c>
      <c r="D5" s="29">
        <v>23.3761520385742</v>
      </c>
      <c r="E5" s="31">
        <f t="shared" si="0"/>
        <v>23.5267906188965</v>
      </c>
      <c r="F5" s="29">
        <v>24.278564453125</v>
      </c>
      <c r="G5" s="29">
        <v>24.3722728729248</v>
      </c>
      <c r="H5" s="29">
        <v>24.1577842712402</v>
      </c>
      <c r="I5" s="31">
        <f t="shared" si="1"/>
        <v>24.26954053243</v>
      </c>
      <c r="J5" s="29">
        <v>22.3606281280518</v>
      </c>
      <c r="K5" s="29">
        <v>22.2872714996338</v>
      </c>
      <c r="L5" s="29">
        <v>22.0667304992676</v>
      </c>
      <c r="M5" s="31">
        <f t="shared" si="2"/>
        <v>22.2382100423177</v>
      </c>
      <c r="N5" s="29">
        <v>24.1586036682129</v>
      </c>
      <c r="O5" s="29">
        <v>23.8762683868408</v>
      </c>
      <c r="P5" s="29">
        <v>23.9982414245605</v>
      </c>
      <c r="Q5" s="31">
        <f t="shared" si="3"/>
        <v>24.0110378265381</v>
      </c>
      <c r="R5" s="29">
        <v>26.63</v>
      </c>
      <c r="S5" s="29">
        <v>26.07</v>
      </c>
      <c r="T5" s="42">
        <v>26.63</v>
      </c>
      <c r="U5" s="43"/>
      <c r="W5" s="44" t="s">
        <v>11</v>
      </c>
      <c r="X5" s="46">
        <v>23.3660068511963</v>
      </c>
      <c r="Y5" s="63">
        <v>23.5516700744629</v>
      </c>
      <c r="Z5" s="63">
        <v>23.4009704589844</v>
      </c>
      <c r="AA5" s="31">
        <f t="shared" si="4"/>
        <v>23.4395491282145</v>
      </c>
      <c r="AB5" s="63">
        <v>24.6685123443604</v>
      </c>
      <c r="AC5" s="63">
        <v>24.6601047515869</v>
      </c>
      <c r="AD5" s="63">
        <v>24.6222229003906</v>
      </c>
      <c r="AE5" s="31">
        <f t="shared" si="5"/>
        <v>24.6502799987793</v>
      </c>
      <c r="AF5" s="63">
        <v>26.8049236297607</v>
      </c>
      <c r="AG5" s="63">
        <v>26.9541339874268</v>
      </c>
      <c r="AH5" s="63">
        <v>27.0474109649658</v>
      </c>
      <c r="AI5" s="31">
        <f t="shared" si="6"/>
        <v>26.9354895273844</v>
      </c>
      <c r="AJ5" s="63">
        <v>27.1930290222168</v>
      </c>
      <c r="AK5" s="63">
        <v>27.260440826416</v>
      </c>
      <c r="AL5" s="63">
        <v>27.3622550964355</v>
      </c>
      <c r="AM5" s="31">
        <f t="shared" si="7"/>
        <v>27.2719083150228</v>
      </c>
      <c r="AN5" s="84">
        <v>26.523717880249</v>
      </c>
      <c r="AO5" s="84">
        <v>25.7689113616943</v>
      </c>
      <c r="AP5" s="92">
        <v>26.3519344329834</v>
      </c>
      <c r="AQ5" s="4"/>
    </row>
    <row r="6" spans="1:43">
      <c r="A6" s="27" t="s">
        <v>12</v>
      </c>
      <c r="B6" s="28">
        <v>23.3980922698975</v>
      </c>
      <c r="C6" s="29">
        <v>23.0492286682129</v>
      </c>
      <c r="D6" s="29">
        <v>23.1000061035156</v>
      </c>
      <c r="E6" s="31">
        <f t="shared" si="0"/>
        <v>23.1824423472087</v>
      </c>
      <c r="F6" s="29">
        <v>24.9453029632568</v>
      </c>
      <c r="G6" s="29">
        <v>25.1845531463623</v>
      </c>
      <c r="H6" s="29">
        <v>24.5944538116455</v>
      </c>
      <c r="I6" s="31">
        <f t="shared" si="1"/>
        <v>24.9081033070882</v>
      </c>
      <c r="J6" s="29">
        <v>21.6016864776611</v>
      </c>
      <c r="K6" s="29">
        <v>21.8283748626709</v>
      </c>
      <c r="L6" s="29">
        <v>21.1324081420898</v>
      </c>
      <c r="M6" s="31">
        <f t="shared" si="2"/>
        <v>21.5208231608073</v>
      </c>
      <c r="N6" s="29">
        <v>23.4854717254639</v>
      </c>
      <c r="O6" s="29">
        <v>23.5543918609619</v>
      </c>
      <c r="P6" s="29">
        <v>23.3868255615234</v>
      </c>
      <c r="Q6" s="31">
        <f t="shared" si="3"/>
        <v>23.4755630493164</v>
      </c>
      <c r="R6" s="29">
        <v>25.63</v>
      </c>
      <c r="S6" s="29">
        <v>25.86</v>
      </c>
      <c r="T6" s="42">
        <v>25.81</v>
      </c>
      <c r="U6" s="43"/>
      <c r="W6" s="44" t="s">
        <v>13</v>
      </c>
      <c r="X6" s="46">
        <v>26.3271541595459</v>
      </c>
      <c r="Y6" s="63">
        <v>26.1711044311523</v>
      </c>
      <c r="Z6" s="63">
        <v>26.0207138061523</v>
      </c>
      <c r="AA6" s="31">
        <f t="shared" si="4"/>
        <v>26.1729907989502</v>
      </c>
      <c r="AB6" s="63">
        <v>24.9014911651611</v>
      </c>
      <c r="AC6" s="63">
        <v>24.9779644012451</v>
      </c>
      <c r="AD6" s="63">
        <v>24.7964611053467</v>
      </c>
      <c r="AE6" s="31">
        <f t="shared" si="5"/>
        <v>24.8919722239176</v>
      </c>
      <c r="AF6" s="63">
        <v>28.5284252166748</v>
      </c>
      <c r="AG6" s="63">
        <v>28.2211284637451</v>
      </c>
      <c r="AH6" s="63">
        <v>28.5518360137939</v>
      </c>
      <c r="AI6" s="31">
        <f t="shared" si="6"/>
        <v>28.4337965647379</v>
      </c>
      <c r="AJ6" s="63">
        <v>24.2405597686768</v>
      </c>
      <c r="AK6" s="63">
        <v>24.1580478668213</v>
      </c>
      <c r="AL6" s="63">
        <v>24.2711982727051</v>
      </c>
      <c r="AM6" s="31">
        <f t="shared" si="7"/>
        <v>24.2232686360677</v>
      </c>
      <c r="AN6" s="84">
        <v>23.473560333252</v>
      </c>
      <c r="AO6" s="84">
        <v>22.4017195129394</v>
      </c>
      <c r="AP6" s="92">
        <v>23.7635478973388</v>
      </c>
      <c r="AQ6" s="4"/>
    </row>
    <row r="7" spans="1:43">
      <c r="A7" s="27" t="s">
        <v>14</v>
      </c>
      <c r="B7" s="28">
        <v>25.8136329650879</v>
      </c>
      <c r="C7" s="29">
        <v>25.8548221588135</v>
      </c>
      <c r="D7" s="29">
        <v>25.6201725006104</v>
      </c>
      <c r="E7" s="31">
        <f t="shared" si="0"/>
        <v>25.7628758748373</v>
      </c>
      <c r="F7" s="29">
        <v>27.2435894012451</v>
      </c>
      <c r="G7" s="29">
        <v>27.5500469207764</v>
      </c>
      <c r="H7" s="29">
        <v>27.5501842498779</v>
      </c>
      <c r="I7" s="31">
        <f t="shared" si="1"/>
        <v>27.4479401906331</v>
      </c>
      <c r="J7" s="29">
        <v>24.4673309326172</v>
      </c>
      <c r="K7" s="29">
        <v>24.5426692962646</v>
      </c>
      <c r="L7" s="29">
        <v>24.4635257720947</v>
      </c>
      <c r="M7" s="31">
        <f t="shared" si="2"/>
        <v>24.4911753336588</v>
      </c>
      <c r="N7" s="29">
        <v>26.0878887176514</v>
      </c>
      <c r="O7" s="29">
        <v>26.10862159729</v>
      </c>
      <c r="P7" s="29">
        <v>26.031665802002</v>
      </c>
      <c r="Q7" s="31">
        <f t="shared" si="3"/>
        <v>26.0760587056478</v>
      </c>
      <c r="R7" s="29">
        <v>27.42</v>
      </c>
      <c r="S7" s="29">
        <v>27.64</v>
      </c>
      <c r="T7" s="42">
        <v>28.22</v>
      </c>
      <c r="U7" s="43"/>
      <c r="W7" s="44" t="s">
        <v>15</v>
      </c>
      <c r="X7" s="46">
        <v>29.1587249755859</v>
      </c>
      <c r="Y7" s="63">
        <v>29.2132225036621</v>
      </c>
      <c r="Z7" s="63">
        <v>29.0908905029297</v>
      </c>
      <c r="AA7" s="31">
        <f t="shared" si="4"/>
        <v>29.1542793273926</v>
      </c>
      <c r="AB7" s="63">
        <v>28.0726795196533</v>
      </c>
      <c r="AC7" s="63">
        <v>28.1756795196533</v>
      </c>
      <c r="AD7" s="63">
        <v>28.4726795196533</v>
      </c>
      <c r="AE7" s="31">
        <f t="shared" si="5"/>
        <v>28.24034618632</v>
      </c>
      <c r="AF7" s="63">
        <v>30.4960823059082</v>
      </c>
      <c r="AG7" s="63">
        <v>30.8855133056641</v>
      </c>
      <c r="AH7" s="63">
        <v>30.5673446655273</v>
      </c>
      <c r="AI7" s="31">
        <f t="shared" si="6"/>
        <v>30.6496467590332</v>
      </c>
      <c r="AJ7" s="63">
        <v>27.378530883789</v>
      </c>
      <c r="AK7" s="63">
        <v>27.4706764221191</v>
      </c>
      <c r="AL7" s="63">
        <v>27.3170745849609</v>
      </c>
      <c r="AM7" s="31">
        <f t="shared" si="7"/>
        <v>27.3887606302897</v>
      </c>
      <c r="AN7" s="84">
        <v>26.620807647705</v>
      </c>
      <c r="AO7" s="84">
        <v>25.0293827056884</v>
      </c>
      <c r="AP7" s="92">
        <v>25.2199974060058</v>
      </c>
      <c r="AQ7" s="4"/>
    </row>
    <row r="8" spans="1:43">
      <c r="A8" s="27" t="s">
        <v>16</v>
      </c>
      <c r="B8" s="28">
        <v>22.4599609375</v>
      </c>
      <c r="C8" s="29">
        <v>22.2517471313477</v>
      </c>
      <c r="D8" s="29">
        <v>22.22287940979</v>
      </c>
      <c r="E8" s="31">
        <f t="shared" si="0"/>
        <v>22.3115291595459</v>
      </c>
      <c r="F8" s="29">
        <v>23.2499771118164</v>
      </c>
      <c r="G8" s="29">
        <v>22.7263851165771</v>
      </c>
      <c r="H8" s="29">
        <v>23.2765331268311</v>
      </c>
      <c r="I8" s="31">
        <f t="shared" si="1"/>
        <v>23.0842984517415</v>
      </c>
      <c r="J8" s="29">
        <v>23.1634464263916</v>
      </c>
      <c r="K8" s="29">
        <v>23.9820003509521</v>
      </c>
      <c r="L8" s="29">
        <v>23.205659866333</v>
      </c>
      <c r="M8" s="31">
        <f t="shared" si="2"/>
        <v>23.4503688812256</v>
      </c>
      <c r="N8" s="29">
        <v>22.9218845367432</v>
      </c>
      <c r="O8" s="29">
        <v>22.6329898834229</v>
      </c>
      <c r="P8" s="29">
        <v>22.7560592651367</v>
      </c>
      <c r="Q8" s="31">
        <f t="shared" si="3"/>
        <v>22.7703112284343</v>
      </c>
      <c r="R8" s="29">
        <v>24.08</v>
      </c>
      <c r="S8" s="29">
        <v>24.29</v>
      </c>
      <c r="T8" s="42">
        <v>24.83</v>
      </c>
      <c r="U8" s="43"/>
      <c r="W8" s="44" t="s">
        <v>17</v>
      </c>
      <c r="X8" s="46">
        <v>26.2748126983643</v>
      </c>
      <c r="Y8" s="63">
        <v>26.1754417419434</v>
      </c>
      <c r="Z8" s="63">
        <v>26.07958984375</v>
      </c>
      <c r="AA8" s="31">
        <f t="shared" si="4"/>
        <v>26.1766147613526</v>
      </c>
      <c r="AB8" s="63">
        <v>24.5601898193359</v>
      </c>
      <c r="AC8" s="63">
        <v>24.6154232025146</v>
      </c>
      <c r="AD8" s="63">
        <v>24.44118309021</v>
      </c>
      <c r="AE8" s="31">
        <f t="shared" si="5"/>
        <v>24.5389320373535</v>
      </c>
      <c r="AF8" s="63">
        <v>28.4195213317871</v>
      </c>
      <c r="AG8" s="63">
        <v>28.1195816040039</v>
      </c>
      <c r="AH8" s="63">
        <v>28.1214942932129</v>
      </c>
      <c r="AI8" s="31">
        <f t="shared" si="6"/>
        <v>28.2201990763346</v>
      </c>
      <c r="AJ8" s="63">
        <v>29.0880653381348</v>
      </c>
      <c r="AK8" s="63">
        <v>28.9255199432373</v>
      </c>
      <c r="AL8" s="63">
        <v>29.1011580657959</v>
      </c>
      <c r="AM8" s="31">
        <f t="shared" si="7"/>
        <v>29.0382477823893</v>
      </c>
      <c r="AN8" s="84">
        <v>25.9617309570313</v>
      </c>
      <c r="AO8" s="84">
        <v>26.1706962585449</v>
      </c>
      <c r="AP8" s="92">
        <v>25.9053134918213</v>
      </c>
      <c r="AQ8" s="4"/>
    </row>
    <row r="9" spans="1:43">
      <c r="A9" s="27" t="s">
        <v>18</v>
      </c>
      <c r="B9" s="28">
        <v>24.0703430175781</v>
      </c>
      <c r="C9" s="29">
        <v>24.1259632110596</v>
      </c>
      <c r="D9" s="29">
        <v>24.1074924468994</v>
      </c>
      <c r="E9" s="31">
        <f t="shared" si="0"/>
        <v>24.101266225179</v>
      </c>
      <c r="F9" s="29">
        <v>23.0234355926514</v>
      </c>
      <c r="G9" s="29">
        <v>23.4778709411621</v>
      </c>
      <c r="H9" s="29">
        <v>23.1734676361084</v>
      </c>
      <c r="I9" s="31">
        <f t="shared" si="1"/>
        <v>23.2249247233073</v>
      </c>
      <c r="J9" s="29">
        <v>23.3233909606934</v>
      </c>
      <c r="K9" s="29">
        <v>23.6256160736084</v>
      </c>
      <c r="L9" s="29">
        <v>23.7048377990723</v>
      </c>
      <c r="M9" s="31">
        <f t="shared" si="2"/>
        <v>23.5512816111247</v>
      </c>
      <c r="N9" s="29">
        <v>24.3441028594971</v>
      </c>
      <c r="O9" s="29">
        <v>24.1884441375732</v>
      </c>
      <c r="P9" s="29">
        <v>24.2408905029297</v>
      </c>
      <c r="Q9" s="31">
        <f t="shared" si="3"/>
        <v>24.2578125</v>
      </c>
      <c r="R9" s="29">
        <v>25.82</v>
      </c>
      <c r="S9" s="29">
        <v>25.54</v>
      </c>
      <c r="T9" s="42">
        <v>25.51</v>
      </c>
      <c r="U9" s="43"/>
      <c r="W9" s="44" t="s">
        <v>19</v>
      </c>
      <c r="X9" s="46">
        <v>29.6368293762207</v>
      </c>
      <c r="Y9" s="63">
        <v>29.834077835083</v>
      </c>
      <c r="Z9" s="63">
        <v>29.5590591430664</v>
      </c>
      <c r="AA9" s="31">
        <f t="shared" si="4"/>
        <v>29.6766554514567</v>
      </c>
      <c r="AB9" s="63">
        <v>27.1598323822021</v>
      </c>
      <c r="AC9" s="63">
        <v>27.2511672973633</v>
      </c>
      <c r="AD9" s="63">
        <v>27.2299308776855</v>
      </c>
      <c r="AE9" s="31">
        <f t="shared" si="5"/>
        <v>27.2136435190836</v>
      </c>
      <c r="AF9" s="63">
        <v>27.8144512176513</v>
      </c>
      <c r="AG9" s="63">
        <v>27.7956275939941</v>
      </c>
      <c r="AH9" s="63">
        <v>27.1526088714599</v>
      </c>
      <c r="AI9" s="31">
        <f t="shared" si="6"/>
        <v>27.5875625610351</v>
      </c>
      <c r="AJ9" s="63">
        <v>28.0504837036133</v>
      </c>
      <c r="AK9" s="63">
        <v>28.0560077667236</v>
      </c>
      <c r="AL9" s="63">
        <v>28.0306816101074</v>
      </c>
      <c r="AM9" s="31">
        <f t="shared" si="7"/>
        <v>28.0457243601481</v>
      </c>
      <c r="AN9" s="84">
        <v>25.6505313491821</v>
      </c>
      <c r="AO9" s="84">
        <v>24.8051134918212</v>
      </c>
      <c r="AP9" s="92">
        <v>25.953134918212</v>
      </c>
      <c r="AQ9" s="4"/>
    </row>
    <row r="10" spans="1:43">
      <c r="A10" s="27" t="s">
        <v>20</v>
      </c>
      <c r="B10" s="28">
        <v>28.8077163696289</v>
      </c>
      <c r="C10" s="29">
        <v>29.5832901000977</v>
      </c>
      <c r="D10" s="29">
        <v>29.5378799438477</v>
      </c>
      <c r="E10" s="31">
        <f t="shared" si="0"/>
        <v>29.3096288045248</v>
      </c>
      <c r="F10" s="29">
        <v>27.2655181884766</v>
      </c>
      <c r="G10" s="29">
        <v>27.8271007537842</v>
      </c>
      <c r="H10" s="29">
        <v>27.9093284606934</v>
      </c>
      <c r="I10" s="31">
        <f t="shared" si="1"/>
        <v>27.6673158009847</v>
      </c>
      <c r="J10" s="29">
        <v>28.7645320892334</v>
      </c>
      <c r="K10" s="29">
        <v>28.3334617614746</v>
      </c>
      <c r="L10" s="29">
        <v>28.6905822753906</v>
      </c>
      <c r="M10" s="31">
        <f t="shared" si="2"/>
        <v>28.5961920420329</v>
      </c>
      <c r="N10" s="29">
        <v>29.4639129638672</v>
      </c>
      <c r="O10" s="29">
        <v>29.8945598602295</v>
      </c>
      <c r="P10" s="29">
        <v>30.1688842773438</v>
      </c>
      <c r="Q10" s="31">
        <f t="shared" si="3"/>
        <v>29.8424523671468</v>
      </c>
      <c r="R10" s="29">
        <v>32.06</v>
      </c>
      <c r="S10" s="29">
        <v>32.18</v>
      </c>
      <c r="T10" s="42">
        <v>31.88</v>
      </c>
      <c r="U10" s="43"/>
      <c r="W10" s="44" t="s">
        <v>21</v>
      </c>
      <c r="X10" s="46">
        <v>27.4972076416016</v>
      </c>
      <c r="Y10" s="63">
        <v>27.2684669494629</v>
      </c>
      <c r="Z10" s="63">
        <v>27.1830978393555</v>
      </c>
      <c r="AA10" s="31">
        <f t="shared" si="4"/>
        <v>27.3162574768067</v>
      </c>
      <c r="AB10" s="63">
        <v>25.9520301818848</v>
      </c>
      <c r="AC10" s="63">
        <v>25.7194881439209</v>
      </c>
      <c r="AD10" s="63">
        <v>25.4159717559814</v>
      </c>
      <c r="AE10" s="31">
        <f t="shared" si="5"/>
        <v>25.6958300272624</v>
      </c>
      <c r="AF10" s="63">
        <v>29.2772922515869</v>
      </c>
      <c r="AG10" s="63">
        <v>29.3738574981689</v>
      </c>
      <c r="AH10" s="63">
        <v>29.2163505554199</v>
      </c>
      <c r="AI10" s="31">
        <f t="shared" si="6"/>
        <v>29.2891667683919</v>
      </c>
      <c r="AJ10" s="63">
        <v>27.4576625823975</v>
      </c>
      <c r="AK10" s="63">
        <v>27.6388454437256</v>
      </c>
      <c r="AL10" s="63">
        <v>27.3468570709229</v>
      </c>
      <c r="AM10" s="31">
        <f t="shared" si="7"/>
        <v>27.4811216990153</v>
      </c>
      <c r="AN10" s="84">
        <v>25.5649585723877</v>
      </c>
      <c r="AO10" s="84">
        <v>25.3759479522705</v>
      </c>
      <c r="AP10" s="92">
        <v>25.627594795227</v>
      </c>
      <c r="AQ10" s="4"/>
    </row>
    <row r="11" spans="1:43">
      <c r="A11" s="27" t="s">
        <v>22</v>
      </c>
      <c r="B11" s="28">
        <v>23.9024276733398</v>
      </c>
      <c r="C11" s="29">
        <v>23.8661994934082</v>
      </c>
      <c r="D11" s="29">
        <v>23.5956649780273</v>
      </c>
      <c r="E11" s="31">
        <f t="shared" si="0"/>
        <v>23.7880973815918</v>
      </c>
      <c r="F11" s="29">
        <v>22.9601898193359</v>
      </c>
      <c r="G11" s="29">
        <v>22.2400951385498</v>
      </c>
      <c r="H11" s="29">
        <v>22.588005065918</v>
      </c>
      <c r="I11" s="31">
        <f t="shared" si="1"/>
        <v>22.5960966746012</v>
      </c>
      <c r="J11" s="29">
        <v>22.2067756652832</v>
      </c>
      <c r="K11" s="29">
        <v>22.0086097717285</v>
      </c>
      <c r="L11" s="29">
        <v>22.0882053375244</v>
      </c>
      <c r="M11" s="31">
        <f t="shared" si="2"/>
        <v>22.1011969248454</v>
      </c>
      <c r="N11" s="29">
        <v>23.9618835449219</v>
      </c>
      <c r="O11" s="29">
        <v>24.0514717102051</v>
      </c>
      <c r="P11" s="29">
        <v>23.9989814758301</v>
      </c>
      <c r="Q11" s="31">
        <f t="shared" si="3"/>
        <v>24.0041122436524</v>
      </c>
      <c r="R11" s="29">
        <v>26.29</v>
      </c>
      <c r="S11" s="29">
        <v>26.18</v>
      </c>
      <c r="T11" s="42">
        <v>27.06</v>
      </c>
      <c r="U11" s="43"/>
      <c r="W11" s="44" t="s">
        <v>23</v>
      </c>
      <c r="X11" s="46">
        <v>25.0081672668457</v>
      </c>
      <c r="Y11" s="63">
        <v>24.8523807525635</v>
      </c>
      <c r="Z11" s="63">
        <v>24.7291793823242</v>
      </c>
      <c r="AA11" s="31">
        <f t="shared" si="4"/>
        <v>24.8632424672445</v>
      </c>
      <c r="AB11" s="63">
        <v>24.486349105835</v>
      </c>
      <c r="AC11" s="63">
        <v>24.8300609588623</v>
      </c>
      <c r="AD11" s="63">
        <v>25.3011512756348</v>
      </c>
      <c r="AE11" s="31">
        <f t="shared" si="5"/>
        <v>24.8725204467774</v>
      </c>
      <c r="AF11" s="63">
        <v>25.5288581848145</v>
      </c>
      <c r="AG11" s="63">
        <v>25.7396965026855</v>
      </c>
      <c r="AH11" s="63">
        <v>25.922794342041</v>
      </c>
      <c r="AI11" s="31">
        <f t="shared" si="6"/>
        <v>25.7304496765137</v>
      </c>
      <c r="AJ11" s="63">
        <v>27.9509773254395</v>
      </c>
      <c r="AK11" s="63">
        <v>27.9872169494629</v>
      </c>
      <c r="AL11" s="63">
        <v>28.1024234771729</v>
      </c>
      <c r="AM11" s="31">
        <f t="shared" si="7"/>
        <v>28.0135392506918</v>
      </c>
      <c r="AN11" s="84">
        <v>25.2269611740112</v>
      </c>
      <c r="AO11" s="84">
        <v>25.3696117401123</v>
      </c>
      <c r="AP11" s="92">
        <v>25.0907878875732</v>
      </c>
      <c r="AQ11" s="4"/>
    </row>
    <row r="12" spans="1:43">
      <c r="A12" s="27" t="s">
        <v>24</v>
      </c>
      <c r="B12" s="28">
        <v>28.4441967010498</v>
      </c>
      <c r="C12" s="29">
        <v>28.18772315979</v>
      </c>
      <c r="D12" s="29">
        <v>28.1894908905029</v>
      </c>
      <c r="E12" s="31">
        <f t="shared" si="0"/>
        <v>28.2738035837809</v>
      </c>
      <c r="F12" s="29">
        <v>28.6959953308105</v>
      </c>
      <c r="G12" s="29">
        <v>28.7234497070313</v>
      </c>
      <c r="H12" s="29">
        <v>28.8632526397705</v>
      </c>
      <c r="I12" s="31">
        <f t="shared" si="1"/>
        <v>28.7608992258708</v>
      </c>
      <c r="J12" s="29">
        <v>29.3322830200195</v>
      </c>
      <c r="K12" s="29">
        <v>29.5144836425781</v>
      </c>
      <c r="L12" s="29">
        <v>29.3549041748047</v>
      </c>
      <c r="M12" s="31">
        <f t="shared" si="2"/>
        <v>29.4005569458008</v>
      </c>
      <c r="N12" s="29">
        <v>28.8871822357178</v>
      </c>
      <c r="O12" s="29">
        <v>29.5624198913574</v>
      </c>
      <c r="P12" s="29">
        <v>29.3538093566895</v>
      </c>
      <c r="Q12" s="31">
        <f t="shared" si="3"/>
        <v>29.2678038279216</v>
      </c>
      <c r="R12" s="47">
        <v>32.8</v>
      </c>
      <c r="S12" s="47">
        <v>33.07</v>
      </c>
      <c r="T12" s="48">
        <v>33.18</v>
      </c>
      <c r="U12" s="43"/>
      <c r="W12" s="44" t="s">
        <v>25</v>
      </c>
      <c r="X12" s="46">
        <v>26.3518505096436</v>
      </c>
      <c r="Y12" s="63">
        <v>25.6580600738525</v>
      </c>
      <c r="Z12" s="63">
        <v>25.7691917419434</v>
      </c>
      <c r="AA12" s="31">
        <f t="shared" si="4"/>
        <v>25.9263674418132</v>
      </c>
      <c r="AB12" s="63">
        <v>25.3961639404297</v>
      </c>
      <c r="AC12" s="63">
        <v>24.9101543426514</v>
      </c>
      <c r="AD12" s="63">
        <v>25.0643863677979</v>
      </c>
      <c r="AE12" s="31">
        <f t="shared" si="5"/>
        <v>25.1235682169597</v>
      </c>
      <c r="AF12" s="63">
        <v>27.3384475708008</v>
      </c>
      <c r="AG12" s="63">
        <v>27.2669296264648</v>
      </c>
      <c r="AH12" s="63">
        <v>27.2270584106445</v>
      </c>
      <c r="AI12" s="31">
        <f t="shared" si="6"/>
        <v>27.27747853597</v>
      </c>
      <c r="AJ12" s="63">
        <v>25.0259571075439</v>
      </c>
      <c r="AK12" s="63">
        <v>24.9818210601807</v>
      </c>
      <c r="AL12" s="63">
        <v>25.1562057495117</v>
      </c>
      <c r="AM12" s="31">
        <f t="shared" si="7"/>
        <v>25.0546613057454</v>
      </c>
      <c r="AN12" s="84">
        <v>24.0851173400879</v>
      </c>
      <c r="AO12" s="84">
        <v>24.1782608032227</v>
      </c>
      <c r="AP12" s="92">
        <v>24.0618724822998</v>
      </c>
      <c r="AQ12" s="4"/>
    </row>
    <row r="13" spans="1:43">
      <c r="A13" s="27" t="s">
        <v>26</v>
      </c>
      <c r="B13" s="28">
        <v>28.5919799804688</v>
      </c>
      <c r="C13" s="29">
        <v>28.6284210205078</v>
      </c>
      <c r="D13" s="29">
        <v>28.399730682373</v>
      </c>
      <c r="E13" s="31">
        <f t="shared" si="0"/>
        <v>28.5400438944499</v>
      </c>
      <c r="F13" s="29">
        <v>29.1234825134277</v>
      </c>
      <c r="G13" s="29">
        <v>29.0443019866943</v>
      </c>
      <c r="H13" s="29">
        <v>28.9424257278442</v>
      </c>
      <c r="I13" s="31">
        <f t="shared" si="1"/>
        <v>29.0367367426554</v>
      </c>
      <c r="J13" s="29">
        <v>30.669987487793</v>
      </c>
      <c r="K13" s="29">
        <v>30.2414493560791</v>
      </c>
      <c r="L13" s="29">
        <v>30.7574100494385</v>
      </c>
      <c r="M13" s="31">
        <f t="shared" si="2"/>
        <v>30.5562822977702</v>
      </c>
      <c r="N13" s="29">
        <v>30.5657997131348</v>
      </c>
      <c r="O13" s="29">
        <v>30.1546535491943</v>
      </c>
      <c r="P13" s="29">
        <v>30.2683868408203</v>
      </c>
      <c r="Q13" s="31">
        <f t="shared" si="3"/>
        <v>30.3296133677165</v>
      </c>
      <c r="R13" s="29">
        <v>33.51</v>
      </c>
      <c r="S13" s="29">
        <v>33.6</v>
      </c>
      <c r="T13" s="42">
        <v>32.9</v>
      </c>
      <c r="U13" s="43"/>
      <c r="W13" s="44" t="s">
        <v>27</v>
      </c>
      <c r="X13" s="46">
        <v>25.980447769165</v>
      </c>
      <c r="Y13" s="63">
        <v>25.9781818389893</v>
      </c>
      <c r="Z13" s="63">
        <v>25.9821395874023</v>
      </c>
      <c r="AA13" s="31">
        <f t="shared" si="4"/>
        <v>25.9802563985189</v>
      </c>
      <c r="AB13" s="63">
        <v>25.670747756958</v>
      </c>
      <c r="AC13" s="63">
        <v>25.6776313781738</v>
      </c>
      <c r="AD13" s="63">
        <v>25.9006004333496</v>
      </c>
      <c r="AE13" s="31">
        <f t="shared" si="5"/>
        <v>25.7496598561605</v>
      </c>
      <c r="AF13" s="63">
        <v>30.1910541534423</v>
      </c>
      <c r="AG13" s="63">
        <v>30.3924224853515</v>
      </c>
      <c r="AH13" s="63">
        <v>30.1576843261718</v>
      </c>
      <c r="AI13" s="31">
        <f t="shared" si="6"/>
        <v>30.2470536549885</v>
      </c>
      <c r="AJ13" s="63">
        <v>28.4205150604248</v>
      </c>
      <c r="AK13" s="63">
        <v>28.2780265808105</v>
      </c>
      <c r="AL13" s="63">
        <v>28.4063014984131</v>
      </c>
      <c r="AM13" s="31">
        <f t="shared" si="7"/>
        <v>28.3682810465495</v>
      </c>
      <c r="AN13" s="84">
        <v>26.1882695388793</v>
      </c>
      <c r="AO13" s="84">
        <v>25.8782295388793</v>
      </c>
      <c r="AP13" s="92">
        <v>25.141453887939</v>
      </c>
      <c r="AQ13" s="4"/>
    </row>
    <row r="14" spans="1:43">
      <c r="A14" s="27" t="s">
        <v>28</v>
      </c>
      <c r="B14" s="28">
        <v>28.41135597229</v>
      </c>
      <c r="C14" s="29">
        <v>28.1476936340332</v>
      </c>
      <c r="D14" s="29">
        <v>28.16282081604</v>
      </c>
      <c r="E14" s="31">
        <f t="shared" si="0"/>
        <v>28.2406234741211</v>
      </c>
      <c r="F14" s="29">
        <v>26.116877746582</v>
      </c>
      <c r="G14" s="29">
        <v>26.0896110534668</v>
      </c>
      <c r="H14" s="29">
        <v>26.48291015625</v>
      </c>
      <c r="I14" s="31">
        <f t="shared" si="1"/>
        <v>26.2297996520996</v>
      </c>
      <c r="J14" s="29">
        <v>27.9588737487793</v>
      </c>
      <c r="K14" s="29">
        <v>28.0963153839111</v>
      </c>
      <c r="L14" s="29">
        <v>27.8884029388428</v>
      </c>
      <c r="M14" s="31">
        <f t="shared" si="2"/>
        <v>27.9811973571777</v>
      </c>
      <c r="N14" s="29">
        <v>28.6007690429688</v>
      </c>
      <c r="O14" s="29">
        <v>28.9728469848633</v>
      </c>
      <c r="P14" s="29">
        <v>28.6183452606201</v>
      </c>
      <c r="Q14" s="31">
        <f t="shared" si="3"/>
        <v>28.7306537628174</v>
      </c>
      <c r="R14" s="29">
        <v>31.13</v>
      </c>
      <c r="S14" s="29">
        <v>31.28</v>
      </c>
      <c r="T14" s="42">
        <v>30.92</v>
      </c>
      <c r="U14" s="43"/>
      <c r="W14" s="44" t="s">
        <v>29</v>
      </c>
      <c r="X14" s="46">
        <v>27.256326675415</v>
      </c>
      <c r="Y14" s="63">
        <v>27.617244720459</v>
      </c>
      <c r="Z14" s="63">
        <v>27.5463390350342</v>
      </c>
      <c r="AA14" s="31">
        <f t="shared" si="4"/>
        <v>27.4733034769694</v>
      </c>
      <c r="AB14" s="63">
        <v>27.2815361022949</v>
      </c>
      <c r="AC14" s="63">
        <v>27.3725700378418</v>
      </c>
      <c r="AD14" s="63">
        <v>27.4456367492676</v>
      </c>
      <c r="AE14" s="31">
        <f t="shared" si="5"/>
        <v>27.3665809631348</v>
      </c>
      <c r="AF14" s="63">
        <v>29.6284332275391</v>
      </c>
      <c r="AG14" s="63">
        <v>29.8530158996582</v>
      </c>
      <c r="AH14" s="63">
        <v>30.1698436737061</v>
      </c>
      <c r="AI14" s="31">
        <f t="shared" si="6"/>
        <v>29.8837642669678</v>
      </c>
      <c r="AJ14" s="63">
        <v>28.4568367004394</v>
      </c>
      <c r="AK14" s="63">
        <v>28.5203971862792</v>
      </c>
      <c r="AL14" s="63">
        <v>28.326134109497</v>
      </c>
      <c r="AM14" s="31">
        <f t="shared" si="7"/>
        <v>28.4344559987385</v>
      </c>
      <c r="AN14" s="84">
        <v>27.3235953887939</v>
      </c>
      <c r="AO14" s="84">
        <v>26.714353887939</v>
      </c>
      <c r="AP14" s="92">
        <v>26.1826953887939</v>
      </c>
      <c r="AQ14" s="4"/>
    </row>
    <row r="15" spans="1:43">
      <c r="A15" s="27" t="s">
        <v>30</v>
      </c>
      <c r="B15" s="28">
        <v>25.2928485870361</v>
      </c>
      <c r="C15" s="29">
        <v>25.2119861602783</v>
      </c>
      <c r="D15" s="29">
        <v>25.1209621429443</v>
      </c>
      <c r="E15" s="31">
        <f t="shared" si="0"/>
        <v>25.2085989634196</v>
      </c>
      <c r="F15" s="29">
        <v>26.3955612182617</v>
      </c>
      <c r="G15" s="29">
        <v>26.3668994903564</v>
      </c>
      <c r="H15" s="29">
        <v>26.0725898742676</v>
      </c>
      <c r="I15" s="31">
        <f t="shared" si="1"/>
        <v>26.2783501942952</v>
      </c>
      <c r="J15" s="29">
        <v>24.4884700775146</v>
      </c>
      <c r="K15" s="29">
        <v>24.3799228668213</v>
      </c>
      <c r="L15" s="29">
        <v>24.5065765380859</v>
      </c>
      <c r="M15" s="31">
        <f t="shared" si="2"/>
        <v>24.4583231608073</v>
      </c>
      <c r="N15" s="29">
        <v>25.6898860931396</v>
      </c>
      <c r="O15" s="29">
        <v>25.69704246521</v>
      </c>
      <c r="P15" s="29">
        <v>25.7692775726318</v>
      </c>
      <c r="Q15" s="31">
        <f t="shared" si="3"/>
        <v>25.7187353769938</v>
      </c>
      <c r="R15" s="29">
        <v>28.76</v>
      </c>
      <c r="S15" s="29">
        <v>28.84</v>
      </c>
      <c r="T15" s="49">
        <v>28.82</v>
      </c>
      <c r="U15" s="43"/>
      <c r="W15" s="44" t="s">
        <v>31</v>
      </c>
      <c r="X15" s="46">
        <v>28.4851188659668</v>
      </c>
      <c r="Y15" s="63">
        <v>28.4256649017334</v>
      </c>
      <c r="Z15" s="63">
        <v>28.3841495513916</v>
      </c>
      <c r="AA15" s="31">
        <f t="shared" si="4"/>
        <v>28.4316444396973</v>
      </c>
      <c r="AB15" s="63">
        <v>28.624195098877</v>
      </c>
      <c r="AC15" s="63">
        <v>28.0141086578369</v>
      </c>
      <c r="AD15" s="63">
        <v>27.8976306915283</v>
      </c>
      <c r="AE15" s="31">
        <f t="shared" si="5"/>
        <v>28.1786448160807</v>
      </c>
      <c r="AF15" s="63">
        <v>31.1930675506592</v>
      </c>
      <c r="AG15" s="63">
        <v>30.7484550476074</v>
      </c>
      <c r="AH15" s="63">
        <v>30.6597785949707</v>
      </c>
      <c r="AI15" s="31">
        <f t="shared" si="6"/>
        <v>30.8671003977458</v>
      </c>
      <c r="AJ15" s="63">
        <v>27.9260158538818</v>
      </c>
      <c r="AK15" s="63">
        <v>27.8126659393311</v>
      </c>
      <c r="AL15" s="63">
        <v>27.77936668396</v>
      </c>
      <c r="AM15" s="31">
        <f t="shared" si="7"/>
        <v>27.839349492391</v>
      </c>
      <c r="AN15" s="84">
        <v>25.1826953887939</v>
      </c>
      <c r="AO15" s="84">
        <v>25.9789009094238</v>
      </c>
      <c r="AP15" s="92">
        <v>26.235668182373</v>
      </c>
      <c r="AQ15" s="4"/>
    </row>
    <row r="16" spans="1:43">
      <c r="A16" s="27" t="s">
        <v>32</v>
      </c>
      <c r="B16" s="28">
        <v>21.8271465301514</v>
      </c>
      <c r="C16" s="29">
        <v>21.7105312347412</v>
      </c>
      <c r="D16" s="29">
        <v>21.6844825744629</v>
      </c>
      <c r="E16" s="31">
        <f t="shared" si="0"/>
        <v>21.7407201131185</v>
      </c>
      <c r="F16" s="29">
        <v>22.710033416748</v>
      </c>
      <c r="G16" s="29">
        <v>22.5171699523926</v>
      </c>
      <c r="H16" s="29">
        <v>22.4169025421143</v>
      </c>
      <c r="I16" s="31">
        <f t="shared" si="1"/>
        <v>22.5480353037516</v>
      </c>
      <c r="J16" s="29">
        <v>20.6474456787109</v>
      </c>
      <c r="K16" s="29">
        <v>20.5174102783203</v>
      </c>
      <c r="L16" s="29">
        <v>20.4622936248779</v>
      </c>
      <c r="M16" s="31">
        <f t="shared" si="2"/>
        <v>20.5423831939697</v>
      </c>
      <c r="N16" s="29">
        <v>22.3789672851563</v>
      </c>
      <c r="O16" s="29">
        <v>22.5045356750488</v>
      </c>
      <c r="P16" s="29">
        <v>22.2675399780273</v>
      </c>
      <c r="Q16" s="31">
        <f t="shared" si="3"/>
        <v>22.3836809794108</v>
      </c>
      <c r="R16" s="29">
        <v>23.92</v>
      </c>
      <c r="S16" s="29">
        <v>24.11</v>
      </c>
      <c r="T16" s="42">
        <v>24.45</v>
      </c>
      <c r="U16" s="43"/>
      <c r="W16" s="44" t="s">
        <v>33</v>
      </c>
      <c r="X16" s="50">
        <v>23.2842464447021</v>
      </c>
      <c r="Y16" s="64">
        <v>23.4813785552979</v>
      </c>
      <c r="Z16" s="64">
        <v>23.3988800048828</v>
      </c>
      <c r="AA16" s="34">
        <f t="shared" si="4"/>
        <v>23.3881683349609</v>
      </c>
      <c r="AB16" s="64">
        <v>22.9671897888184</v>
      </c>
      <c r="AC16" s="64">
        <v>23.028657913208</v>
      </c>
      <c r="AD16" s="64">
        <v>23.1262950897217</v>
      </c>
      <c r="AE16" s="34">
        <f t="shared" si="5"/>
        <v>23.040714263916</v>
      </c>
      <c r="AF16" s="64">
        <v>25.8857955932617</v>
      </c>
      <c r="AG16" s="64">
        <v>25.9727973937988</v>
      </c>
      <c r="AH16" s="64">
        <v>25.8564910888672</v>
      </c>
      <c r="AI16" s="34">
        <f t="shared" si="6"/>
        <v>25.9050280253092</v>
      </c>
      <c r="AJ16" s="64">
        <v>23.5317516326904</v>
      </c>
      <c r="AK16" s="64">
        <v>23.5592460632324</v>
      </c>
      <c r="AL16" s="64">
        <v>23.7758903503418</v>
      </c>
      <c r="AM16" s="34">
        <f t="shared" si="7"/>
        <v>23.6222960154215</v>
      </c>
      <c r="AN16" s="85">
        <v>21.7720108032227</v>
      </c>
      <c r="AO16" s="85">
        <v>21.96266746521</v>
      </c>
      <c r="AP16" s="85">
        <v>21.7737503051758</v>
      </c>
      <c r="AQ16" s="93">
        <f>AVERAGE(AN16:AP16)</f>
        <v>21.8361428578695</v>
      </c>
    </row>
    <row r="17" spans="1:40">
      <c r="A17" s="27" t="s">
        <v>34</v>
      </c>
      <c r="B17" s="28">
        <v>21.2929077148438</v>
      </c>
      <c r="C17" s="29">
        <v>21.1271438598633</v>
      </c>
      <c r="D17" s="29">
        <v>21.1592445373535</v>
      </c>
      <c r="E17" s="31">
        <f t="shared" si="0"/>
        <v>21.1930987040202</v>
      </c>
      <c r="F17" s="29">
        <v>22.5170402526855</v>
      </c>
      <c r="G17" s="29">
        <v>23.2558612823486</v>
      </c>
      <c r="H17" s="29">
        <v>22.441125869751</v>
      </c>
      <c r="I17" s="31">
        <f t="shared" si="1"/>
        <v>22.7380091349284</v>
      </c>
      <c r="J17" s="29">
        <v>21.5349712371826</v>
      </c>
      <c r="K17" s="29">
        <v>21.3756122589111</v>
      </c>
      <c r="L17" s="29">
        <v>21.4811878204346</v>
      </c>
      <c r="M17" s="31">
        <f t="shared" si="2"/>
        <v>21.4639237721761</v>
      </c>
      <c r="N17" s="29">
        <v>23.1358661651611</v>
      </c>
      <c r="O17" s="29">
        <v>23.4363212585449</v>
      </c>
      <c r="P17" s="29">
        <v>23.8094367980957</v>
      </c>
      <c r="Q17" s="31">
        <f t="shared" si="3"/>
        <v>23.4605414072672</v>
      </c>
      <c r="R17" s="29">
        <v>24.75</v>
      </c>
      <c r="S17" s="29">
        <v>24.61</v>
      </c>
      <c r="T17" s="42">
        <v>24.69</v>
      </c>
      <c r="U17" s="43"/>
      <c r="X17" s="51"/>
      <c r="AC17" s="55"/>
      <c r="AD17" s="55"/>
      <c r="AE17" s="55"/>
      <c r="AM17" s="31"/>
      <c r="AN17" s="55"/>
    </row>
    <row r="18" spans="1:44">
      <c r="A18" s="27" t="s">
        <v>35</v>
      </c>
      <c r="B18" s="28">
        <v>25.2875137329102</v>
      </c>
      <c r="C18" s="29">
        <v>25.3730316162109</v>
      </c>
      <c r="D18" s="29">
        <v>25.1457786560059</v>
      </c>
      <c r="E18" s="31">
        <f t="shared" si="0"/>
        <v>25.2687746683757</v>
      </c>
      <c r="F18" s="29">
        <v>22.8059642791748</v>
      </c>
      <c r="G18" s="29">
        <v>22.9565296173096</v>
      </c>
      <c r="H18" s="29">
        <v>22.9672679901123</v>
      </c>
      <c r="I18" s="31">
        <f t="shared" si="1"/>
        <v>22.9099206288656</v>
      </c>
      <c r="J18" s="29">
        <v>23.0589485168457</v>
      </c>
      <c r="K18" s="29">
        <v>23.0166683197021</v>
      </c>
      <c r="L18" s="29">
        <v>23.1960857391357</v>
      </c>
      <c r="M18" s="31">
        <f t="shared" si="2"/>
        <v>23.0905675252278</v>
      </c>
      <c r="N18" s="29">
        <v>24.5282192230225</v>
      </c>
      <c r="O18" s="29">
        <v>24.4741096496582</v>
      </c>
      <c r="P18" s="29">
        <v>24.5868988037109</v>
      </c>
      <c r="Q18" s="31">
        <f t="shared" si="3"/>
        <v>24.5297425587972</v>
      </c>
      <c r="R18" s="29">
        <v>27.56</v>
      </c>
      <c r="S18" s="29">
        <v>27.53</v>
      </c>
      <c r="T18" s="42">
        <v>27.68</v>
      </c>
      <c r="U18" s="43"/>
      <c r="W18" s="36" t="s">
        <v>36</v>
      </c>
      <c r="X18" s="51"/>
      <c r="AC18" s="55"/>
      <c r="AD18" s="55"/>
      <c r="AE18" s="55"/>
      <c r="AN18" s="55"/>
      <c r="AR18" s="94"/>
    </row>
    <row r="19" spans="1:44">
      <c r="A19" s="27" t="s">
        <v>37</v>
      </c>
      <c r="B19" s="28">
        <v>25.1196022033691</v>
      </c>
      <c r="C19" s="29">
        <v>24.8591766357422</v>
      </c>
      <c r="D19" s="29">
        <v>24.8228893280029</v>
      </c>
      <c r="E19" s="31">
        <f t="shared" si="0"/>
        <v>24.9338893890381</v>
      </c>
      <c r="F19" s="29">
        <v>26.3287105560303</v>
      </c>
      <c r="G19" s="29">
        <v>26.1163387298584</v>
      </c>
      <c r="H19" s="29">
        <v>26.3202590942383</v>
      </c>
      <c r="I19" s="31">
        <f t="shared" si="1"/>
        <v>26.2551027933757</v>
      </c>
      <c r="J19" s="29">
        <v>24.1334762573242</v>
      </c>
      <c r="K19" s="29">
        <v>23.9868106842041</v>
      </c>
      <c r="L19" s="29">
        <v>24.1031761169434</v>
      </c>
      <c r="M19" s="31">
        <f t="shared" si="2"/>
        <v>24.0744876861572</v>
      </c>
      <c r="N19" s="29">
        <v>24.5011920928955</v>
      </c>
      <c r="O19" s="29">
        <v>24.2475452423096</v>
      </c>
      <c r="P19" s="29">
        <v>24.8492012023926</v>
      </c>
      <c r="Q19" s="31">
        <f t="shared" si="3"/>
        <v>24.5326461791992</v>
      </c>
      <c r="R19" s="29">
        <v>27.58</v>
      </c>
      <c r="S19" s="29">
        <v>27.34</v>
      </c>
      <c r="T19" s="42">
        <v>27.22</v>
      </c>
      <c r="U19" s="43"/>
      <c r="X19" s="17" t="s">
        <v>80</v>
      </c>
      <c r="Y19" s="17"/>
      <c r="Z19" s="17"/>
      <c r="AA19" s="17" t="s">
        <v>81</v>
      </c>
      <c r="AB19" s="17"/>
      <c r="AC19" s="17"/>
      <c r="AD19" s="17" t="s">
        <v>82</v>
      </c>
      <c r="AE19" s="17"/>
      <c r="AF19" s="17"/>
      <c r="AG19" s="17" t="s">
        <v>83</v>
      </c>
      <c r="AH19" s="17"/>
      <c r="AI19" s="17"/>
      <c r="AJ19" s="86" t="s">
        <v>7</v>
      </c>
      <c r="AK19" s="86"/>
      <c r="AL19" s="86"/>
      <c r="AM19" s="26" t="s">
        <v>3</v>
      </c>
      <c r="AN19" s="55"/>
      <c r="AO19" s="94"/>
      <c r="AP19" s="94"/>
      <c r="AQ19" s="94"/>
      <c r="AR19" s="94"/>
    </row>
    <row r="20" spans="1:44">
      <c r="A20" s="27" t="s">
        <v>38</v>
      </c>
      <c r="B20" s="28">
        <v>22.9237003326416</v>
      </c>
      <c r="C20" s="29">
        <v>22.9288959503174</v>
      </c>
      <c r="D20" s="29">
        <v>22.9193363189697</v>
      </c>
      <c r="E20" s="31">
        <f t="shared" si="0"/>
        <v>22.9239775339762</v>
      </c>
      <c r="F20" s="29">
        <v>23.8887634277344</v>
      </c>
      <c r="G20" s="29">
        <v>23.990083694458</v>
      </c>
      <c r="H20" s="29">
        <v>23.7976036071777</v>
      </c>
      <c r="I20" s="31">
        <f t="shared" si="1"/>
        <v>23.8921502431234</v>
      </c>
      <c r="J20" s="29">
        <v>22.4282360076904</v>
      </c>
      <c r="K20" s="29">
        <v>22.2377452850342</v>
      </c>
      <c r="L20" s="29">
        <v>22.3298797607422</v>
      </c>
      <c r="M20" s="31">
        <f t="shared" si="2"/>
        <v>22.3319536844889</v>
      </c>
      <c r="N20" s="29">
        <v>23.0285568237305</v>
      </c>
      <c r="O20" s="29">
        <v>23.0970611572266</v>
      </c>
      <c r="P20" s="29">
        <v>23.4675750732422</v>
      </c>
      <c r="Q20" s="31">
        <f t="shared" si="3"/>
        <v>23.1977310180664</v>
      </c>
      <c r="R20" s="29">
        <v>25.16</v>
      </c>
      <c r="S20" s="29">
        <v>25.56</v>
      </c>
      <c r="T20" s="42">
        <v>25.62</v>
      </c>
      <c r="U20" s="43"/>
      <c r="W20" s="44" t="s">
        <v>9</v>
      </c>
      <c r="X20" s="52">
        <f>X4-23.39</f>
        <v>-1.4109922790527</v>
      </c>
      <c r="Y20" s="65">
        <f>Y4-23.39</f>
        <v>-1.2930055999756</v>
      </c>
      <c r="Z20" s="66">
        <f>Z4-23.39</f>
        <v>-1.1088510894775</v>
      </c>
      <c r="AA20" s="67">
        <f>AB4-23.04</f>
        <v>0.560381851196301</v>
      </c>
      <c r="AB20" s="67">
        <f>AC4-23.04</f>
        <v>0.3121900177002</v>
      </c>
      <c r="AC20" s="68">
        <f>AD4-23.04</f>
        <v>0.475689849853502</v>
      </c>
      <c r="AD20" s="69">
        <f>AF4-25.91</f>
        <v>0.0790460968018003</v>
      </c>
      <c r="AE20" s="69">
        <f>AG4-25.91</f>
        <v>-0.281278762817401</v>
      </c>
      <c r="AF20" s="70">
        <f>AH4-25.91</f>
        <v>-0.1570092773437</v>
      </c>
      <c r="AG20" s="67">
        <f>AJ4-23.62</f>
        <v>0.4889603424072</v>
      </c>
      <c r="AH20" s="67">
        <f>AK4-23.62</f>
        <v>0.5404427337646</v>
      </c>
      <c r="AI20" s="68">
        <f>AL4-23.62</f>
        <v>0.566927032470698</v>
      </c>
      <c r="AJ20" s="67">
        <f t="shared" ref="AJ20:AL20" si="8">AN4-21.84</f>
        <v>-0.639802780151399</v>
      </c>
      <c r="AK20" s="67">
        <f t="shared" si="8"/>
        <v>-0.637886999999999</v>
      </c>
      <c r="AL20" s="67">
        <f t="shared" si="8"/>
        <v>0.781625900268502</v>
      </c>
      <c r="AM20" s="68">
        <f t="shared" ref="AM20:AM31" si="9">AVERAGE(AJ20:AL20)</f>
        <v>-0.165354626627632</v>
      </c>
      <c r="AN20" s="55"/>
      <c r="AO20" s="94"/>
      <c r="AP20" s="94"/>
      <c r="AQ20" s="94"/>
      <c r="AR20" s="94"/>
    </row>
    <row r="21" spans="1:44">
      <c r="A21" s="27" t="s">
        <v>39</v>
      </c>
      <c r="B21" s="28">
        <v>21.4329414367676</v>
      </c>
      <c r="C21" s="29">
        <v>21.3703536987305</v>
      </c>
      <c r="D21" s="29">
        <v>21.3127193450928</v>
      </c>
      <c r="E21" s="31">
        <f t="shared" si="0"/>
        <v>21.3720048268636</v>
      </c>
      <c r="F21" s="29">
        <v>22.4469909667969</v>
      </c>
      <c r="G21" s="29">
        <v>22.5863609313965</v>
      </c>
      <c r="H21" s="29">
        <v>22.3767051696777</v>
      </c>
      <c r="I21" s="31">
        <f t="shared" si="1"/>
        <v>22.4700190226237</v>
      </c>
      <c r="J21" s="29">
        <v>22.8543357849121</v>
      </c>
      <c r="K21" s="29">
        <v>22.7332878112793</v>
      </c>
      <c r="L21" s="29">
        <v>22.9693031311035</v>
      </c>
      <c r="M21" s="31">
        <f t="shared" si="2"/>
        <v>22.8523089090983</v>
      </c>
      <c r="N21" s="29">
        <v>22.2324676513672</v>
      </c>
      <c r="O21" s="29">
        <v>22.2360515594482</v>
      </c>
      <c r="P21" s="29">
        <v>22.3720645904541</v>
      </c>
      <c r="Q21" s="31">
        <f t="shared" si="3"/>
        <v>22.2801946004232</v>
      </c>
      <c r="R21" s="29">
        <v>24.71</v>
      </c>
      <c r="S21" s="29">
        <v>24.78</v>
      </c>
      <c r="T21" s="42">
        <v>24.57</v>
      </c>
      <c r="U21" s="43"/>
      <c r="W21" s="44" t="s">
        <v>11</v>
      </c>
      <c r="X21" s="53">
        <f t="shared" ref="X21:X31" si="10">X5-23.39</f>
        <v>-0.0239931488037008</v>
      </c>
      <c r="Y21" s="71">
        <f t="shared" ref="Y21:Y31" si="11">Y5-23.39</f>
        <v>0.161670074462901</v>
      </c>
      <c r="Z21" s="72">
        <f t="shared" ref="Z21:Z31" si="12">Z5-23.39</f>
        <v>0.0109704589843993</v>
      </c>
      <c r="AA21" s="73">
        <f t="shared" ref="AA21:AA31" si="13">AB5-23.04</f>
        <v>1.6285123443604</v>
      </c>
      <c r="AB21" s="73">
        <f t="shared" ref="AB21:AB31" si="14">AC5-23.04</f>
        <v>1.6201047515869</v>
      </c>
      <c r="AC21" s="41">
        <f t="shared" ref="AC21:AC31" si="15">AD5-23.04</f>
        <v>1.5822229003906</v>
      </c>
      <c r="AD21" s="74">
        <f t="shared" ref="AD21:AD31" si="16">AF5-25.91</f>
        <v>0.894923629760701</v>
      </c>
      <c r="AE21" s="74">
        <f t="shared" ref="AE21:AE31" si="17">AG5-25.91</f>
        <v>1.0441339874268</v>
      </c>
      <c r="AF21" s="75">
        <f t="shared" ref="AF21:AF31" si="18">AH5-25.91</f>
        <v>1.1374109649658</v>
      </c>
      <c r="AG21" s="73">
        <f t="shared" ref="AG21:AG31" si="19">AJ5-23.62</f>
        <v>3.5730290222168</v>
      </c>
      <c r="AH21" s="73">
        <f t="shared" ref="AH21:AH31" si="20">AK5-23.62</f>
        <v>3.640440826416</v>
      </c>
      <c r="AI21" s="41">
        <f t="shared" ref="AI21:AI31" si="21">AL5-23.62</f>
        <v>3.7422550964355</v>
      </c>
      <c r="AJ21" s="73">
        <f t="shared" ref="AJ21:AL21" si="22">AN5-21.84</f>
        <v>4.683717880249</v>
      </c>
      <c r="AK21" s="73">
        <f t="shared" si="22"/>
        <v>3.9289113616943</v>
      </c>
      <c r="AL21" s="73">
        <f t="shared" si="22"/>
        <v>4.5119344329834</v>
      </c>
      <c r="AM21" s="41">
        <f t="shared" si="9"/>
        <v>4.3748545583089</v>
      </c>
      <c r="AN21" s="55"/>
      <c r="AO21" s="94"/>
      <c r="AP21" s="94"/>
      <c r="AQ21" s="94"/>
      <c r="AR21" s="94"/>
    </row>
    <row r="22" spans="1:44">
      <c r="A22" s="27" t="s">
        <v>40</v>
      </c>
      <c r="B22" s="28">
        <v>25.7893486022949</v>
      </c>
      <c r="C22" s="29">
        <v>25.745906829834</v>
      </c>
      <c r="D22" s="29">
        <v>25.8758983612061</v>
      </c>
      <c r="E22" s="31">
        <f t="shared" si="0"/>
        <v>25.8037179311117</v>
      </c>
      <c r="F22" s="29">
        <v>27.6734180450439</v>
      </c>
      <c r="G22" s="29">
        <v>27.514627456665</v>
      </c>
      <c r="H22" s="29">
        <v>27.5865592956543</v>
      </c>
      <c r="I22" s="31">
        <f t="shared" si="1"/>
        <v>27.5915349324544</v>
      </c>
      <c r="J22" s="29">
        <v>24.7914485931396</v>
      </c>
      <c r="K22" s="29">
        <v>24.6470603942871</v>
      </c>
      <c r="L22" s="29">
        <v>24.6983318328857</v>
      </c>
      <c r="M22" s="31">
        <f t="shared" si="2"/>
        <v>24.7122802734375</v>
      </c>
      <c r="N22" s="29">
        <v>25.7982730865479</v>
      </c>
      <c r="O22" s="29">
        <v>25.600248336792</v>
      </c>
      <c r="P22" s="29">
        <v>25.5801963806152</v>
      </c>
      <c r="Q22" s="31">
        <f t="shared" si="3"/>
        <v>25.6595726013184</v>
      </c>
      <c r="R22" s="29">
        <v>28.16</v>
      </c>
      <c r="S22" s="29">
        <v>28.06</v>
      </c>
      <c r="T22" s="42">
        <v>27.76</v>
      </c>
      <c r="U22" s="43"/>
      <c r="W22" s="44" t="s">
        <v>13</v>
      </c>
      <c r="X22" s="53">
        <f t="shared" si="10"/>
        <v>2.9371541595459</v>
      </c>
      <c r="Y22" s="71">
        <f t="shared" si="11"/>
        <v>2.7811044311523</v>
      </c>
      <c r="Z22" s="72">
        <f t="shared" si="12"/>
        <v>2.6307138061523</v>
      </c>
      <c r="AA22" s="73">
        <f t="shared" si="13"/>
        <v>1.8614911651611</v>
      </c>
      <c r="AB22" s="73">
        <f t="shared" si="14"/>
        <v>1.9379644012451</v>
      </c>
      <c r="AC22" s="41">
        <f t="shared" si="15"/>
        <v>1.7564611053467</v>
      </c>
      <c r="AD22" s="74">
        <f t="shared" si="16"/>
        <v>2.6184252166748</v>
      </c>
      <c r="AE22" s="74">
        <f t="shared" si="17"/>
        <v>2.3111284637451</v>
      </c>
      <c r="AF22" s="75">
        <f t="shared" si="18"/>
        <v>2.6418360137939</v>
      </c>
      <c r="AG22" s="73">
        <f t="shared" si="19"/>
        <v>0.620559768676799</v>
      </c>
      <c r="AH22" s="73">
        <f t="shared" si="20"/>
        <v>0.538047866821298</v>
      </c>
      <c r="AI22" s="41">
        <f t="shared" si="21"/>
        <v>0.651198272705098</v>
      </c>
      <c r="AJ22" s="73">
        <f t="shared" ref="AJ22:AL22" si="23">AN6-21.84</f>
        <v>1.633560333252</v>
      </c>
      <c r="AK22" s="73">
        <f t="shared" si="23"/>
        <v>0.561719512939401</v>
      </c>
      <c r="AL22" s="73">
        <f t="shared" si="23"/>
        <v>1.9235478973388</v>
      </c>
      <c r="AM22" s="41">
        <f t="shared" si="9"/>
        <v>1.37294258117673</v>
      </c>
      <c r="AN22" s="55"/>
      <c r="AO22" s="94"/>
      <c r="AP22" s="94"/>
      <c r="AQ22" s="94"/>
      <c r="AR22" s="94"/>
    </row>
    <row r="23" spans="1:44">
      <c r="A23" s="27" t="s">
        <v>41</v>
      </c>
      <c r="B23" s="28">
        <v>29.0825939178467</v>
      </c>
      <c r="C23" s="29">
        <v>29.1894016265869</v>
      </c>
      <c r="D23" s="29">
        <v>29.0831260681152</v>
      </c>
      <c r="E23" s="31">
        <f t="shared" si="0"/>
        <v>29.1183738708496</v>
      </c>
      <c r="F23" s="29">
        <v>28.5382480621338</v>
      </c>
      <c r="G23" s="29">
        <v>28.2719345092773</v>
      </c>
      <c r="H23" s="29">
        <v>28.687744140625</v>
      </c>
      <c r="I23" s="31">
        <f t="shared" si="1"/>
        <v>28.499308904012</v>
      </c>
      <c r="J23" s="29">
        <v>27.9894733428955</v>
      </c>
      <c r="K23" s="29">
        <v>28.2002544403076</v>
      </c>
      <c r="L23" s="29">
        <v>28.0030193328857</v>
      </c>
      <c r="M23" s="31">
        <f t="shared" si="2"/>
        <v>28.0642490386963</v>
      </c>
      <c r="N23" s="29">
        <v>29.2846527099609</v>
      </c>
      <c r="O23" s="29">
        <v>29.6487827301025</v>
      </c>
      <c r="P23" s="29">
        <v>29.3670177459717</v>
      </c>
      <c r="Q23" s="31">
        <f t="shared" si="3"/>
        <v>29.433484395345</v>
      </c>
      <c r="R23" s="29">
        <v>31</v>
      </c>
      <c r="S23" s="29">
        <v>30.91</v>
      </c>
      <c r="T23" s="42">
        <v>31.14</v>
      </c>
      <c r="U23" s="43"/>
      <c r="W23" s="44" t="s">
        <v>15</v>
      </c>
      <c r="X23" s="53">
        <f t="shared" si="10"/>
        <v>5.7687249755859</v>
      </c>
      <c r="Y23" s="71">
        <f t="shared" si="11"/>
        <v>5.8232225036621</v>
      </c>
      <c r="Z23" s="72">
        <f t="shared" si="12"/>
        <v>5.7008905029297</v>
      </c>
      <c r="AA23" s="73">
        <f t="shared" si="13"/>
        <v>5.0326795196533</v>
      </c>
      <c r="AB23" s="73">
        <f t="shared" si="14"/>
        <v>5.1356795196533</v>
      </c>
      <c r="AC23" s="41">
        <f t="shared" si="15"/>
        <v>5.4326795196533</v>
      </c>
      <c r="AD23" s="74">
        <f t="shared" si="16"/>
        <v>4.5860823059082</v>
      </c>
      <c r="AE23" s="74">
        <f t="shared" si="17"/>
        <v>4.9755133056641</v>
      </c>
      <c r="AF23" s="75">
        <f t="shared" si="18"/>
        <v>4.6573446655273</v>
      </c>
      <c r="AG23" s="73">
        <f t="shared" si="19"/>
        <v>3.758530883789</v>
      </c>
      <c r="AH23" s="73">
        <f t="shared" si="20"/>
        <v>3.8506764221191</v>
      </c>
      <c r="AI23" s="41">
        <f t="shared" si="21"/>
        <v>3.6970745849609</v>
      </c>
      <c r="AJ23" s="73">
        <f t="shared" ref="AJ23:AL23" si="24">AN7-21.84</f>
        <v>4.780807647705</v>
      </c>
      <c r="AK23" s="73">
        <f t="shared" si="24"/>
        <v>3.1893827056884</v>
      </c>
      <c r="AL23" s="73">
        <f t="shared" si="24"/>
        <v>3.3799974060058</v>
      </c>
      <c r="AM23" s="41">
        <f t="shared" si="9"/>
        <v>3.78339591979973</v>
      </c>
      <c r="AN23" s="55"/>
      <c r="AO23" s="94"/>
      <c r="AP23" s="94"/>
      <c r="AQ23" s="94"/>
      <c r="AR23" s="95"/>
    </row>
    <row r="24" spans="1:44">
      <c r="A24" s="27" t="s">
        <v>42</v>
      </c>
      <c r="B24" s="28">
        <v>26.547082901001</v>
      </c>
      <c r="C24" s="29">
        <v>26.3760032653809</v>
      </c>
      <c r="D24" s="29">
        <v>26.4411239624023</v>
      </c>
      <c r="E24" s="31">
        <f t="shared" si="0"/>
        <v>26.4547367095947</v>
      </c>
      <c r="F24" s="29">
        <v>27.301778793335</v>
      </c>
      <c r="G24" s="29">
        <v>27.750768661499</v>
      </c>
      <c r="H24" s="29">
        <v>27.1089515686035</v>
      </c>
      <c r="I24" s="31">
        <f t="shared" si="1"/>
        <v>27.3871663411458</v>
      </c>
      <c r="J24" s="29">
        <v>25.1279544830322</v>
      </c>
      <c r="K24" s="29">
        <v>24.9158058166504</v>
      </c>
      <c r="L24" s="29">
        <v>24.8653831481934</v>
      </c>
      <c r="M24" s="31">
        <f t="shared" si="2"/>
        <v>24.9697144826253</v>
      </c>
      <c r="N24" s="29">
        <v>25.8885231018066</v>
      </c>
      <c r="O24" s="29">
        <v>26.2694187164307</v>
      </c>
      <c r="P24" s="29">
        <v>26.3319473266602</v>
      </c>
      <c r="Q24" s="31">
        <f t="shared" si="3"/>
        <v>26.1632963816325</v>
      </c>
      <c r="R24" s="29">
        <v>28.64</v>
      </c>
      <c r="S24" s="29">
        <v>28.67</v>
      </c>
      <c r="T24" s="42">
        <v>28.59</v>
      </c>
      <c r="U24" s="43"/>
      <c r="W24" s="44" t="s">
        <v>17</v>
      </c>
      <c r="X24" s="53">
        <f t="shared" si="10"/>
        <v>2.8848126983643</v>
      </c>
      <c r="Y24" s="71">
        <f t="shared" si="11"/>
        <v>2.7854417419434</v>
      </c>
      <c r="Z24" s="72">
        <f t="shared" si="12"/>
        <v>2.68958984375</v>
      </c>
      <c r="AA24" s="73">
        <f t="shared" si="13"/>
        <v>1.5201898193359</v>
      </c>
      <c r="AB24" s="73">
        <f t="shared" si="14"/>
        <v>1.5754232025146</v>
      </c>
      <c r="AC24" s="41">
        <f t="shared" si="15"/>
        <v>1.40118309021</v>
      </c>
      <c r="AD24" s="74">
        <f t="shared" si="16"/>
        <v>2.5095213317871</v>
      </c>
      <c r="AE24" s="74">
        <f t="shared" si="17"/>
        <v>2.2095816040039</v>
      </c>
      <c r="AF24" s="75">
        <f t="shared" si="18"/>
        <v>2.2114942932129</v>
      </c>
      <c r="AG24" s="73">
        <f t="shared" si="19"/>
        <v>5.4680653381348</v>
      </c>
      <c r="AH24" s="73">
        <f t="shared" si="20"/>
        <v>5.3055199432373</v>
      </c>
      <c r="AI24" s="41">
        <f t="shared" si="21"/>
        <v>5.4811580657959</v>
      </c>
      <c r="AJ24" s="73">
        <f t="shared" ref="AJ24:AL24" si="25">AN8-21.84</f>
        <v>4.1217309570313</v>
      </c>
      <c r="AK24" s="73">
        <f t="shared" si="25"/>
        <v>4.3306962585449</v>
      </c>
      <c r="AL24" s="73">
        <f t="shared" si="25"/>
        <v>4.0653134918213</v>
      </c>
      <c r="AM24" s="41">
        <f t="shared" si="9"/>
        <v>4.17258023579917</v>
      </c>
      <c r="AN24" s="55"/>
      <c r="AO24" s="94"/>
      <c r="AP24" s="94"/>
      <c r="AQ24" s="94"/>
      <c r="AR24" s="95"/>
    </row>
    <row r="25" spans="1:44">
      <c r="A25" s="27" t="s">
        <v>43</v>
      </c>
      <c r="B25" s="28">
        <v>23.9433460235596</v>
      </c>
      <c r="C25" s="29">
        <v>23.9226760864258</v>
      </c>
      <c r="D25" s="29">
        <v>23.8533325195313</v>
      </c>
      <c r="E25" s="31">
        <f t="shared" si="0"/>
        <v>23.9064515431722</v>
      </c>
      <c r="F25" s="29">
        <v>24.6844730377197</v>
      </c>
      <c r="G25" s="29">
        <v>24.4725933074951</v>
      </c>
      <c r="H25" s="29">
        <v>24.5983810424805</v>
      </c>
      <c r="I25" s="31">
        <f t="shared" si="1"/>
        <v>24.5851491292318</v>
      </c>
      <c r="J25" s="29">
        <v>23.0122966766357</v>
      </c>
      <c r="K25" s="29">
        <v>22.8160572052002</v>
      </c>
      <c r="L25" s="29">
        <v>22.8405380249023</v>
      </c>
      <c r="M25" s="31">
        <f t="shared" si="2"/>
        <v>22.8896306355794</v>
      </c>
      <c r="N25" s="29">
        <v>23.8653469085693</v>
      </c>
      <c r="O25" s="29">
        <v>23.3854484558105</v>
      </c>
      <c r="P25" s="29">
        <v>23.888147354126</v>
      </c>
      <c r="Q25" s="31">
        <f t="shared" si="3"/>
        <v>23.7129809061686</v>
      </c>
      <c r="R25" s="29">
        <v>26.17</v>
      </c>
      <c r="S25" s="29">
        <v>26.04</v>
      </c>
      <c r="T25" s="42">
        <v>26.03</v>
      </c>
      <c r="U25" s="43"/>
      <c r="W25" s="44" t="s">
        <v>19</v>
      </c>
      <c r="X25" s="53">
        <f t="shared" si="10"/>
        <v>6.2468293762207</v>
      </c>
      <c r="Y25" s="71">
        <f t="shared" si="11"/>
        <v>6.444077835083</v>
      </c>
      <c r="Z25" s="72">
        <f t="shared" si="12"/>
        <v>6.1690591430664</v>
      </c>
      <c r="AA25" s="73">
        <f t="shared" si="13"/>
        <v>4.1198323822021</v>
      </c>
      <c r="AB25" s="73">
        <f t="shared" si="14"/>
        <v>4.2111672973633</v>
      </c>
      <c r="AC25" s="41">
        <f t="shared" si="15"/>
        <v>4.1899308776855</v>
      </c>
      <c r="AD25" s="74">
        <f t="shared" si="16"/>
        <v>1.9044512176513</v>
      </c>
      <c r="AE25" s="74">
        <f t="shared" si="17"/>
        <v>1.8856275939941</v>
      </c>
      <c r="AF25" s="75">
        <f t="shared" si="18"/>
        <v>1.2426088714599</v>
      </c>
      <c r="AG25" s="73">
        <f t="shared" si="19"/>
        <v>4.4304837036133</v>
      </c>
      <c r="AH25" s="73">
        <f t="shared" si="20"/>
        <v>4.4360077667236</v>
      </c>
      <c r="AI25" s="41">
        <f t="shared" si="21"/>
        <v>4.4106816101074</v>
      </c>
      <c r="AJ25" s="73">
        <f t="shared" ref="AJ25:AL25" si="26">AN9-21.84</f>
        <v>3.8105313491821</v>
      </c>
      <c r="AK25" s="73">
        <f t="shared" si="26"/>
        <v>2.9651134918212</v>
      </c>
      <c r="AL25" s="73">
        <f t="shared" si="26"/>
        <v>4.113134918212</v>
      </c>
      <c r="AM25" s="41">
        <f t="shared" si="9"/>
        <v>3.62959325307177</v>
      </c>
      <c r="AN25" s="55"/>
      <c r="AO25" s="94"/>
      <c r="AP25" s="94"/>
      <c r="AQ25" s="94"/>
      <c r="AR25" s="95"/>
    </row>
    <row r="26" spans="1:44">
      <c r="A26" s="27" t="s">
        <v>44</v>
      </c>
      <c r="B26" s="28">
        <v>27.6422500610352</v>
      </c>
      <c r="C26" s="29">
        <v>27.5741062164307</v>
      </c>
      <c r="D26" s="29">
        <v>27.1480102539063</v>
      </c>
      <c r="E26" s="31">
        <f t="shared" si="0"/>
        <v>27.4547888437907</v>
      </c>
      <c r="F26" s="29">
        <v>28.5755157470703</v>
      </c>
      <c r="G26" s="29">
        <v>28.1618728637695</v>
      </c>
      <c r="H26" s="29">
        <v>28.3872703552246</v>
      </c>
      <c r="I26" s="31">
        <f t="shared" si="1"/>
        <v>28.3748863220215</v>
      </c>
      <c r="J26" s="29">
        <v>26.6441688537598</v>
      </c>
      <c r="K26" s="29">
        <v>26.5790767669678</v>
      </c>
      <c r="L26" s="29">
        <v>26.6848011016846</v>
      </c>
      <c r="M26" s="31">
        <f t="shared" si="2"/>
        <v>26.6360155741374</v>
      </c>
      <c r="N26" s="29">
        <v>27.4563522338867</v>
      </c>
      <c r="O26" s="29">
        <v>27.5012397766113</v>
      </c>
      <c r="P26" s="29">
        <v>27.8040294647217</v>
      </c>
      <c r="Q26" s="31">
        <f t="shared" si="3"/>
        <v>27.5872071584066</v>
      </c>
      <c r="R26" s="29">
        <v>30.09</v>
      </c>
      <c r="S26" s="29">
        <v>30.33</v>
      </c>
      <c r="T26" s="42">
        <v>29.95</v>
      </c>
      <c r="U26" s="43"/>
      <c r="W26" s="44" t="s">
        <v>21</v>
      </c>
      <c r="X26" s="53">
        <f t="shared" si="10"/>
        <v>4.1072076416016</v>
      </c>
      <c r="Y26" s="71">
        <f t="shared" si="11"/>
        <v>3.8784669494629</v>
      </c>
      <c r="Z26" s="72">
        <f t="shared" si="12"/>
        <v>3.7930978393555</v>
      </c>
      <c r="AA26" s="73">
        <f t="shared" si="13"/>
        <v>2.9120301818848</v>
      </c>
      <c r="AB26" s="73">
        <f t="shared" si="14"/>
        <v>2.6794881439209</v>
      </c>
      <c r="AC26" s="41">
        <f t="shared" si="15"/>
        <v>2.3759717559814</v>
      </c>
      <c r="AD26" s="74">
        <f t="shared" si="16"/>
        <v>3.3672922515869</v>
      </c>
      <c r="AE26" s="74">
        <f t="shared" si="17"/>
        <v>3.4638574981689</v>
      </c>
      <c r="AF26" s="75">
        <f t="shared" si="18"/>
        <v>3.3063505554199</v>
      </c>
      <c r="AG26" s="73">
        <f t="shared" si="19"/>
        <v>3.8376625823975</v>
      </c>
      <c r="AH26" s="73">
        <f t="shared" si="20"/>
        <v>4.0188454437256</v>
      </c>
      <c r="AI26" s="41">
        <f t="shared" si="21"/>
        <v>3.7268570709229</v>
      </c>
      <c r="AJ26" s="73">
        <f t="shared" ref="AJ26:AL26" si="27">AN10-21.84</f>
        <v>3.7249585723877</v>
      </c>
      <c r="AK26" s="73">
        <f t="shared" si="27"/>
        <v>3.5359479522705</v>
      </c>
      <c r="AL26" s="73">
        <f t="shared" si="27"/>
        <v>3.787594795227</v>
      </c>
      <c r="AM26" s="41">
        <f t="shared" si="9"/>
        <v>3.68283377329507</v>
      </c>
      <c r="AN26" s="55"/>
      <c r="AO26" s="94"/>
      <c r="AP26" s="94"/>
      <c r="AQ26" s="94"/>
      <c r="AR26" s="94"/>
    </row>
    <row r="27" spans="1:44">
      <c r="A27" s="27" t="s">
        <v>45</v>
      </c>
      <c r="B27" s="28">
        <v>26.8538494110107</v>
      </c>
      <c r="C27" s="29">
        <v>26.7979145050049</v>
      </c>
      <c r="D27" s="29">
        <v>26.4996891021729</v>
      </c>
      <c r="E27" s="31">
        <f t="shared" si="0"/>
        <v>26.7171510060628</v>
      </c>
      <c r="F27" s="29">
        <v>28.383674621582</v>
      </c>
      <c r="G27" s="29">
        <v>28.3894290924072</v>
      </c>
      <c r="H27" s="29">
        <v>28.180835723877</v>
      </c>
      <c r="I27" s="31">
        <f t="shared" si="1"/>
        <v>28.3179798126221</v>
      </c>
      <c r="J27" s="29">
        <v>27.6924362182617</v>
      </c>
      <c r="K27" s="29">
        <v>27.5515899658203</v>
      </c>
      <c r="L27" s="29">
        <v>27.6136989593506</v>
      </c>
      <c r="M27" s="31">
        <f t="shared" si="2"/>
        <v>27.6192417144775</v>
      </c>
      <c r="N27" s="29">
        <v>28.0205745697021</v>
      </c>
      <c r="O27" s="29">
        <v>27.7862739562988</v>
      </c>
      <c r="P27" s="29">
        <v>27.9777412414551</v>
      </c>
      <c r="Q27" s="31">
        <f t="shared" si="3"/>
        <v>27.928196589152</v>
      </c>
      <c r="R27" s="29">
        <v>29.02</v>
      </c>
      <c r="S27" s="29">
        <v>29.09</v>
      </c>
      <c r="T27" s="42">
        <v>28.91</v>
      </c>
      <c r="U27" s="43"/>
      <c r="W27" s="44" t="s">
        <v>23</v>
      </c>
      <c r="X27" s="53">
        <f t="shared" si="10"/>
        <v>1.6181672668457</v>
      </c>
      <c r="Y27" s="71">
        <f t="shared" si="11"/>
        <v>1.4623807525635</v>
      </c>
      <c r="Z27" s="72">
        <f t="shared" si="12"/>
        <v>1.3391793823242</v>
      </c>
      <c r="AA27" s="73">
        <f t="shared" si="13"/>
        <v>1.446349105835</v>
      </c>
      <c r="AB27" s="73">
        <f t="shared" si="14"/>
        <v>1.7900609588623</v>
      </c>
      <c r="AC27" s="41">
        <f t="shared" si="15"/>
        <v>2.2611512756348</v>
      </c>
      <c r="AD27" s="74">
        <f t="shared" si="16"/>
        <v>-0.381141815185501</v>
      </c>
      <c r="AE27" s="74">
        <f t="shared" si="17"/>
        <v>-0.170303497314499</v>
      </c>
      <c r="AF27" s="75">
        <f t="shared" si="18"/>
        <v>0.0127943420410013</v>
      </c>
      <c r="AG27" s="73">
        <f t="shared" si="19"/>
        <v>4.3309773254395</v>
      </c>
      <c r="AH27" s="73">
        <f t="shared" si="20"/>
        <v>4.3672169494629</v>
      </c>
      <c r="AI27" s="41">
        <f t="shared" si="21"/>
        <v>4.4824234771729</v>
      </c>
      <c r="AJ27" s="73">
        <f t="shared" ref="AJ27:AL27" si="28">AN11-21.84</f>
        <v>3.3869611740112</v>
      </c>
      <c r="AK27" s="73">
        <f t="shared" si="28"/>
        <v>3.5296117401123</v>
      </c>
      <c r="AL27" s="73">
        <f t="shared" si="28"/>
        <v>3.2507878875732</v>
      </c>
      <c r="AM27" s="41">
        <f t="shared" si="9"/>
        <v>3.38912026723223</v>
      </c>
      <c r="AN27" s="55"/>
      <c r="AO27" s="94"/>
      <c r="AP27" s="94"/>
      <c r="AQ27" s="94"/>
      <c r="AR27" s="94"/>
    </row>
    <row r="28" spans="1:44">
      <c r="A28" s="27" t="s">
        <v>46</v>
      </c>
      <c r="B28" s="28">
        <v>22.3367958068848</v>
      </c>
      <c r="C28" s="29">
        <v>22.2650756835938</v>
      </c>
      <c r="D28" s="29">
        <v>22.5543537139893</v>
      </c>
      <c r="E28" s="31">
        <f t="shared" si="0"/>
        <v>22.3854084014893</v>
      </c>
      <c r="F28" s="29">
        <v>21.0871181488037</v>
      </c>
      <c r="G28" s="29">
        <v>21.1568260192871</v>
      </c>
      <c r="H28" s="29">
        <v>20.492919921875</v>
      </c>
      <c r="I28" s="31">
        <f t="shared" si="1"/>
        <v>20.9122880299886</v>
      </c>
      <c r="J28" s="29">
        <v>21.4679260253906</v>
      </c>
      <c r="K28" s="29">
        <v>22.1034355163574</v>
      </c>
      <c r="L28" s="29">
        <v>21.9680690765381</v>
      </c>
      <c r="M28" s="31">
        <f t="shared" si="2"/>
        <v>21.846476872762</v>
      </c>
      <c r="N28" s="29">
        <v>20.9346599578857</v>
      </c>
      <c r="O28" s="29">
        <v>21.1303653717041</v>
      </c>
      <c r="P28" s="29">
        <v>20.9654369354248</v>
      </c>
      <c r="Q28" s="31">
        <f t="shared" si="3"/>
        <v>21.0101540883382</v>
      </c>
      <c r="R28" s="29">
        <v>22.15</v>
      </c>
      <c r="S28" s="29">
        <v>22.08</v>
      </c>
      <c r="T28" s="42">
        <v>22.33</v>
      </c>
      <c r="U28" s="43"/>
      <c r="W28" s="44" t="s">
        <v>25</v>
      </c>
      <c r="X28" s="53">
        <f t="shared" si="10"/>
        <v>2.9618505096436</v>
      </c>
      <c r="Y28" s="71">
        <f t="shared" si="11"/>
        <v>2.2680600738525</v>
      </c>
      <c r="Z28" s="72">
        <f t="shared" si="12"/>
        <v>2.3791917419434</v>
      </c>
      <c r="AA28" s="73">
        <f t="shared" si="13"/>
        <v>2.3561639404297</v>
      </c>
      <c r="AB28" s="73">
        <f t="shared" si="14"/>
        <v>1.8701543426514</v>
      </c>
      <c r="AC28" s="41">
        <f t="shared" si="15"/>
        <v>2.0243863677979</v>
      </c>
      <c r="AD28" s="74">
        <f t="shared" si="16"/>
        <v>1.4284475708008</v>
      </c>
      <c r="AE28" s="74">
        <f t="shared" si="17"/>
        <v>1.3569296264648</v>
      </c>
      <c r="AF28" s="75">
        <f t="shared" si="18"/>
        <v>1.3170584106445</v>
      </c>
      <c r="AG28" s="73">
        <f t="shared" si="19"/>
        <v>1.4059571075439</v>
      </c>
      <c r="AH28" s="73">
        <f t="shared" si="20"/>
        <v>1.3618210601807</v>
      </c>
      <c r="AI28" s="41">
        <f t="shared" si="21"/>
        <v>1.5362057495117</v>
      </c>
      <c r="AJ28" s="73">
        <f t="shared" ref="AJ28:AL28" si="29">AN12-21.84</f>
        <v>2.2451173400879</v>
      </c>
      <c r="AK28" s="73">
        <f t="shared" si="29"/>
        <v>2.3382608032227</v>
      </c>
      <c r="AL28" s="73">
        <f t="shared" si="29"/>
        <v>2.2218724822998</v>
      </c>
      <c r="AM28" s="41">
        <f t="shared" si="9"/>
        <v>2.26841687520347</v>
      </c>
      <c r="AN28" s="55"/>
      <c r="AO28" s="94"/>
      <c r="AP28" s="94"/>
      <c r="AQ28" s="94"/>
      <c r="AR28" s="94"/>
    </row>
    <row r="29" spans="1:44">
      <c r="A29" s="27" t="s">
        <v>47</v>
      </c>
      <c r="B29" s="28">
        <v>25.7277336120605</v>
      </c>
      <c r="C29" s="29">
        <v>25.0816631317139</v>
      </c>
      <c r="D29" s="29">
        <v>25.5570468902588</v>
      </c>
      <c r="E29" s="31">
        <f t="shared" si="0"/>
        <v>25.4554812113444</v>
      </c>
      <c r="F29" s="29">
        <v>24.6000137329102</v>
      </c>
      <c r="G29" s="29">
        <v>24.2740383148193</v>
      </c>
      <c r="H29" s="29">
        <v>23.9361000061035</v>
      </c>
      <c r="I29" s="31">
        <f t="shared" si="1"/>
        <v>24.270050684611</v>
      </c>
      <c r="J29" s="29">
        <v>25.367488861084</v>
      </c>
      <c r="K29" s="29">
        <v>25.3921298980713</v>
      </c>
      <c r="L29" s="29">
        <v>26.0964260101318</v>
      </c>
      <c r="M29" s="31">
        <f t="shared" si="2"/>
        <v>25.6186815897624</v>
      </c>
      <c r="N29" s="29">
        <v>24.002311706543</v>
      </c>
      <c r="O29" s="29">
        <v>23.4867134094238</v>
      </c>
      <c r="P29" s="29">
        <v>24.2759094238281</v>
      </c>
      <c r="Q29" s="31">
        <f t="shared" si="3"/>
        <v>23.9216448465983</v>
      </c>
      <c r="R29" s="29">
        <v>26.16</v>
      </c>
      <c r="S29" s="29">
        <v>26.08</v>
      </c>
      <c r="T29" s="42">
        <v>25.92</v>
      </c>
      <c r="U29" s="43"/>
      <c r="W29" s="44" t="s">
        <v>27</v>
      </c>
      <c r="X29" s="53">
        <f t="shared" si="10"/>
        <v>2.590447769165</v>
      </c>
      <c r="Y29" s="71">
        <f t="shared" si="11"/>
        <v>2.5881818389893</v>
      </c>
      <c r="Z29" s="72">
        <f t="shared" si="12"/>
        <v>2.5921395874023</v>
      </c>
      <c r="AA29" s="73">
        <f t="shared" si="13"/>
        <v>2.630747756958</v>
      </c>
      <c r="AB29" s="73">
        <f t="shared" si="14"/>
        <v>2.6376313781738</v>
      </c>
      <c r="AC29" s="41">
        <f t="shared" si="15"/>
        <v>2.8606004333496</v>
      </c>
      <c r="AD29" s="74">
        <f t="shared" si="16"/>
        <v>4.2810541534423</v>
      </c>
      <c r="AE29" s="74">
        <f t="shared" si="17"/>
        <v>4.4824224853515</v>
      </c>
      <c r="AF29" s="75">
        <f t="shared" si="18"/>
        <v>4.2476843261718</v>
      </c>
      <c r="AG29" s="73">
        <f t="shared" si="19"/>
        <v>4.8005150604248</v>
      </c>
      <c r="AH29" s="73">
        <f t="shared" si="20"/>
        <v>4.6580265808105</v>
      </c>
      <c r="AI29" s="41">
        <f t="shared" si="21"/>
        <v>4.7863014984131</v>
      </c>
      <c r="AJ29" s="73">
        <f t="shared" ref="AJ29:AL29" si="30">AN13-21.84</f>
        <v>4.3482695388793</v>
      </c>
      <c r="AK29" s="73">
        <f t="shared" si="30"/>
        <v>4.0382295388793</v>
      </c>
      <c r="AL29" s="73">
        <f t="shared" si="30"/>
        <v>3.301453887939</v>
      </c>
      <c r="AM29" s="41">
        <f t="shared" si="9"/>
        <v>3.8959843218992</v>
      </c>
      <c r="AN29" s="55"/>
      <c r="AO29" s="94"/>
      <c r="AP29" s="94"/>
      <c r="AQ29" s="94"/>
      <c r="AR29" s="94"/>
    </row>
    <row r="30" spans="1:44">
      <c r="A30" s="27" t="s">
        <v>48</v>
      </c>
      <c r="B30" s="28">
        <v>23.4783554077148</v>
      </c>
      <c r="C30" s="29">
        <v>23.0720462799072</v>
      </c>
      <c r="D30" s="29">
        <v>23.1447925567627</v>
      </c>
      <c r="E30" s="31">
        <f t="shared" si="0"/>
        <v>23.2317314147949</v>
      </c>
      <c r="F30" s="29">
        <v>22.0541667938232</v>
      </c>
      <c r="G30" s="29">
        <v>22.3045310974121</v>
      </c>
      <c r="H30" s="29">
        <v>22.7543544769287</v>
      </c>
      <c r="I30" s="31">
        <f t="shared" si="1"/>
        <v>22.3710174560547</v>
      </c>
      <c r="J30" s="29">
        <v>23.6554584503174</v>
      </c>
      <c r="K30" s="29">
        <v>23.829906463623</v>
      </c>
      <c r="L30" s="29">
        <v>23.3820362091064</v>
      </c>
      <c r="M30" s="31">
        <f t="shared" si="2"/>
        <v>23.6224670410156</v>
      </c>
      <c r="N30" s="29">
        <v>22.0523929595947</v>
      </c>
      <c r="O30" s="29">
        <v>22.1140727996826</v>
      </c>
      <c r="P30" s="29">
        <v>22.063009262085</v>
      </c>
      <c r="Q30" s="31">
        <f t="shared" si="3"/>
        <v>22.0764916737874</v>
      </c>
      <c r="R30" s="29">
        <v>23.82</v>
      </c>
      <c r="S30" s="29">
        <v>23.57</v>
      </c>
      <c r="T30" s="42">
        <v>23.68</v>
      </c>
      <c r="U30" s="43"/>
      <c r="W30" s="44" t="s">
        <v>29</v>
      </c>
      <c r="X30" s="53">
        <f t="shared" si="10"/>
        <v>3.866326675415</v>
      </c>
      <c r="Y30" s="71">
        <f t="shared" si="11"/>
        <v>4.227244720459</v>
      </c>
      <c r="Z30" s="72">
        <f t="shared" si="12"/>
        <v>4.1563390350342</v>
      </c>
      <c r="AA30" s="73">
        <f t="shared" si="13"/>
        <v>4.2415361022949</v>
      </c>
      <c r="AB30" s="73">
        <f t="shared" si="14"/>
        <v>4.3325700378418</v>
      </c>
      <c r="AC30" s="41">
        <f t="shared" si="15"/>
        <v>4.4056367492676</v>
      </c>
      <c r="AD30" s="74">
        <f t="shared" si="16"/>
        <v>3.7184332275391</v>
      </c>
      <c r="AE30" s="74">
        <f t="shared" si="17"/>
        <v>3.9430158996582</v>
      </c>
      <c r="AF30" s="75">
        <f t="shared" si="18"/>
        <v>4.2598436737061</v>
      </c>
      <c r="AG30" s="73">
        <f t="shared" si="19"/>
        <v>4.8368367004394</v>
      </c>
      <c r="AH30" s="73">
        <f t="shared" si="20"/>
        <v>4.9003971862792</v>
      </c>
      <c r="AI30" s="41">
        <f t="shared" si="21"/>
        <v>4.706134109497</v>
      </c>
      <c r="AJ30" s="73">
        <f t="shared" ref="AJ30:AL30" si="31">AN14-21.84</f>
        <v>5.4835953887939</v>
      </c>
      <c r="AK30" s="73">
        <f t="shared" si="31"/>
        <v>4.874353887939</v>
      </c>
      <c r="AL30" s="73">
        <f t="shared" si="31"/>
        <v>4.3426953887939</v>
      </c>
      <c r="AM30" s="41">
        <f t="shared" si="9"/>
        <v>4.90021488850893</v>
      </c>
      <c r="AN30" s="55"/>
      <c r="AO30" s="94"/>
      <c r="AP30" s="94"/>
      <c r="AQ30" s="94"/>
      <c r="AR30" s="94"/>
    </row>
    <row r="31" spans="1:44">
      <c r="A31" s="27" t="s">
        <v>49</v>
      </c>
      <c r="B31" s="28">
        <v>26.3415069580078</v>
      </c>
      <c r="C31" s="29">
        <v>26.0801219940186</v>
      </c>
      <c r="D31" s="29">
        <v>25.8385848999023</v>
      </c>
      <c r="E31" s="31">
        <f t="shared" si="0"/>
        <v>26.0867379506429</v>
      </c>
      <c r="F31" s="29">
        <v>24.1289443969727</v>
      </c>
      <c r="G31" s="29">
        <v>24.4493255615234</v>
      </c>
      <c r="H31" s="29">
        <v>24.4740791320801</v>
      </c>
      <c r="I31" s="31">
        <f t="shared" si="1"/>
        <v>24.3507830301921</v>
      </c>
      <c r="J31" s="29">
        <v>26.1516456604004</v>
      </c>
      <c r="K31" s="29">
        <v>26.189962387085</v>
      </c>
      <c r="L31" s="29">
        <v>26.4115734100342</v>
      </c>
      <c r="M31" s="31">
        <f t="shared" si="2"/>
        <v>26.2510604858399</v>
      </c>
      <c r="N31" s="29">
        <v>24.4003715515137</v>
      </c>
      <c r="O31" s="29">
        <v>24.5932693481445</v>
      </c>
      <c r="P31" s="29">
        <v>24.5871086120605</v>
      </c>
      <c r="Q31" s="31">
        <f t="shared" si="3"/>
        <v>24.5269165039062</v>
      </c>
      <c r="R31" s="29">
        <v>26.21</v>
      </c>
      <c r="S31" s="29">
        <v>26.1</v>
      </c>
      <c r="T31" s="42">
        <v>28.75</v>
      </c>
      <c r="U31" s="43"/>
      <c r="W31" s="44" t="s">
        <v>31</v>
      </c>
      <c r="X31" s="54">
        <f t="shared" si="10"/>
        <v>5.0951188659668</v>
      </c>
      <c r="Y31" s="76">
        <f t="shared" si="11"/>
        <v>5.0356649017334</v>
      </c>
      <c r="Z31" s="77">
        <f t="shared" si="12"/>
        <v>4.9941495513916</v>
      </c>
      <c r="AA31" s="78">
        <f t="shared" si="13"/>
        <v>5.584195098877</v>
      </c>
      <c r="AB31" s="78">
        <f t="shared" si="14"/>
        <v>4.9741086578369</v>
      </c>
      <c r="AC31" s="79">
        <f t="shared" si="15"/>
        <v>4.8576306915283</v>
      </c>
      <c r="AD31" s="80">
        <f t="shared" si="16"/>
        <v>5.2830675506592</v>
      </c>
      <c r="AE31" s="80">
        <f t="shared" si="17"/>
        <v>4.8384550476074</v>
      </c>
      <c r="AF31" s="81">
        <f t="shared" si="18"/>
        <v>4.7497785949707</v>
      </c>
      <c r="AG31" s="78">
        <f t="shared" si="19"/>
        <v>4.3060158538818</v>
      </c>
      <c r="AH31" s="78">
        <f t="shared" si="20"/>
        <v>4.1926659393311</v>
      </c>
      <c r="AI31" s="79">
        <f t="shared" si="21"/>
        <v>4.15936668396</v>
      </c>
      <c r="AJ31" s="78">
        <f t="shared" ref="AJ31:AL31" si="32">AN15-21.84</f>
        <v>3.3426953887939</v>
      </c>
      <c r="AK31" s="78">
        <f t="shared" si="32"/>
        <v>4.1389009094238</v>
      </c>
      <c r="AL31" s="78">
        <f t="shared" si="32"/>
        <v>4.395668182373</v>
      </c>
      <c r="AM31" s="79">
        <f t="shared" si="9"/>
        <v>3.9590881601969</v>
      </c>
      <c r="AN31" s="55"/>
      <c r="AO31" s="94"/>
      <c r="AP31" s="94"/>
      <c r="AQ31" s="94"/>
      <c r="AR31" s="94"/>
    </row>
    <row r="32" spans="1:43">
      <c r="A32" s="27" t="s">
        <v>50</v>
      </c>
      <c r="B32" s="28">
        <v>26.5691833496094</v>
      </c>
      <c r="C32" s="29">
        <v>26.5050010681152</v>
      </c>
      <c r="D32" s="29">
        <v>25.9998779296875</v>
      </c>
      <c r="E32" s="31">
        <f t="shared" si="0"/>
        <v>26.3580207824707</v>
      </c>
      <c r="F32" s="29">
        <v>24.2998046875</v>
      </c>
      <c r="G32" s="29">
        <v>24.3803043365479</v>
      </c>
      <c r="H32" s="29">
        <v>24.5415382385254</v>
      </c>
      <c r="I32" s="31">
        <f t="shared" si="1"/>
        <v>24.4072157541911</v>
      </c>
      <c r="J32" s="29">
        <v>26.460916519165</v>
      </c>
      <c r="K32" s="29">
        <v>26.4097576141357</v>
      </c>
      <c r="L32" s="29">
        <v>26.670238494873</v>
      </c>
      <c r="M32" s="31">
        <f t="shared" si="2"/>
        <v>26.5136375427246</v>
      </c>
      <c r="N32" s="29">
        <v>26.1033134460449</v>
      </c>
      <c r="O32" s="29">
        <v>26.0624504089355</v>
      </c>
      <c r="P32" s="29">
        <v>26.2069473266602</v>
      </c>
      <c r="Q32" s="31">
        <f t="shared" si="3"/>
        <v>26.1242370605469</v>
      </c>
      <c r="R32" s="29">
        <v>27.49</v>
      </c>
      <c r="S32" s="29">
        <v>27.44</v>
      </c>
      <c r="T32" s="42">
        <v>27.45</v>
      </c>
      <c r="U32" s="43"/>
      <c r="W32" s="55"/>
      <c r="X32" s="19"/>
      <c r="Y32" s="4"/>
      <c r="Z32" s="4"/>
      <c r="AA32" s="4"/>
      <c r="AB32" s="4"/>
      <c r="AC32" s="21"/>
      <c r="AD32" s="82"/>
      <c r="AE32" s="21"/>
      <c r="AF32" s="4"/>
      <c r="AG32" s="4"/>
      <c r="AH32" s="4"/>
      <c r="AI32" s="4"/>
      <c r="AJ32" s="4"/>
      <c r="AK32" s="4"/>
      <c r="AL32" s="4"/>
      <c r="AM32" s="4"/>
      <c r="AN32" s="55"/>
      <c r="AO32" s="94"/>
      <c r="AP32" s="94"/>
      <c r="AQ32" s="94"/>
    </row>
    <row r="33" spans="1:44">
      <c r="A33" s="27" t="s">
        <v>51</v>
      </c>
      <c r="B33" s="29">
        <v>30.1616721191406</v>
      </c>
      <c r="C33" s="29">
        <v>30.1576721191406</v>
      </c>
      <c r="D33" s="29">
        <v>30.0619163513184</v>
      </c>
      <c r="E33" s="31">
        <f t="shared" si="0"/>
        <v>30.1270868631999</v>
      </c>
      <c r="F33" s="29">
        <v>29.2146151733398</v>
      </c>
      <c r="G33" s="29">
        <v>29.8946151733398</v>
      </c>
      <c r="H33" s="29">
        <v>29.3761253356934</v>
      </c>
      <c r="I33" s="31">
        <f t="shared" si="1"/>
        <v>29.495118560791</v>
      </c>
      <c r="J33" s="29">
        <v>29.6224838256836</v>
      </c>
      <c r="K33" s="29">
        <v>29.7578811645508</v>
      </c>
      <c r="L33" s="29">
        <v>29.665788116455</v>
      </c>
      <c r="M33" s="31">
        <f t="shared" si="2"/>
        <v>29.6820510355631</v>
      </c>
      <c r="N33" s="29">
        <v>28.4326705932617</v>
      </c>
      <c r="O33" s="29">
        <v>28.2799453735352</v>
      </c>
      <c r="P33" s="29">
        <v>28.3699453735352</v>
      </c>
      <c r="Q33" s="31">
        <f t="shared" si="3"/>
        <v>28.3608537801107</v>
      </c>
      <c r="R33" s="47">
        <v>29.34</v>
      </c>
      <c r="S33" s="47">
        <v>29.29</v>
      </c>
      <c r="T33" s="48">
        <v>29.27</v>
      </c>
      <c r="U33" s="43"/>
      <c r="W33" s="56" t="s">
        <v>52</v>
      </c>
      <c r="X33" s="19"/>
      <c r="Y33" s="4"/>
      <c r="Z33" s="4"/>
      <c r="AA33" s="4"/>
      <c r="AB33" s="4"/>
      <c r="AC33" s="21"/>
      <c r="AD33" s="21"/>
      <c r="AE33" s="21"/>
      <c r="AF33" s="4"/>
      <c r="AG33" s="4"/>
      <c r="AH33" s="4"/>
      <c r="AI33" s="4"/>
      <c r="AJ33" s="4"/>
      <c r="AK33" s="4"/>
      <c r="AL33" s="4"/>
      <c r="AM33" s="4"/>
      <c r="AN33" s="55"/>
      <c r="AO33" s="94"/>
      <c r="AP33" s="94"/>
      <c r="AQ33" s="94"/>
      <c r="AR33" s="94"/>
    </row>
    <row r="34" spans="1:44">
      <c r="A34" s="27" t="s">
        <v>53</v>
      </c>
      <c r="B34" s="28">
        <v>24.3670539855957</v>
      </c>
      <c r="C34" s="29">
        <v>24.414644241333</v>
      </c>
      <c r="D34" s="29">
        <v>24.2909278869629</v>
      </c>
      <c r="E34" s="31">
        <f t="shared" si="0"/>
        <v>24.3575420379639</v>
      </c>
      <c r="F34" s="29">
        <v>22.4965877532959</v>
      </c>
      <c r="G34" s="29">
        <v>22.6505947113037</v>
      </c>
      <c r="H34" s="29">
        <v>22.8310298919678</v>
      </c>
      <c r="I34" s="31">
        <f t="shared" si="1"/>
        <v>22.6594041188558</v>
      </c>
      <c r="J34" s="29">
        <v>24.8539543151855</v>
      </c>
      <c r="K34" s="29">
        <v>25.1986980438232</v>
      </c>
      <c r="L34" s="29">
        <v>24.5307121276855</v>
      </c>
      <c r="M34" s="31">
        <f t="shared" si="2"/>
        <v>24.8611214955647</v>
      </c>
      <c r="N34" s="29">
        <v>23.137414932251</v>
      </c>
      <c r="O34" s="29">
        <v>22.9360935211182</v>
      </c>
      <c r="P34" s="29">
        <v>23.1746700286865</v>
      </c>
      <c r="Q34" s="31">
        <f t="shared" si="3"/>
        <v>23.0827261606852</v>
      </c>
      <c r="R34" s="29">
        <v>25.33</v>
      </c>
      <c r="S34" s="29">
        <v>24.62</v>
      </c>
      <c r="T34" s="42">
        <v>24.45</v>
      </c>
      <c r="U34" s="43"/>
      <c r="W34" s="57"/>
      <c r="X34" s="17" t="s">
        <v>80</v>
      </c>
      <c r="Y34" s="17"/>
      <c r="Z34" s="17"/>
      <c r="AA34" s="17" t="s">
        <v>81</v>
      </c>
      <c r="AB34" s="17"/>
      <c r="AC34" s="17"/>
      <c r="AD34" s="17" t="s">
        <v>82</v>
      </c>
      <c r="AE34" s="17"/>
      <c r="AF34" s="17"/>
      <c r="AG34" s="17" t="s">
        <v>83</v>
      </c>
      <c r="AH34" s="17"/>
      <c r="AI34" s="17"/>
      <c r="AJ34" s="87"/>
      <c r="AK34" s="88"/>
      <c r="AL34" s="88"/>
      <c r="AM34" s="88"/>
      <c r="AN34" s="55"/>
      <c r="AR34" s="94"/>
    </row>
    <row r="35" spans="1:44">
      <c r="A35" s="27" t="s">
        <v>54</v>
      </c>
      <c r="B35" s="28">
        <v>26.0561561584473</v>
      </c>
      <c r="C35" s="29">
        <v>26.1780014038086</v>
      </c>
      <c r="D35" s="29">
        <v>25.8880367279053</v>
      </c>
      <c r="E35" s="31">
        <f t="shared" si="0"/>
        <v>26.0407314300537</v>
      </c>
      <c r="F35" s="29">
        <v>24.2920570373535</v>
      </c>
      <c r="G35" s="29">
        <v>23.8610610961914</v>
      </c>
      <c r="H35" s="29">
        <v>23.547872543335</v>
      </c>
      <c r="I35" s="31">
        <f t="shared" si="1"/>
        <v>23.9003302256266</v>
      </c>
      <c r="J35" s="29">
        <v>24.6056594848633</v>
      </c>
      <c r="K35" s="29">
        <v>24.945384979248</v>
      </c>
      <c r="L35" s="29">
        <v>25.2460842132568</v>
      </c>
      <c r="M35" s="31">
        <f t="shared" si="2"/>
        <v>24.9323762257894</v>
      </c>
      <c r="N35" s="29">
        <v>24.6271705627441</v>
      </c>
      <c r="O35" s="29">
        <v>24.284294128418</v>
      </c>
      <c r="P35" s="29">
        <v>24.231294631958</v>
      </c>
      <c r="Q35" s="31">
        <f t="shared" si="3"/>
        <v>24.3809197743734</v>
      </c>
      <c r="R35" s="29">
        <v>26.24</v>
      </c>
      <c r="S35" s="29">
        <v>26.21</v>
      </c>
      <c r="T35" s="42">
        <v>26.48</v>
      </c>
      <c r="U35" s="43"/>
      <c r="W35" s="44" t="s">
        <v>9</v>
      </c>
      <c r="X35" s="52">
        <f t="shared" ref="X35:AI35" si="33">(X20-$AM20)*-1</f>
        <v>1.24563765242507</v>
      </c>
      <c r="Y35" s="65">
        <f t="shared" si="33"/>
        <v>1.12765097334797</v>
      </c>
      <c r="Z35" s="66">
        <f t="shared" si="33"/>
        <v>0.943496462849868</v>
      </c>
      <c r="AA35" s="67">
        <f t="shared" si="33"/>
        <v>-0.725736477823933</v>
      </c>
      <c r="AB35" s="67">
        <f t="shared" si="33"/>
        <v>-0.477544644327832</v>
      </c>
      <c r="AC35" s="68">
        <f t="shared" si="33"/>
        <v>-0.641044476481134</v>
      </c>
      <c r="AD35" s="69">
        <f t="shared" si="33"/>
        <v>-0.244400723429433</v>
      </c>
      <c r="AE35" s="69">
        <f t="shared" si="33"/>
        <v>0.115924136189768</v>
      </c>
      <c r="AF35" s="70">
        <f t="shared" si="33"/>
        <v>-0.00834534928393182</v>
      </c>
      <c r="AG35" s="89">
        <f t="shared" si="33"/>
        <v>-0.654314969034832</v>
      </c>
      <c r="AH35" s="89">
        <f t="shared" si="33"/>
        <v>-0.705797360392232</v>
      </c>
      <c r="AI35" s="30">
        <f t="shared" si="33"/>
        <v>-0.73228165909833</v>
      </c>
      <c r="AJ35" s="4"/>
      <c r="AK35" s="73"/>
      <c r="AL35" s="73"/>
      <c r="AM35" s="73"/>
      <c r="AN35" s="55"/>
      <c r="AO35" s="94"/>
      <c r="AP35" s="94"/>
      <c r="AQ35" s="95"/>
      <c r="AR35" s="94"/>
    </row>
    <row r="36" spans="1:44">
      <c r="A36" s="27" t="s">
        <v>55</v>
      </c>
      <c r="B36" s="28">
        <v>24.2552795410156</v>
      </c>
      <c r="C36" s="29">
        <v>23.9369068145752</v>
      </c>
      <c r="D36" s="29">
        <v>23.7165508270264</v>
      </c>
      <c r="E36" s="31">
        <f t="shared" si="0"/>
        <v>23.9695790608724</v>
      </c>
      <c r="F36" s="29">
        <v>23.7357654571533</v>
      </c>
      <c r="G36" s="29">
        <v>23.0990886688232</v>
      </c>
      <c r="H36" s="29">
        <v>23.476203918457</v>
      </c>
      <c r="I36" s="31">
        <f t="shared" si="1"/>
        <v>23.4370193481445</v>
      </c>
      <c r="J36" s="29">
        <v>26.3552131652832</v>
      </c>
      <c r="K36" s="29">
        <v>26.5622406005859</v>
      </c>
      <c r="L36" s="29">
        <v>26.5779762268066</v>
      </c>
      <c r="M36" s="31">
        <f t="shared" si="2"/>
        <v>26.4984766642252</v>
      </c>
      <c r="N36" s="29">
        <v>25.2975883483887</v>
      </c>
      <c r="O36" s="29">
        <v>25.2209987640381</v>
      </c>
      <c r="P36" s="29">
        <v>25.2886276245117</v>
      </c>
      <c r="Q36" s="31">
        <f t="shared" si="3"/>
        <v>25.2690715789795</v>
      </c>
      <c r="R36" s="47">
        <v>27.32</v>
      </c>
      <c r="S36" s="47">
        <v>27.88</v>
      </c>
      <c r="T36" s="48">
        <v>27.94</v>
      </c>
      <c r="U36" s="43"/>
      <c r="W36" s="44" t="s">
        <v>11</v>
      </c>
      <c r="X36" s="53">
        <f t="shared" ref="X36:AI36" si="34">(X21-$AM21)*-1</f>
        <v>4.3988477071126</v>
      </c>
      <c r="Y36" s="71">
        <f t="shared" si="34"/>
        <v>4.213184483846</v>
      </c>
      <c r="Z36" s="72">
        <f t="shared" si="34"/>
        <v>4.3638840993245</v>
      </c>
      <c r="AA36" s="73">
        <f t="shared" si="34"/>
        <v>2.7463422139485</v>
      </c>
      <c r="AB36" s="73">
        <f t="shared" si="34"/>
        <v>2.754749806722</v>
      </c>
      <c r="AC36" s="41">
        <f t="shared" si="34"/>
        <v>2.7926316579183</v>
      </c>
      <c r="AD36" s="74">
        <f t="shared" si="34"/>
        <v>3.4799309285482</v>
      </c>
      <c r="AE36" s="74">
        <f t="shared" si="34"/>
        <v>3.3307205708821</v>
      </c>
      <c r="AF36" s="75">
        <f t="shared" si="34"/>
        <v>3.2374435933431</v>
      </c>
      <c r="AG36" s="43">
        <f t="shared" si="34"/>
        <v>0.801825536092102</v>
      </c>
      <c r="AH36" s="43">
        <f t="shared" si="34"/>
        <v>0.734413731892899</v>
      </c>
      <c r="AI36" s="31">
        <f t="shared" si="34"/>
        <v>0.6325994618734</v>
      </c>
      <c r="AJ36" s="4"/>
      <c r="AK36" s="73"/>
      <c r="AL36" s="4"/>
      <c r="AM36" s="73"/>
      <c r="AN36" s="55"/>
      <c r="AO36" s="94"/>
      <c r="AP36" s="94"/>
      <c r="AQ36" s="95"/>
      <c r="AR36" s="94"/>
    </row>
    <row r="37" spans="1:44">
      <c r="A37" s="27" t="s">
        <v>56</v>
      </c>
      <c r="B37" s="28">
        <v>21.6198863983154</v>
      </c>
      <c r="C37" s="29">
        <v>21.4940528869629</v>
      </c>
      <c r="D37" s="29">
        <v>21.4348926544189</v>
      </c>
      <c r="E37" s="31">
        <f t="shared" si="0"/>
        <v>21.5162773132324</v>
      </c>
      <c r="F37" s="29">
        <v>20.1884803771973</v>
      </c>
      <c r="G37" s="29">
        <v>20.0896282196045</v>
      </c>
      <c r="H37" s="29">
        <v>20.0919876098633</v>
      </c>
      <c r="I37" s="31">
        <f t="shared" si="1"/>
        <v>20.1233654022217</v>
      </c>
      <c r="J37" s="29">
        <v>22.5981086730957</v>
      </c>
      <c r="K37" s="29">
        <v>22.5288887023926</v>
      </c>
      <c r="L37" s="29">
        <v>22.7183055877686</v>
      </c>
      <c r="M37" s="31">
        <f t="shared" si="2"/>
        <v>22.6151009877523</v>
      </c>
      <c r="N37" s="29">
        <v>22.1650009155273</v>
      </c>
      <c r="O37" s="29">
        <v>22.3076190948486</v>
      </c>
      <c r="P37" s="29">
        <v>22.4708690643311</v>
      </c>
      <c r="Q37" s="31">
        <f t="shared" si="3"/>
        <v>22.3144963582357</v>
      </c>
      <c r="R37" s="29">
        <v>26.28</v>
      </c>
      <c r="S37" s="29">
        <v>26.58</v>
      </c>
      <c r="T37" s="42">
        <v>26.69</v>
      </c>
      <c r="U37" s="43"/>
      <c r="W37" s="44" t="s">
        <v>13</v>
      </c>
      <c r="X37" s="53">
        <f t="shared" ref="X37:AI37" si="35">(X22-$AM22)*-1</f>
        <v>-1.56421157836916</v>
      </c>
      <c r="Y37" s="71">
        <f t="shared" si="35"/>
        <v>-1.40816184997557</v>
      </c>
      <c r="Z37" s="72">
        <f t="shared" si="35"/>
        <v>-1.25777122497557</v>
      </c>
      <c r="AA37" s="73">
        <f t="shared" si="35"/>
        <v>-0.488548583984368</v>
      </c>
      <c r="AB37" s="73">
        <f t="shared" si="35"/>
        <v>-0.565021820068367</v>
      </c>
      <c r="AC37" s="41">
        <f t="shared" si="35"/>
        <v>-0.383518524169968</v>
      </c>
      <c r="AD37" s="74">
        <f t="shared" si="35"/>
        <v>-1.24548263549807</v>
      </c>
      <c r="AE37" s="74">
        <f t="shared" si="35"/>
        <v>-0.938185882568366</v>
      </c>
      <c r="AF37" s="75">
        <f t="shared" si="35"/>
        <v>-1.26889343261717</v>
      </c>
      <c r="AG37" s="43">
        <f t="shared" si="35"/>
        <v>0.752382812499935</v>
      </c>
      <c r="AH37" s="43">
        <f t="shared" si="35"/>
        <v>0.834894714355435</v>
      </c>
      <c r="AI37" s="31">
        <f t="shared" si="35"/>
        <v>0.721744308471635</v>
      </c>
      <c r="AJ37" s="4"/>
      <c r="AK37" s="73"/>
      <c r="AL37" s="4"/>
      <c r="AM37" s="73"/>
      <c r="AN37" s="55"/>
      <c r="AO37" s="94"/>
      <c r="AP37" s="94"/>
      <c r="AQ37" s="95"/>
      <c r="AR37" s="94"/>
    </row>
    <row r="38" spans="1:44">
      <c r="A38" s="27" t="s">
        <v>57</v>
      </c>
      <c r="B38" s="28">
        <v>24.6623344421387</v>
      </c>
      <c r="C38" s="29">
        <v>24.7634162902832</v>
      </c>
      <c r="D38" s="29">
        <v>24.7329940795898</v>
      </c>
      <c r="E38" s="31">
        <f t="shared" si="0"/>
        <v>24.7195816040039</v>
      </c>
      <c r="F38" s="29">
        <v>24.6772003173828</v>
      </c>
      <c r="G38" s="29">
        <v>25.8946685791016</v>
      </c>
      <c r="H38" s="29">
        <v>25.0792598724365</v>
      </c>
      <c r="I38" s="31">
        <f t="shared" si="1"/>
        <v>25.2170429229736</v>
      </c>
      <c r="J38" s="29">
        <v>26.0534896850586</v>
      </c>
      <c r="K38" s="29">
        <v>25.9215007781982</v>
      </c>
      <c r="L38" s="29">
        <v>26.0420627593994</v>
      </c>
      <c r="M38" s="31">
        <f t="shared" si="2"/>
        <v>26.0056844075521</v>
      </c>
      <c r="N38" s="29">
        <v>24.9843654632568</v>
      </c>
      <c r="O38" s="29">
        <v>25.2229118347168</v>
      </c>
      <c r="P38" s="29">
        <v>25.2283592224121</v>
      </c>
      <c r="Q38" s="31">
        <f t="shared" si="3"/>
        <v>25.1452121734619</v>
      </c>
      <c r="R38" s="29">
        <v>26.06</v>
      </c>
      <c r="S38" s="29">
        <v>25.79</v>
      </c>
      <c r="T38" s="42">
        <v>25.39</v>
      </c>
      <c r="U38" s="43"/>
      <c r="W38" s="44" t="s">
        <v>15</v>
      </c>
      <c r="X38" s="53">
        <f t="shared" ref="X38:AI38" si="36">(X23-$AM23)*-1</f>
        <v>-1.98532905578617</v>
      </c>
      <c r="Y38" s="71">
        <f t="shared" si="36"/>
        <v>-2.03982658386237</v>
      </c>
      <c r="Z38" s="72">
        <f t="shared" si="36"/>
        <v>-1.91749458312997</v>
      </c>
      <c r="AA38" s="73">
        <f t="shared" si="36"/>
        <v>-1.24928359985357</v>
      </c>
      <c r="AB38" s="73">
        <f t="shared" si="36"/>
        <v>-1.35228359985357</v>
      </c>
      <c r="AC38" s="41">
        <f t="shared" si="36"/>
        <v>-1.64928359985357</v>
      </c>
      <c r="AD38" s="74">
        <f t="shared" si="36"/>
        <v>-0.802686386108467</v>
      </c>
      <c r="AE38" s="74">
        <f t="shared" si="36"/>
        <v>-1.19211738586437</v>
      </c>
      <c r="AF38" s="75">
        <f t="shared" si="36"/>
        <v>-0.873948745727569</v>
      </c>
      <c r="AG38" s="43">
        <f t="shared" si="36"/>
        <v>0.0248650360107328</v>
      </c>
      <c r="AH38" s="43">
        <f t="shared" si="36"/>
        <v>-0.0672805023193681</v>
      </c>
      <c r="AI38" s="31">
        <f t="shared" si="36"/>
        <v>0.0863213348388343</v>
      </c>
      <c r="AJ38" s="4"/>
      <c r="AK38" s="73"/>
      <c r="AL38" s="4"/>
      <c r="AM38" s="73"/>
      <c r="AN38" s="55"/>
      <c r="AO38" s="94"/>
      <c r="AP38" s="94"/>
      <c r="AQ38" s="94"/>
      <c r="AR38" s="94"/>
    </row>
    <row r="39" spans="1:44">
      <c r="A39" s="27" t="s">
        <v>58</v>
      </c>
      <c r="B39" s="28">
        <v>25.4418144226074</v>
      </c>
      <c r="C39" s="29">
        <v>25.6449012756348</v>
      </c>
      <c r="D39" s="29">
        <v>25.5092658996582</v>
      </c>
      <c r="E39" s="31">
        <f t="shared" si="0"/>
        <v>25.5319938659668</v>
      </c>
      <c r="F39" s="29">
        <v>24.5003986358643</v>
      </c>
      <c r="G39" s="29">
        <v>23.7524356842041</v>
      </c>
      <c r="H39" s="29">
        <v>23.4677829742432</v>
      </c>
      <c r="I39" s="31">
        <f t="shared" si="1"/>
        <v>23.9068724314372</v>
      </c>
      <c r="J39" s="29">
        <v>25.3143177032471</v>
      </c>
      <c r="K39" s="29">
        <v>25.3011207580566</v>
      </c>
      <c r="L39" s="29">
        <v>25.8860912322998</v>
      </c>
      <c r="M39" s="31">
        <f t="shared" si="2"/>
        <v>25.5005098978678</v>
      </c>
      <c r="N39" s="29">
        <v>24.8915958404541</v>
      </c>
      <c r="O39" s="29">
        <v>24.5373058319092</v>
      </c>
      <c r="P39" s="29">
        <v>24.8473033905029</v>
      </c>
      <c r="Q39" s="31">
        <f t="shared" si="3"/>
        <v>24.7587350209554</v>
      </c>
      <c r="R39" s="29">
        <v>25.43</v>
      </c>
      <c r="S39" s="29">
        <v>25.54</v>
      </c>
      <c r="T39" s="42">
        <v>25.39</v>
      </c>
      <c r="U39" s="43"/>
      <c r="W39" s="44" t="s">
        <v>17</v>
      </c>
      <c r="X39" s="53">
        <f t="shared" ref="X39:AI39" si="37">(X24-$AM24)*-1</f>
        <v>1.28776753743487</v>
      </c>
      <c r="Y39" s="71">
        <f t="shared" si="37"/>
        <v>1.38713849385577</v>
      </c>
      <c r="Z39" s="72">
        <f t="shared" si="37"/>
        <v>1.48299039204917</v>
      </c>
      <c r="AA39" s="73">
        <f t="shared" si="37"/>
        <v>2.65239041646327</v>
      </c>
      <c r="AB39" s="73">
        <f t="shared" si="37"/>
        <v>2.59715703328457</v>
      </c>
      <c r="AC39" s="41">
        <f t="shared" si="37"/>
        <v>2.77139714558917</v>
      </c>
      <c r="AD39" s="74">
        <f t="shared" si="37"/>
        <v>1.66305890401207</v>
      </c>
      <c r="AE39" s="74">
        <f t="shared" si="37"/>
        <v>1.96299863179527</v>
      </c>
      <c r="AF39" s="75">
        <f t="shared" si="37"/>
        <v>1.96108594258627</v>
      </c>
      <c r="AG39" s="43">
        <f t="shared" si="37"/>
        <v>-1.29548510233563</v>
      </c>
      <c r="AH39" s="43">
        <f t="shared" si="37"/>
        <v>-1.13293970743813</v>
      </c>
      <c r="AI39" s="31">
        <f t="shared" si="37"/>
        <v>-1.30857782999673</v>
      </c>
      <c r="AJ39" s="4"/>
      <c r="AK39" s="73"/>
      <c r="AL39" s="4"/>
      <c r="AM39" s="73"/>
      <c r="AN39" s="55"/>
      <c r="AO39" s="94"/>
      <c r="AP39" s="94"/>
      <c r="AQ39" s="94"/>
      <c r="AR39" s="94"/>
    </row>
    <row r="40" spans="1:44">
      <c r="A40" s="27" t="s">
        <v>59</v>
      </c>
      <c r="B40" s="28">
        <v>22.389892578125</v>
      </c>
      <c r="C40" s="29">
        <v>22.3416786193848</v>
      </c>
      <c r="D40" s="29">
        <v>22.3339252471924</v>
      </c>
      <c r="E40" s="31">
        <f t="shared" si="0"/>
        <v>22.3551654815674</v>
      </c>
      <c r="F40" s="29">
        <v>21.6403217315674</v>
      </c>
      <c r="G40" s="29">
        <v>21.461784362793</v>
      </c>
      <c r="H40" s="29">
        <v>21.3800029754639</v>
      </c>
      <c r="I40" s="31">
        <f t="shared" si="1"/>
        <v>21.4940363566081</v>
      </c>
      <c r="J40" s="29">
        <v>23.3854808807373</v>
      </c>
      <c r="K40" s="29">
        <v>23.7842292785645</v>
      </c>
      <c r="L40" s="29">
        <v>23.0809421539307</v>
      </c>
      <c r="M40" s="31">
        <f t="shared" si="2"/>
        <v>23.4168841044108</v>
      </c>
      <c r="N40" s="29">
        <v>21.8553455352783</v>
      </c>
      <c r="O40" s="29">
        <v>21.7787780761719</v>
      </c>
      <c r="P40" s="29">
        <v>21.9238910675049</v>
      </c>
      <c r="Q40" s="31">
        <f t="shared" si="3"/>
        <v>21.8526715596517</v>
      </c>
      <c r="R40" s="29">
        <v>23.29</v>
      </c>
      <c r="S40" s="29">
        <v>22.97</v>
      </c>
      <c r="T40" s="42">
        <v>23.58</v>
      </c>
      <c r="U40" s="43"/>
      <c r="W40" s="44" t="s">
        <v>19</v>
      </c>
      <c r="X40" s="53">
        <f t="shared" ref="X40:AI40" si="38">(X25-$AM25)*-1</f>
        <v>-2.61723612314893</v>
      </c>
      <c r="Y40" s="71">
        <f t="shared" si="38"/>
        <v>-2.81448458201123</v>
      </c>
      <c r="Z40" s="72">
        <f t="shared" si="38"/>
        <v>-2.53946588999463</v>
      </c>
      <c r="AA40" s="73">
        <f t="shared" si="38"/>
        <v>-0.490239129130335</v>
      </c>
      <c r="AB40" s="73">
        <f t="shared" si="38"/>
        <v>-0.581574044291533</v>
      </c>
      <c r="AC40" s="41">
        <f t="shared" si="38"/>
        <v>-0.560337624613735</v>
      </c>
      <c r="AD40" s="74">
        <f t="shared" si="38"/>
        <v>1.72514203542047</v>
      </c>
      <c r="AE40" s="74">
        <f t="shared" si="38"/>
        <v>1.74396565907767</v>
      </c>
      <c r="AF40" s="75">
        <f t="shared" si="38"/>
        <v>2.38698438161187</v>
      </c>
      <c r="AG40" s="43">
        <f t="shared" si="38"/>
        <v>-0.800890450541532</v>
      </c>
      <c r="AH40" s="43">
        <f t="shared" si="38"/>
        <v>-0.806414513651832</v>
      </c>
      <c r="AI40" s="31">
        <f t="shared" si="38"/>
        <v>-0.781088357035633</v>
      </c>
      <c r="AJ40" s="4"/>
      <c r="AK40" s="73"/>
      <c r="AL40" s="4"/>
      <c r="AM40" s="73"/>
      <c r="AN40" s="55"/>
      <c r="AO40" s="94"/>
      <c r="AP40" s="94"/>
      <c r="AQ40" s="94"/>
      <c r="AR40" s="94"/>
    </row>
    <row r="41" spans="1:44">
      <c r="A41" s="27" t="s">
        <v>60</v>
      </c>
      <c r="B41" s="28">
        <v>23.5499801635742</v>
      </c>
      <c r="C41" s="29">
        <v>23.4913730621338</v>
      </c>
      <c r="D41" s="29">
        <v>23.7007274627686</v>
      </c>
      <c r="E41" s="31">
        <f t="shared" si="0"/>
        <v>23.5806935628255</v>
      </c>
      <c r="F41" s="29">
        <v>24.3966312408447</v>
      </c>
      <c r="G41" s="29">
        <v>24.4476566314697</v>
      </c>
      <c r="H41" s="29">
        <v>24.2140254974365</v>
      </c>
      <c r="I41" s="31">
        <f t="shared" si="1"/>
        <v>24.3527711232503</v>
      </c>
      <c r="J41" s="29">
        <v>26.5190658569336</v>
      </c>
      <c r="K41" s="29">
        <v>25.945764541626</v>
      </c>
      <c r="L41" s="29">
        <v>26.0937824249268</v>
      </c>
      <c r="M41" s="31">
        <f t="shared" si="2"/>
        <v>26.1862042744955</v>
      </c>
      <c r="N41" s="29">
        <v>23.6423645019531</v>
      </c>
      <c r="O41" s="29">
        <v>23.3271427154541</v>
      </c>
      <c r="P41" s="29">
        <v>23.6348705291748</v>
      </c>
      <c r="Q41" s="31">
        <f t="shared" si="3"/>
        <v>23.534792582194</v>
      </c>
      <c r="R41" s="29">
        <v>24.5</v>
      </c>
      <c r="S41" s="29">
        <v>24.52</v>
      </c>
      <c r="T41" s="42">
        <v>24.7</v>
      </c>
      <c r="U41" s="43"/>
      <c r="W41" s="44" t="s">
        <v>21</v>
      </c>
      <c r="X41" s="53">
        <f t="shared" ref="X41:AI41" si="39">(X26-$AM26)*-1</f>
        <v>-0.424373868306534</v>
      </c>
      <c r="Y41" s="71">
        <f t="shared" si="39"/>
        <v>-0.195633176167834</v>
      </c>
      <c r="Z41" s="72">
        <f t="shared" si="39"/>
        <v>-0.110264066060433</v>
      </c>
      <c r="AA41" s="73">
        <f t="shared" si="39"/>
        <v>0.770803591410265</v>
      </c>
      <c r="AB41" s="73">
        <f t="shared" si="39"/>
        <v>1.00334562937417</v>
      </c>
      <c r="AC41" s="41">
        <f t="shared" si="39"/>
        <v>1.30686201731367</v>
      </c>
      <c r="AD41" s="74">
        <f t="shared" si="39"/>
        <v>0.315541521708167</v>
      </c>
      <c r="AE41" s="74">
        <f t="shared" si="39"/>
        <v>0.218976275126168</v>
      </c>
      <c r="AF41" s="75">
        <f t="shared" si="39"/>
        <v>0.376483217875167</v>
      </c>
      <c r="AG41" s="43">
        <f t="shared" si="39"/>
        <v>-0.154828809102432</v>
      </c>
      <c r="AH41" s="43">
        <f t="shared" si="39"/>
        <v>-0.336011670430532</v>
      </c>
      <c r="AI41" s="31">
        <f t="shared" si="39"/>
        <v>-0.0440232976278332</v>
      </c>
      <c r="AJ41" s="4"/>
      <c r="AK41" s="73"/>
      <c r="AL41" s="4"/>
      <c r="AM41" s="73"/>
      <c r="AN41" s="55"/>
      <c r="AO41" s="94"/>
      <c r="AP41" s="94"/>
      <c r="AQ41" s="94"/>
      <c r="AR41" s="94"/>
    </row>
    <row r="42" spans="1:44">
      <c r="A42" s="27" t="s">
        <v>61</v>
      </c>
      <c r="B42" s="28">
        <v>34.1717796325684</v>
      </c>
      <c r="C42" s="29">
        <v>33.5217796325684</v>
      </c>
      <c r="D42" s="29">
        <v>33.2612800598145</v>
      </c>
      <c r="E42" s="31">
        <f t="shared" si="0"/>
        <v>33.6516131083171</v>
      </c>
      <c r="F42" s="29">
        <v>32.3490791320801</v>
      </c>
      <c r="G42" s="29">
        <v>34.7210960388184</v>
      </c>
      <c r="H42" s="29">
        <v>32.4580078125</v>
      </c>
      <c r="I42" s="31">
        <f t="shared" si="1"/>
        <v>33.1760609944662</v>
      </c>
      <c r="J42" s="29">
        <v>32.8415794372559</v>
      </c>
      <c r="K42" s="29">
        <v>32.7315794472559</v>
      </c>
      <c r="L42" s="29">
        <v>32.574520111084</v>
      </c>
      <c r="M42" s="31">
        <f t="shared" si="2"/>
        <v>32.7158929985319</v>
      </c>
      <c r="N42" s="29">
        <v>32.0403671264648</v>
      </c>
      <c r="O42" s="29">
        <v>32.1523071289063</v>
      </c>
      <c r="P42" s="29">
        <v>32.2989990234375</v>
      </c>
      <c r="Q42" s="31">
        <f t="shared" si="3"/>
        <v>32.1638910929362</v>
      </c>
      <c r="R42" s="29">
        <v>34.41</v>
      </c>
      <c r="S42" s="29">
        <v>33.843</v>
      </c>
      <c r="T42" s="42">
        <v>34.57</v>
      </c>
      <c r="U42" s="43"/>
      <c r="W42" s="44" t="s">
        <v>23</v>
      </c>
      <c r="X42" s="53">
        <f t="shared" ref="X42:AI42" si="40">(X27-$AM27)*-1</f>
        <v>1.77095300038654</v>
      </c>
      <c r="Y42" s="71">
        <f t="shared" si="40"/>
        <v>1.92673951466873</v>
      </c>
      <c r="Z42" s="72">
        <f t="shared" si="40"/>
        <v>2.04994088490803</v>
      </c>
      <c r="AA42" s="73">
        <f t="shared" si="40"/>
        <v>1.94277116139723</v>
      </c>
      <c r="AB42" s="73">
        <f t="shared" si="40"/>
        <v>1.59905930836993</v>
      </c>
      <c r="AC42" s="41">
        <f t="shared" si="40"/>
        <v>1.12796899159743</v>
      </c>
      <c r="AD42" s="74">
        <f t="shared" si="40"/>
        <v>3.77026208241773</v>
      </c>
      <c r="AE42" s="74">
        <f t="shared" si="40"/>
        <v>3.55942376454673</v>
      </c>
      <c r="AF42" s="75">
        <f t="shared" si="40"/>
        <v>3.37632592519123</v>
      </c>
      <c r="AG42" s="43">
        <f t="shared" si="40"/>
        <v>-0.941857058207264</v>
      </c>
      <c r="AH42" s="43">
        <f t="shared" si="40"/>
        <v>-0.978096682230666</v>
      </c>
      <c r="AI42" s="31">
        <f t="shared" si="40"/>
        <v>-1.09330320994066</v>
      </c>
      <c r="AJ42" s="4"/>
      <c r="AK42" s="73"/>
      <c r="AL42" s="4"/>
      <c r="AM42" s="73"/>
      <c r="AN42" s="55"/>
      <c r="AO42" s="94"/>
      <c r="AP42" s="94"/>
      <c r="AQ42" s="94"/>
      <c r="AR42" s="94"/>
    </row>
    <row r="43" spans="1:44">
      <c r="A43" s="27" t="s">
        <v>62</v>
      </c>
      <c r="B43" s="28">
        <v>22.8480377197266</v>
      </c>
      <c r="C43" s="29">
        <v>22.9234733581543</v>
      </c>
      <c r="D43" s="29">
        <v>22.7996597290039</v>
      </c>
      <c r="E43" s="31">
        <f t="shared" si="0"/>
        <v>22.8570569356283</v>
      </c>
      <c r="F43" s="29">
        <v>22.5441646575928</v>
      </c>
      <c r="G43" s="29">
        <v>22.2625560760498</v>
      </c>
      <c r="H43" s="29">
        <v>21.9280166625977</v>
      </c>
      <c r="I43" s="31">
        <f t="shared" si="1"/>
        <v>22.2449124654134</v>
      </c>
      <c r="J43" s="29">
        <v>23.789665222168</v>
      </c>
      <c r="K43" s="29">
        <v>23.7896003723145</v>
      </c>
      <c r="L43" s="29">
        <v>24.0749530792236</v>
      </c>
      <c r="M43" s="31">
        <f t="shared" si="2"/>
        <v>23.884739557902</v>
      </c>
      <c r="N43" s="29">
        <v>22.1851367950439</v>
      </c>
      <c r="O43" s="29">
        <v>21.9958000183105</v>
      </c>
      <c r="P43" s="29">
        <v>22.3620433807373</v>
      </c>
      <c r="Q43" s="31">
        <f t="shared" si="3"/>
        <v>22.1809933980306</v>
      </c>
      <c r="R43" s="29">
        <v>23.4</v>
      </c>
      <c r="S43" s="29">
        <v>23.06</v>
      </c>
      <c r="T43" s="42">
        <v>23.6</v>
      </c>
      <c r="U43" s="43"/>
      <c r="W43" s="44" t="s">
        <v>25</v>
      </c>
      <c r="X43" s="53">
        <f t="shared" ref="X43:AI43" si="41">(X28-$AM28)*-1</f>
        <v>-0.693433634440133</v>
      </c>
      <c r="Y43" s="71">
        <f t="shared" si="41"/>
        <v>0.000356801350967828</v>
      </c>
      <c r="Z43" s="72">
        <f t="shared" si="41"/>
        <v>-0.110774866739931</v>
      </c>
      <c r="AA43" s="73">
        <f t="shared" si="41"/>
        <v>-0.0877470652262353</v>
      </c>
      <c r="AB43" s="73">
        <f t="shared" si="41"/>
        <v>0.398262532552067</v>
      </c>
      <c r="AC43" s="41">
        <f t="shared" si="41"/>
        <v>0.244030507405565</v>
      </c>
      <c r="AD43" s="74">
        <f t="shared" si="41"/>
        <v>0.839969304402668</v>
      </c>
      <c r="AE43" s="74">
        <f t="shared" si="41"/>
        <v>0.911487248738666</v>
      </c>
      <c r="AF43" s="75">
        <f t="shared" si="41"/>
        <v>0.951358464558968</v>
      </c>
      <c r="AG43" s="43">
        <f t="shared" si="41"/>
        <v>0.862459767659569</v>
      </c>
      <c r="AH43" s="43">
        <f t="shared" si="41"/>
        <v>0.906595815022769</v>
      </c>
      <c r="AI43" s="31">
        <f t="shared" si="41"/>
        <v>0.732211125691769</v>
      </c>
      <c r="AJ43" s="4"/>
      <c r="AK43" s="73"/>
      <c r="AL43" s="4"/>
      <c r="AM43" s="73"/>
      <c r="AN43" s="55"/>
      <c r="AO43" s="94"/>
      <c r="AP43" s="94"/>
      <c r="AQ43" s="94"/>
      <c r="AR43" s="94"/>
    </row>
    <row r="44" spans="1:44">
      <c r="A44" s="27" t="s">
        <v>63</v>
      </c>
      <c r="B44" s="28">
        <v>23.5174560546875</v>
      </c>
      <c r="C44" s="29">
        <v>23.3730182647705</v>
      </c>
      <c r="D44" s="29">
        <v>23.3164939880371</v>
      </c>
      <c r="E44" s="31">
        <f t="shared" si="0"/>
        <v>23.402322769165</v>
      </c>
      <c r="F44" s="29">
        <v>21.3953811645508</v>
      </c>
      <c r="G44" s="29">
        <v>22.0953811645508</v>
      </c>
      <c r="H44" s="29">
        <v>21.3199615478516</v>
      </c>
      <c r="I44" s="31">
        <f t="shared" si="1"/>
        <v>21.6035746256511</v>
      </c>
      <c r="J44" s="29">
        <v>23.1337013244629</v>
      </c>
      <c r="K44" s="29">
        <v>22.8808090209961</v>
      </c>
      <c r="L44" s="29">
        <v>22.9929618835449</v>
      </c>
      <c r="M44" s="31">
        <f t="shared" si="2"/>
        <v>23.0024907430013</v>
      </c>
      <c r="N44" s="29">
        <v>21.7369003295898</v>
      </c>
      <c r="O44" s="29">
        <v>21.5469013295898</v>
      </c>
      <c r="P44" s="29">
        <v>21.8109092712402</v>
      </c>
      <c r="Q44" s="31">
        <f t="shared" si="3"/>
        <v>21.6982369768066</v>
      </c>
      <c r="R44" s="29">
        <v>22.86</v>
      </c>
      <c r="S44" s="29">
        <v>23.26</v>
      </c>
      <c r="T44" s="42">
        <v>23.22</v>
      </c>
      <c r="U44" s="43"/>
      <c r="W44" s="44" t="s">
        <v>27</v>
      </c>
      <c r="X44" s="53">
        <f t="shared" ref="X44:AI44" si="42">(X29-$AM29)*-1</f>
        <v>1.3055365527342</v>
      </c>
      <c r="Y44" s="71">
        <f t="shared" si="42"/>
        <v>1.3078024829099</v>
      </c>
      <c r="Z44" s="72">
        <f t="shared" si="42"/>
        <v>1.3038447344969</v>
      </c>
      <c r="AA44" s="73">
        <f t="shared" si="42"/>
        <v>1.2652365649412</v>
      </c>
      <c r="AB44" s="73">
        <f t="shared" si="42"/>
        <v>1.2583529437254</v>
      </c>
      <c r="AC44" s="41">
        <f t="shared" si="42"/>
        <v>1.0353838885496</v>
      </c>
      <c r="AD44" s="74">
        <f t="shared" si="42"/>
        <v>-0.385069831543098</v>
      </c>
      <c r="AE44" s="74">
        <f t="shared" si="42"/>
        <v>-0.586438163452299</v>
      </c>
      <c r="AF44" s="75">
        <f t="shared" si="42"/>
        <v>-0.3517000042726</v>
      </c>
      <c r="AG44" s="43">
        <f t="shared" si="42"/>
        <v>-0.9045307385256</v>
      </c>
      <c r="AH44" s="43">
        <f t="shared" si="42"/>
        <v>-0.762042258911299</v>
      </c>
      <c r="AI44" s="31">
        <f t="shared" si="42"/>
        <v>-0.890317176513899</v>
      </c>
      <c r="AJ44" s="4"/>
      <c r="AK44" s="73"/>
      <c r="AL44" s="4"/>
      <c r="AM44" s="73"/>
      <c r="AN44" s="55"/>
      <c r="AO44" s="94"/>
      <c r="AP44" s="94"/>
      <c r="AQ44" s="94"/>
      <c r="AR44" s="94"/>
    </row>
    <row r="45" spans="1:44">
      <c r="A45" s="27" t="s">
        <v>64</v>
      </c>
      <c r="B45" s="28">
        <v>29.8986835479736</v>
      </c>
      <c r="C45" s="29">
        <v>29.1434127807617</v>
      </c>
      <c r="D45" s="29">
        <v>29.647435760498</v>
      </c>
      <c r="E45" s="31">
        <f t="shared" si="0"/>
        <v>29.5631773630778</v>
      </c>
      <c r="F45" s="29">
        <v>28.2157974243164</v>
      </c>
      <c r="G45" s="29">
        <v>28.5864906311035</v>
      </c>
      <c r="H45" s="29">
        <v>28.1657066345215</v>
      </c>
      <c r="I45" s="31">
        <f t="shared" si="1"/>
        <v>28.3226648966471</v>
      </c>
      <c r="J45" s="29">
        <v>29.59130859375</v>
      </c>
      <c r="K45" s="29">
        <v>29.7988803863525</v>
      </c>
      <c r="L45" s="29">
        <v>29.8970832824707</v>
      </c>
      <c r="M45" s="31">
        <f t="shared" si="2"/>
        <v>29.7624240875244</v>
      </c>
      <c r="N45" s="29">
        <v>29.3022422790527</v>
      </c>
      <c r="O45" s="29">
        <v>29.0254344940186</v>
      </c>
      <c r="P45" s="29">
        <v>29.3338565826416</v>
      </c>
      <c r="Q45" s="31">
        <f t="shared" si="3"/>
        <v>29.220511118571</v>
      </c>
      <c r="R45" s="29">
        <v>33.72</v>
      </c>
      <c r="S45" s="29">
        <v>33.16</v>
      </c>
      <c r="T45" s="42">
        <v>32.9</v>
      </c>
      <c r="U45" s="43"/>
      <c r="W45" s="44" t="s">
        <v>29</v>
      </c>
      <c r="X45" s="53">
        <f t="shared" ref="X45:AI45" si="43">(X30-$AM30)*-1</f>
        <v>1.03388821309393</v>
      </c>
      <c r="Y45" s="71">
        <f t="shared" si="43"/>
        <v>0.672970168049936</v>
      </c>
      <c r="Z45" s="72">
        <f t="shared" si="43"/>
        <v>0.743875853474734</v>
      </c>
      <c r="AA45" s="73">
        <f t="shared" si="43"/>
        <v>0.658678786214033</v>
      </c>
      <c r="AB45" s="73">
        <f t="shared" si="43"/>
        <v>0.567644850667133</v>
      </c>
      <c r="AC45" s="41">
        <f t="shared" si="43"/>
        <v>0.494578139241334</v>
      </c>
      <c r="AD45" s="74">
        <f t="shared" si="43"/>
        <v>1.18178166096983</v>
      </c>
      <c r="AE45" s="74">
        <f t="shared" si="43"/>
        <v>0.957198988850735</v>
      </c>
      <c r="AF45" s="75">
        <f t="shared" si="43"/>
        <v>0.640371214802833</v>
      </c>
      <c r="AG45" s="43">
        <f t="shared" si="43"/>
        <v>0.0633781880695352</v>
      </c>
      <c r="AH45" s="43">
        <f t="shared" si="43"/>
        <v>-0.000182297770265905</v>
      </c>
      <c r="AI45" s="31">
        <f t="shared" si="43"/>
        <v>0.194080779011934</v>
      </c>
      <c r="AJ45" s="4"/>
      <c r="AK45" s="73"/>
      <c r="AL45" s="4"/>
      <c r="AM45" s="73"/>
      <c r="AN45" s="55"/>
      <c r="AO45" s="94"/>
      <c r="AP45" s="94"/>
      <c r="AQ45" s="94"/>
      <c r="AR45" s="94"/>
    </row>
    <row r="46" spans="1:44">
      <c r="A46" s="27" t="s">
        <v>65</v>
      </c>
      <c r="B46" s="28">
        <v>21.8359565734863</v>
      </c>
      <c r="C46" s="29">
        <v>22.0387306213379</v>
      </c>
      <c r="D46" s="29">
        <v>21.9967098236084</v>
      </c>
      <c r="E46" s="31">
        <f t="shared" si="0"/>
        <v>21.9571323394775</v>
      </c>
      <c r="F46" s="29">
        <v>20.5790634155273</v>
      </c>
      <c r="G46" s="29">
        <v>20.3327445983887</v>
      </c>
      <c r="H46" s="29">
        <v>20.3645896911621</v>
      </c>
      <c r="I46" s="31">
        <f t="shared" si="1"/>
        <v>20.4254659016927</v>
      </c>
      <c r="J46" s="29">
        <v>22.0209255218506</v>
      </c>
      <c r="K46" s="29">
        <v>22.0016689300537</v>
      </c>
      <c r="L46" s="29">
        <v>22.1130504608154</v>
      </c>
      <c r="M46" s="31">
        <f t="shared" si="2"/>
        <v>22.0452149709066</v>
      </c>
      <c r="N46" s="29">
        <v>21.27268409729</v>
      </c>
      <c r="O46" s="29">
        <v>21.2218704223633</v>
      </c>
      <c r="P46" s="29">
        <v>21.434211730957</v>
      </c>
      <c r="Q46" s="31">
        <f t="shared" si="3"/>
        <v>21.3095887502034</v>
      </c>
      <c r="R46" s="29">
        <v>26.9</v>
      </c>
      <c r="S46" s="29">
        <v>26.47</v>
      </c>
      <c r="T46" s="42">
        <v>25.83</v>
      </c>
      <c r="U46" s="43"/>
      <c r="W46" s="44" t="s">
        <v>31</v>
      </c>
      <c r="X46" s="54">
        <f t="shared" ref="X46:AI46" si="44">(X31-$AM31)*-1</f>
        <v>-1.1360307057699</v>
      </c>
      <c r="Y46" s="76">
        <f t="shared" si="44"/>
        <v>-1.0765767415365</v>
      </c>
      <c r="Z46" s="77">
        <f t="shared" si="44"/>
        <v>-1.0350613911947</v>
      </c>
      <c r="AA46" s="78">
        <f t="shared" si="44"/>
        <v>-1.6251069386801</v>
      </c>
      <c r="AB46" s="78">
        <f t="shared" si="44"/>
        <v>-1.01502049764</v>
      </c>
      <c r="AC46" s="79">
        <f t="shared" si="44"/>
        <v>-0.8985425313314</v>
      </c>
      <c r="AD46" s="80">
        <f t="shared" si="44"/>
        <v>-1.3239793904623</v>
      </c>
      <c r="AE46" s="80">
        <f t="shared" si="44"/>
        <v>-0.8793668874105</v>
      </c>
      <c r="AF46" s="81">
        <f t="shared" si="44"/>
        <v>-0.790690434773799</v>
      </c>
      <c r="AG46" s="90">
        <f t="shared" si="44"/>
        <v>-0.346927693684899</v>
      </c>
      <c r="AH46" s="90">
        <f t="shared" si="44"/>
        <v>-0.2335777791342</v>
      </c>
      <c r="AI46" s="34">
        <f t="shared" si="44"/>
        <v>-0.200278523763098</v>
      </c>
      <c r="AJ46" s="4"/>
      <c r="AK46" s="73"/>
      <c r="AL46" s="73"/>
      <c r="AM46" s="73"/>
      <c r="AN46" s="55"/>
      <c r="AO46" s="94"/>
      <c r="AP46" s="94"/>
      <c r="AQ46" s="94"/>
      <c r="AR46" s="94"/>
    </row>
    <row r="47" spans="1:44">
      <c r="A47" s="27" t="s">
        <v>66</v>
      </c>
      <c r="B47" s="28">
        <v>24.2689189910889</v>
      </c>
      <c r="C47" s="29">
        <v>24.3107776641846</v>
      </c>
      <c r="D47" s="29">
        <v>24.292179107666</v>
      </c>
      <c r="E47" s="31">
        <f t="shared" si="0"/>
        <v>24.2906252543132</v>
      </c>
      <c r="F47" s="29">
        <v>23.3555316925049</v>
      </c>
      <c r="G47" s="29">
        <v>23.500825881958</v>
      </c>
      <c r="H47" s="29">
        <v>23.4152183532715</v>
      </c>
      <c r="I47" s="31">
        <f t="shared" si="1"/>
        <v>23.4238586425781</v>
      </c>
      <c r="J47" s="29">
        <v>25.3653221130371</v>
      </c>
      <c r="K47" s="29">
        <v>25.2099781036377</v>
      </c>
      <c r="L47" s="29">
        <v>25.3563137054443</v>
      </c>
      <c r="M47" s="31">
        <f t="shared" si="2"/>
        <v>25.3105379740397</v>
      </c>
      <c r="N47" s="29">
        <v>23.3069553375244</v>
      </c>
      <c r="O47" s="29">
        <v>23.1362934112549</v>
      </c>
      <c r="P47" s="29">
        <v>23.2107830047607</v>
      </c>
      <c r="Q47" s="31">
        <f t="shared" si="3"/>
        <v>23.2180105845133</v>
      </c>
      <c r="R47" s="29">
        <v>25.32</v>
      </c>
      <c r="S47" s="29">
        <v>25.97</v>
      </c>
      <c r="T47" s="42">
        <v>25.61</v>
      </c>
      <c r="U47" s="43"/>
      <c r="W47" s="55"/>
      <c r="X47" s="19"/>
      <c r="Y47" s="4"/>
      <c r="Z47" s="4"/>
      <c r="AA47" s="4"/>
      <c r="AB47" s="4"/>
      <c r="AC47" s="82"/>
      <c r="AD47" s="21"/>
      <c r="AE47" s="82"/>
      <c r="AF47" s="4"/>
      <c r="AG47" s="4"/>
      <c r="AH47" s="4"/>
      <c r="AI47" s="4"/>
      <c r="AJ47" s="4"/>
      <c r="AK47" s="4"/>
      <c r="AL47" s="4"/>
      <c r="AM47" s="4"/>
      <c r="AN47" s="55"/>
      <c r="AO47" s="94"/>
      <c r="AP47" s="94"/>
      <c r="AQ47" s="95"/>
      <c r="AR47" s="94"/>
    </row>
    <row r="48" spans="1:43">
      <c r="A48" s="27" t="s">
        <v>67</v>
      </c>
      <c r="B48" s="32">
        <v>23.2375812530518</v>
      </c>
      <c r="C48" s="33">
        <v>23.270845413208</v>
      </c>
      <c r="D48" s="33">
        <v>23.8360366821289</v>
      </c>
      <c r="E48" s="34">
        <f t="shared" si="0"/>
        <v>23.4481544494629</v>
      </c>
      <c r="F48" s="33">
        <v>22.6259822845459</v>
      </c>
      <c r="G48" s="33">
        <v>23.4910945892334</v>
      </c>
      <c r="H48" s="33">
        <v>22.8647518157959</v>
      </c>
      <c r="I48" s="34">
        <f t="shared" si="1"/>
        <v>22.9939428965251</v>
      </c>
      <c r="J48" s="33">
        <v>24.5007724761963</v>
      </c>
      <c r="K48" s="33">
        <v>24.6966819763184</v>
      </c>
      <c r="L48" s="33">
        <v>25.1077442169189</v>
      </c>
      <c r="M48" s="34">
        <f t="shared" si="2"/>
        <v>24.7683995564779</v>
      </c>
      <c r="N48" s="33">
        <v>22.7612838745117</v>
      </c>
      <c r="O48" s="33">
        <v>22.79323387146</v>
      </c>
      <c r="P48" s="33">
        <v>23.4761695861816</v>
      </c>
      <c r="Q48" s="34">
        <f t="shared" si="3"/>
        <v>23.0102291107178</v>
      </c>
      <c r="R48" s="33">
        <v>25.41</v>
      </c>
      <c r="S48" s="33">
        <v>25.09</v>
      </c>
      <c r="T48" s="33">
        <v>25.45</v>
      </c>
      <c r="U48" s="58">
        <f>AVERAGE(R48:T48)</f>
        <v>25.3166666666667</v>
      </c>
      <c r="W48" s="59"/>
      <c r="X48" s="19"/>
      <c r="Y48" s="4"/>
      <c r="Z48" s="4"/>
      <c r="AA48" s="4"/>
      <c r="AB48" s="4"/>
      <c r="AC48" s="21"/>
      <c r="AD48" s="21"/>
      <c r="AE48" s="21"/>
      <c r="AF48" s="4"/>
      <c r="AG48" s="4"/>
      <c r="AH48" s="4"/>
      <c r="AI48" s="4"/>
      <c r="AJ48" s="4"/>
      <c r="AK48" s="4"/>
      <c r="AL48" s="4"/>
      <c r="AM48" s="4"/>
      <c r="AO48" s="94"/>
      <c r="AP48" s="94"/>
      <c r="AQ48" s="95"/>
    </row>
    <row r="49" spans="2:4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W49" s="59"/>
      <c r="X49" s="19"/>
      <c r="Y49" s="4"/>
      <c r="Z49" s="4"/>
      <c r="AA49" s="4"/>
      <c r="AB49" s="4"/>
      <c r="AC49" s="21"/>
      <c r="AD49" s="21"/>
      <c r="AE49" s="21"/>
      <c r="AF49" s="4"/>
      <c r="AG49" s="4"/>
      <c r="AH49" s="4"/>
      <c r="AI49" s="4"/>
      <c r="AJ49" s="4"/>
      <c r="AK49" s="4"/>
      <c r="AL49" s="4"/>
      <c r="AM49" s="4"/>
      <c r="AO49" s="94"/>
      <c r="AP49" s="94"/>
      <c r="AQ49" s="95"/>
    </row>
    <row r="50" spans="1:39">
      <c r="A50" s="36" t="s">
        <v>36</v>
      </c>
      <c r="X50" s="19"/>
      <c r="Y50" s="4"/>
      <c r="Z50" s="4"/>
      <c r="AA50" s="4"/>
      <c r="AB50" s="4"/>
      <c r="AC50" s="21"/>
      <c r="AD50" s="21"/>
      <c r="AE50" s="21"/>
      <c r="AF50" s="4"/>
      <c r="AG50" s="4"/>
      <c r="AH50" s="4"/>
      <c r="AI50" s="4"/>
      <c r="AJ50" s="4"/>
      <c r="AK50" s="4"/>
      <c r="AL50" s="4"/>
      <c r="AM50" s="4"/>
    </row>
    <row r="51" ht="15.75" spans="2:39">
      <c r="B51" s="24" t="s">
        <v>76</v>
      </c>
      <c r="C51" s="25"/>
      <c r="D51" s="37"/>
      <c r="E51" s="25" t="s">
        <v>77</v>
      </c>
      <c r="F51" s="25"/>
      <c r="G51" s="37"/>
      <c r="H51" s="25" t="s">
        <v>78</v>
      </c>
      <c r="I51" s="25"/>
      <c r="J51" s="37"/>
      <c r="K51" s="25" t="s">
        <v>79</v>
      </c>
      <c r="L51" s="25"/>
      <c r="M51" s="37"/>
      <c r="N51" s="25" t="s">
        <v>7</v>
      </c>
      <c r="O51" s="25"/>
      <c r="P51" s="25"/>
      <c r="Q51" s="60" t="s">
        <v>3</v>
      </c>
      <c r="W51" s="61" t="s">
        <v>68</v>
      </c>
      <c r="X51" s="19"/>
      <c r="Y51" s="4"/>
      <c r="Z51" s="4"/>
      <c r="AA51" s="4"/>
      <c r="AB51" s="4"/>
      <c r="AC51" s="21"/>
      <c r="AD51" s="21"/>
      <c r="AE51" s="21"/>
      <c r="AF51" s="4"/>
      <c r="AG51" s="4"/>
      <c r="AH51" s="4"/>
      <c r="AI51" s="4"/>
      <c r="AJ51" s="4"/>
      <c r="AK51" s="4"/>
      <c r="AL51" s="4"/>
      <c r="AM51" s="4"/>
    </row>
    <row r="52" spans="1:39">
      <c r="A52" s="27" t="s">
        <v>8</v>
      </c>
      <c r="B52" s="38">
        <f t="shared" ref="B52:B95" si="45">B4-23.448</f>
        <v>3.9017562408447</v>
      </c>
      <c r="C52" s="4">
        <f t="shared" ref="C52:C95" si="46">C4-23.448</f>
        <v>3.8472480316162</v>
      </c>
      <c r="D52" s="4">
        <f t="shared" ref="D52:D95" si="47">D4-23.448</f>
        <v>3.5244559783936</v>
      </c>
      <c r="E52" s="38">
        <f t="shared" ref="E52:G52" si="48">F4-22.994</f>
        <v>5.5266108093262</v>
      </c>
      <c r="F52" s="4">
        <f t="shared" si="48"/>
        <v>5.1035704193115</v>
      </c>
      <c r="G52" s="4">
        <f t="shared" si="48"/>
        <v>5.4161047515869</v>
      </c>
      <c r="H52" s="38">
        <f t="shared" ref="H52:J52" si="49">J4-24.768</f>
        <v>2.5035110778809</v>
      </c>
      <c r="I52" s="4">
        <f t="shared" si="49"/>
        <v>2.4839493103027</v>
      </c>
      <c r="J52" s="4">
        <f t="shared" si="49"/>
        <v>2.5888325042725</v>
      </c>
      <c r="K52" s="38">
        <f t="shared" ref="K52:M52" si="50">N4-23.01</f>
        <v>4.9038805389404</v>
      </c>
      <c r="L52" s="4">
        <f t="shared" si="50"/>
        <v>5.196127166748</v>
      </c>
      <c r="M52" s="41">
        <f t="shared" si="50"/>
        <v>5.0302671813965</v>
      </c>
      <c r="N52" s="4">
        <f t="shared" ref="N52:P52" si="51">R4-25.317</f>
        <v>6.073</v>
      </c>
      <c r="O52" s="4">
        <f t="shared" si="51"/>
        <v>6.303</v>
      </c>
      <c r="P52" s="4">
        <f t="shared" si="51"/>
        <v>5.173</v>
      </c>
      <c r="Q52" s="41">
        <f t="shared" ref="Q52:Q95" si="52">AVERAGE(N52:P52)</f>
        <v>5.84966666666667</v>
      </c>
      <c r="W52" s="59"/>
      <c r="X52" s="17" t="s">
        <v>80</v>
      </c>
      <c r="Y52" s="17"/>
      <c r="Z52" s="17"/>
      <c r="AA52" s="17" t="s">
        <v>81</v>
      </c>
      <c r="AB52" s="17"/>
      <c r="AC52" s="17"/>
      <c r="AD52" s="17" t="s">
        <v>82</v>
      </c>
      <c r="AE52" s="17"/>
      <c r="AF52" s="17"/>
      <c r="AG52" s="17" t="s">
        <v>83</v>
      </c>
      <c r="AH52" s="17"/>
      <c r="AI52" s="17"/>
      <c r="AJ52" s="4"/>
      <c r="AK52" s="88"/>
      <c r="AL52" s="88"/>
      <c r="AM52" s="88"/>
    </row>
    <row r="53" spans="1:39">
      <c r="A53" s="27" t="s">
        <v>10</v>
      </c>
      <c r="B53" s="38">
        <f t="shared" si="45"/>
        <v>0.2454928894043</v>
      </c>
      <c r="C53" s="4">
        <f t="shared" si="46"/>
        <v>0.062726928710898</v>
      </c>
      <c r="D53" s="4">
        <f t="shared" si="47"/>
        <v>-0.0718479614257994</v>
      </c>
      <c r="E53" s="38">
        <f t="shared" ref="E53:G53" si="53">F5-22.994</f>
        <v>1.284564453125</v>
      </c>
      <c r="F53" s="4">
        <f t="shared" si="53"/>
        <v>1.3782728729248</v>
      </c>
      <c r="G53" s="4">
        <f t="shared" si="53"/>
        <v>1.1637842712402</v>
      </c>
      <c r="H53" s="38">
        <f t="shared" ref="H53:J53" si="54">J5-24.768</f>
        <v>-2.4073718719482</v>
      </c>
      <c r="I53" s="4">
        <f t="shared" si="54"/>
        <v>-2.4807285003662</v>
      </c>
      <c r="J53" s="4">
        <f t="shared" si="54"/>
        <v>-2.7012695007324</v>
      </c>
      <c r="K53" s="38">
        <f t="shared" ref="K53:M53" si="55">N5-23.01</f>
        <v>1.1486036682129</v>
      </c>
      <c r="L53" s="4">
        <f t="shared" si="55"/>
        <v>0.866268386840797</v>
      </c>
      <c r="M53" s="41">
        <f t="shared" si="55"/>
        <v>0.988241424560499</v>
      </c>
      <c r="N53" s="4">
        <f t="shared" ref="N53:P53" si="56">R5-25.317</f>
        <v>1.313</v>
      </c>
      <c r="O53" s="4">
        <f t="shared" si="56"/>
        <v>0.753</v>
      </c>
      <c r="P53" s="4">
        <f t="shared" si="56"/>
        <v>1.313</v>
      </c>
      <c r="Q53" s="41">
        <f t="shared" si="52"/>
        <v>1.12633333333333</v>
      </c>
      <c r="W53" s="44" t="s">
        <v>9</v>
      </c>
      <c r="X53" s="52">
        <f t="shared" ref="X53:AI53" si="57">POWER(2,X35)</f>
        <v>2.37123336457925</v>
      </c>
      <c r="Y53" s="65">
        <f t="shared" si="57"/>
        <v>2.18502679762545</v>
      </c>
      <c r="Z53" s="66">
        <f t="shared" si="57"/>
        <v>1.9231835523522</v>
      </c>
      <c r="AA53" s="65">
        <f t="shared" si="57"/>
        <v>0.604688279981329</v>
      </c>
      <c r="AB53" s="65">
        <f t="shared" si="57"/>
        <v>0.718198903584375</v>
      </c>
      <c r="AC53" s="66">
        <f t="shared" si="57"/>
        <v>0.641248532187313</v>
      </c>
      <c r="AD53" s="65">
        <f t="shared" si="57"/>
        <v>0.844166378937139</v>
      </c>
      <c r="AE53" s="65">
        <f t="shared" si="57"/>
        <v>1.08366898084486</v>
      </c>
      <c r="AF53" s="66">
        <f t="shared" si="57"/>
        <v>0.994232143000239</v>
      </c>
      <c r="AG53" s="65">
        <f t="shared" si="57"/>
        <v>0.635377114042538</v>
      </c>
      <c r="AH53" s="65">
        <f t="shared" si="57"/>
        <v>0.613103539933724</v>
      </c>
      <c r="AI53" s="66">
        <f t="shared" si="57"/>
        <v>0.601951159490049</v>
      </c>
      <c r="AJ53" s="4"/>
      <c r="AK53" s="4"/>
      <c r="AL53" s="4"/>
      <c r="AM53" s="4"/>
    </row>
    <row r="54" spans="1:39">
      <c r="A54" s="27" t="s">
        <v>12</v>
      </c>
      <c r="B54" s="38">
        <f t="shared" si="45"/>
        <v>-0.0499077301025004</v>
      </c>
      <c r="C54" s="4">
        <f t="shared" si="46"/>
        <v>-0.398771331787099</v>
      </c>
      <c r="D54" s="4">
        <f t="shared" si="47"/>
        <v>-0.3479938964844</v>
      </c>
      <c r="E54" s="38">
        <f t="shared" ref="E54:G54" si="58">F6-22.994</f>
        <v>1.9513029632568</v>
      </c>
      <c r="F54" s="4">
        <f t="shared" si="58"/>
        <v>2.1905531463623</v>
      </c>
      <c r="G54" s="4">
        <f t="shared" si="58"/>
        <v>1.6004538116455</v>
      </c>
      <c r="H54" s="38">
        <f t="shared" ref="H54:J54" si="59">J6-24.768</f>
        <v>-3.1663135223389</v>
      </c>
      <c r="I54" s="4">
        <f t="shared" si="59"/>
        <v>-2.9396251373291</v>
      </c>
      <c r="J54" s="4">
        <f t="shared" si="59"/>
        <v>-3.6355918579102</v>
      </c>
      <c r="K54" s="38">
        <f t="shared" ref="K54:M54" si="60">N6-23.01</f>
        <v>0.475471725463898</v>
      </c>
      <c r="L54" s="4">
        <f t="shared" si="60"/>
        <v>0.544391860961898</v>
      </c>
      <c r="M54" s="41">
        <f t="shared" si="60"/>
        <v>0.376825561523397</v>
      </c>
      <c r="N54" s="4">
        <f t="shared" ref="N54:P54" si="61">R6-25.317</f>
        <v>0.312999999999999</v>
      </c>
      <c r="O54" s="4">
        <f t="shared" si="61"/>
        <v>0.542999999999999</v>
      </c>
      <c r="P54" s="4">
        <f t="shared" si="61"/>
        <v>0.492999999999999</v>
      </c>
      <c r="Q54" s="41">
        <f t="shared" si="52"/>
        <v>0.449666666666666</v>
      </c>
      <c r="W54" s="44" t="s">
        <v>11</v>
      </c>
      <c r="X54" s="53">
        <f t="shared" ref="X54:AI54" si="62">POWER(2,X36)</f>
        <v>21.0952708683185</v>
      </c>
      <c r="Y54" s="71">
        <f t="shared" si="62"/>
        <v>18.5479068823655</v>
      </c>
      <c r="Z54" s="72">
        <f t="shared" si="62"/>
        <v>20.5901737535137</v>
      </c>
      <c r="AA54" s="19">
        <f t="shared" si="62"/>
        <v>6.71013696234518</v>
      </c>
      <c r="AB54" s="19">
        <f t="shared" si="62"/>
        <v>6.74935578909581</v>
      </c>
      <c r="AC54" s="72">
        <f t="shared" si="62"/>
        <v>6.92892556480849</v>
      </c>
      <c r="AD54" s="19">
        <f t="shared" si="62"/>
        <v>11.1574151379983</v>
      </c>
      <c r="AE54" s="19">
        <f t="shared" si="62"/>
        <v>10.0611308907391</v>
      </c>
      <c r="AF54" s="72">
        <f t="shared" si="62"/>
        <v>9.4312146839357</v>
      </c>
      <c r="AG54" s="19">
        <f t="shared" si="62"/>
        <v>1.74330564982859</v>
      </c>
      <c r="AH54" s="19">
        <f t="shared" si="62"/>
        <v>1.66372124548901</v>
      </c>
      <c r="AI54" s="72">
        <f t="shared" si="62"/>
        <v>1.55035592471874</v>
      </c>
      <c r="AJ54" s="4"/>
      <c r="AK54" s="4"/>
      <c r="AL54" s="4"/>
      <c r="AM54" s="4"/>
    </row>
    <row r="55" spans="1:39">
      <c r="A55" s="27" t="s">
        <v>14</v>
      </c>
      <c r="B55" s="38">
        <f t="shared" si="45"/>
        <v>2.3656329650879</v>
      </c>
      <c r="C55" s="4">
        <f t="shared" si="46"/>
        <v>2.4068221588135</v>
      </c>
      <c r="D55" s="4">
        <f t="shared" si="47"/>
        <v>2.1721725006104</v>
      </c>
      <c r="E55" s="38">
        <f t="shared" ref="E55:G55" si="63">F7-22.994</f>
        <v>4.2495894012451</v>
      </c>
      <c r="F55" s="4">
        <f t="shared" si="63"/>
        <v>4.5560469207764</v>
      </c>
      <c r="G55" s="4">
        <f t="shared" si="63"/>
        <v>4.5561842498779</v>
      </c>
      <c r="H55" s="38">
        <f t="shared" ref="H55:J55" si="64">J7-24.768</f>
        <v>-0.300669067382799</v>
      </c>
      <c r="I55" s="4">
        <f t="shared" si="64"/>
        <v>-0.225330703735402</v>
      </c>
      <c r="J55" s="4">
        <f t="shared" si="64"/>
        <v>-0.304474227905299</v>
      </c>
      <c r="K55" s="38">
        <f t="shared" ref="K55:M55" si="65">N7-23.01</f>
        <v>3.0778887176514</v>
      </c>
      <c r="L55" s="4">
        <f t="shared" si="65"/>
        <v>3.09862159729</v>
      </c>
      <c r="M55" s="41">
        <f t="shared" si="65"/>
        <v>3.021665802002</v>
      </c>
      <c r="N55" s="4">
        <f t="shared" ref="N55:P55" si="66">R7-25.317</f>
        <v>2.103</v>
      </c>
      <c r="O55" s="4">
        <f t="shared" si="66"/>
        <v>2.323</v>
      </c>
      <c r="P55" s="4">
        <f t="shared" si="66"/>
        <v>2.903</v>
      </c>
      <c r="Q55" s="41">
        <f t="shared" si="52"/>
        <v>2.443</v>
      </c>
      <c r="W55" s="44" t="s">
        <v>13</v>
      </c>
      <c r="X55" s="53">
        <f t="shared" ref="X55:AI55" si="67">POWER(2,X37)</f>
        <v>0.33816246092703</v>
      </c>
      <c r="Y55" s="71">
        <f t="shared" si="67"/>
        <v>0.376791454347245</v>
      </c>
      <c r="Z55" s="72">
        <f t="shared" si="67"/>
        <v>0.418189509001771</v>
      </c>
      <c r="AA55" s="19">
        <f t="shared" si="67"/>
        <v>0.712741787480974</v>
      </c>
      <c r="AB55" s="19">
        <f t="shared" si="67"/>
        <v>0.675945193090924</v>
      </c>
      <c r="AC55" s="72">
        <f t="shared" si="67"/>
        <v>0.7665657661829</v>
      </c>
      <c r="AD55" s="19">
        <f t="shared" si="67"/>
        <v>0.421766777685442</v>
      </c>
      <c r="AE55" s="19">
        <f t="shared" si="67"/>
        <v>0.521888717160311</v>
      </c>
      <c r="AF55" s="72">
        <f t="shared" si="67"/>
        <v>0.414977944789339</v>
      </c>
      <c r="AG55" s="19">
        <f t="shared" si="67"/>
        <v>1.68457284158114</v>
      </c>
      <c r="AH55" s="19">
        <f t="shared" si="67"/>
        <v>1.78372686047277</v>
      </c>
      <c r="AI55" s="72">
        <f t="shared" si="67"/>
        <v>1.64917478499953</v>
      </c>
      <c r="AJ55" s="4"/>
      <c r="AK55" s="4"/>
      <c r="AL55" s="4"/>
      <c r="AM55" s="4"/>
    </row>
    <row r="56" spans="1:39">
      <c r="A56" s="27" t="s">
        <v>16</v>
      </c>
      <c r="B56" s="38">
        <f t="shared" si="45"/>
        <v>-0.9880390625</v>
      </c>
      <c r="C56" s="4">
        <f t="shared" si="46"/>
        <v>-1.1962528686523</v>
      </c>
      <c r="D56" s="4">
        <f t="shared" si="47"/>
        <v>-1.22512059021</v>
      </c>
      <c r="E56" s="38">
        <f t="shared" ref="E56:G56" si="68">F8-22.994</f>
        <v>0.255977111816399</v>
      </c>
      <c r="F56" s="4">
        <f t="shared" si="68"/>
        <v>-0.267614883422901</v>
      </c>
      <c r="G56" s="4">
        <f t="shared" si="68"/>
        <v>0.282533126831101</v>
      </c>
      <c r="H56" s="38">
        <f t="shared" ref="H56:J56" si="69">J8-24.768</f>
        <v>-1.6045535736084</v>
      </c>
      <c r="I56" s="4">
        <f t="shared" si="69"/>
        <v>-0.785999649047902</v>
      </c>
      <c r="J56" s="4">
        <f t="shared" si="69"/>
        <v>-1.562340133667</v>
      </c>
      <c r="K56" s="38">
        <f t="shared" ref="K56:M56" si="70">N8-23.01</f>
        <v>-0.088115463256802</v>
      </c>
      <c r="L56" s="4">
        <f t="shared" si="70"/>
        <v>-0.3770101165771</v>
      </c>
      <c r="M56" s="41">
        <f t="shared" si="70"/>
        <v>-0.253940734863303</v>
      </c>
      <c r="N56" s="4">
        <f t="shared" ref="N56:P56" si="71">R8-25.317</f>
        <v>-1.237</v>
      </c>
      <c r="O56" s="4">
        <f t="shared" si="71"/>
        <v>-1.027</v>
      </c>
      <c r="P56" s="4">
        <f t="shared" si="71"/>
        <v>-0.487000000000002</v>
      </c>
      <c r="Q56" s="41">
        <f t="shared" si="52"/>
        <v>-0.917000000000002</v>
      </c>
      <c r="W56" s="44" t="s">
        <v>15</v>
      </c>
      <c r="X56" s="53">
        <f t="shared" ref="X56:AI56" si="72">POWER(2,X38)</f>
        <v>0.252555251217175</v>
      </c>
      <c r="Y56" s="71">
        <f t="shared" si="72"/>
        <v>0.24319296759786</v>
      </c>
      <c r="Z56" s="72">
        <f t="shared" si="72"/>
        <v>0.264713819213102</v>
      </c>
      <c r="AA56" s="19">
        <f t="shared" si="72"/>
        <v>0.420657041751312</v>
      </c>
      <c r="AB56" s="19">
        <f t="shared" si="72"/>
        <v>0.391671592499754</v>
      </c>
      <c r="AC56" s="72">
        <f t="shared" si="72"/>
        <v>0.318798423500859</v>
      </c>
      <c r="AD56" s="19">
        <f t="shared" si="72"/>
        <v>0.573280699413812</v>
      </c>
      <c r="AE56" s="19">
        <f t="shared" si="72"/>
        <v>0.437660052890139</v>
      </c>
      <c r="AF56" s="72">
        <f t="shared" si="72"/>
        <v>0.545651323403694</v>
      </c>
      <c r="AG56" s="19">
        <f t="shared" si="72"/>
        <v>1.01738451142259</v>
      </c>
      <c r="AH56" s="19">
        <f t="shared" si="72"/>
        <v>0.954435425799027</v>
      </c>
      <c r="AI56" s="72">
        <f t="shared" si="72"/>
        <v>1.06165964855265</v>
      </c>
      <c r="AJ56" s="4"/>
      <c r="AK56" s="4"/>
      <c r="AL56" s="4"/>
      <c r="AM56" s="4"/>
    </row>
    <row r="57" spans="1:39">
      <c r="A57" s="27" t="s">
        <v>18</v>
      </c>
      <c r="B57" s="38">
        <f t="shared" si="45"/>
        <v>0.6223430175781</v>
      </c>
      <c r="C57" s="4">
        <f t="shared" si="46"/>
        <v>0.677963211059598</v>
      </c>
      <c r="D57" s="4">
        <f t="shared" si="47"/>
        <v>0.659492446899399</v>
      </c>
      <c r="E57" s="38">
        <f t="shared" ref="E57:G57" si="73">F9-22.994</f>
        <v>0.0294355926513994</v>
      </c>
      <c r="F57" s="4">
        <f t="shared" si="73"/>
        <v>0.483870941162099</v>
      </c>
      <c r="G57" s="4">
        <f t="shared" si="73"/>
        <v>0.179467636108399</v>
      </c>
      <c r="H57" s="38">
        <f t="shared" ref="H57:J57" si="74">J9-24.768</f>
        <v>-1.4446090393066</v>
      </c>
      <c r="I57" s="4">
        <f t="shared" si="74"/>
        <v>-1.1423839263916</v>
      </c>
      <c r="J57" s="4">
        <f t="shared" si="74"/>
        <v>-1.0631622009277</v>
      </c>
      <c r="K57" s="38">
        <f t="shared" ref="K57:M57" si="75">N9-23.01</f>
        <v>1.3341028594971</v>
      </c>
      <c r="L57" s="4">
        <f t="shared" si="75"/>
        <v>1.1784441375732</v>
      </c>
      <c r="M57" s="41">
        <f t="shared" si="75"/>
        <v>1.2308905029297</v>
      </c>
      <c r="N57" s="4">
        <f t="shared" ref="N57:P57" si="76">R9-25.317</f>
        <v>0.503</v>
      </c>
      <c r="O57" s="4">
        <f t="shared" si="76"/>
        <v>0.222999999999999</v>
      </c>
      <c r="P57" s="4">
        <f t="shared" si="76"/>
        <v>0.193000000000001</v>
      </c>
      <c r="Q57" s="41">
        <f t="shared" si="52"/>
        <v>0.306333333333334</v>
      </c>
      <c r="W57" s="44" t="s">
        <v>17</v>
      </c>
      <c r="X57" s="53">
        <f t="shared" ref="X57:AI57" si="77">POWER(2,X39)</f>
        <v>2.4414995929288</v>
      </c>
      <c r="Y57" s="71">
        <f t="shared" si="77"/>
        <v>2.6155937731984</v>
      </c>
      <c r="Z57" s="72">
        <f t="shared" si="77"/>
        <v>2.79527532787787</v>
      </c>
      <c r="AA57" s="19">
        <f t="shared" si="77"/>
        <v>6.28708128838511</v>
      </c>
      <c r="AB57" s="19">
        <f t="shared" si="77"/>
        <v>6.05093058001296</v>
      </c>
      <c r="AC57" s="72">
        <f t="shared" si="77"/>
        <v>6.82768805454763</v>
      </c>
      <c r="AD57" s="19">
        <f t="shared" si="77"/>
        <v>3.16687276156816</v>
      </c>
      <c r="AE57" s="19">
        <f t="shared" si="77"/>
        <v>3.89871482615097</v>
      </c>
      <c r="AF57" s="72">
        <f t="shared" si="77"/>
        <v>3.893549431818</v>
      </c>
      <c r="AG57" s="19">
        <f t="shared" si="77"/>
        <v>0.40739915629506</v>
      </c>
      <c r="AH57" s="19">
        <f t="shared" si="77"/>
        <v>0.455985638739897</v>
      </c>
      <c r="AI57" s="72">
        <f t="shared" si="77"/>
        <v>0.403718658523832</v>
      </c>
      <c r="AJ57" s="4"/>
      <c r="AK57" s="4"/>
      <c r="AL57" s="4"/>
      <c r="AM57" s="4"/>
    </row>
    <row r="58" spans="1:39">
      <c r="A58" s="27" t="s">
        <v>20</v>
      </c>
      <c r="B58" s="38">
        <f t="shared" si="45"/>
        <v>5.3597163696289</v>
      </c>
      <c r="C58" s="4">
        <f t="shared" si="46"/>
        <v>6.1352901000977</v>
      </c>
      <c r="D58" s="4">
        <f t="shared" si="47"/>
        <v>6.0898799438477</v>
      </c>
      <c r="E58" s="38">
        <f t="shared" ref="E58:G58" si="78">F10-22.994</f>
        <v>4.2715181884766</v>
      </c>
      <c r="F58" s="4">
        <f t="shared" si="78"/>
        <v>4.8331007537842</v>
      </c>
      <c r="G58" s="4">
        <f t="shared" si="78"/>
        <v>4.9153284606934</v>
      </c>
      <c r="H58" s="38">
        <f t="shared" ref="H58:J58" si="79">J10-24.768</f>
        <v>3.9965320892334</v>
      </c>
      <c r="I58" s="4">
        <f t="shared" si="79"/>
        <v>3.5654617614746</v>
      </c>
      <c r="J58" s="4">
        <f t="shared" si="79"/>
        <v>3.9225822753906</v>
      </c>
      <c r="K58" s="38">
        <f t="shared" ref="K58:M58" si="80">N10-23.01</f>
        <v>6.4539129638672</v>
      </c>
      <c r="L58" s="4">
        <f t="shared" si="80"/>
        <v>6.8845598602295</v>
      </c>
      <c r="M58" s="41">
        <f t="shared" si="80"/>
        <v>7.1588842773438</v>
      </c>
      <c r="N58" s="4">
        <f t="shared" ref="N58:P58" si="81">R10-25.317</f>
        <v>6.743</v>
      </c>
      <c r="O58" s="4">
        <f t="shared" si="81"/>
        <v>6.863</v>
      </c>
      <c r="P58" s="4">
        <f t="shared" si="81"/>
        <v>6.563</v>
      </c>
      <c r="Q58" s="41">
        <f t="shared" si="52"/>
        <v>6.723</v>
      </c>
      <c r="W58" s="44" t="s">
        <v>19</v>
      </c>
      <c r="X58" s="53">
        <f t="shared" ref="X58:AI58" si="82">POWER(2,X40)</f>
        <v>0.162979665153002</v>
      </c>
      <c r="Y58" s="71">
        <f t="shared" si="82"/>
        <v>0.142152898202879</v>
      </c>
      <c r="Z58" s="72">
        <f t="shared" si="82"/>
        <v>0.172006395146096</v>
      </c>
      <c r="AA58" s="19">
        <f t="shared" si="82"/>
        <v>0.71190708822102</v>
      </c>
      <c r="AB58" s="19">
        <f t="shared" si="82"/>
        <v>0.668234306249897</v>
      </c>
      <c r="AC58" s="72">
        <f t="shared" si="82"/>
        <v>0.678143443616966</v>
      </c>
      <c r="AD58" s="19">
        <f t="shared" si="82"/>
        <v>3.30612674957121</v>
      </c>
      <c r="AE58" s="19">
        <f t="shared" si="82"/>
        <v>3.34954621878607</v>
      </c>
      <c r="AF58" s="72">
        <f t="shared" si="82"/>
        <v>5.23062876788149</v>
      </c>
      <c r="AG58" s="19">
        <f t="shared" si="82"/>
        <v>0.57399479093479</v>
      </c>
      <c r="AH58" s="19">
        <f t="shared" si="82"/>
        <v>0.57180117367419</v>
      </c>
      <c r="AI58" s="72">
        <f t="shared" si="82"/>
        <v>0.581927626283826</v>
      </c>
      <c r="AJ58" s="4"/>
      <c r="AK58" s="4"/>
      <c r="AL58" s="4"/>
      <c r="AM58" s="4"/>
    </row>
    <row r="59" spans="1:39">
      <c r="A59" s="27" t="s">
        <v>22</v>
      </c>
      <c r="B59" s="38">
        <f t="shared" si="45"/>
        <v>0.454427673339801</v>
      </c>
      <c r="C59" s="4">
        <f t="shared" si="46"/>
        <v>0.418199493408199</v>
      </c>
      <c r="D59" s="4">
        <f t="shared" si="47"/>
        <v>0.147664978027301</v>
      </c>
      <c r="E59" s="38">
        <f t="shared" ref="E59:G59" si="83">F11-22.994</f>
        <v>-0.0338101806641014</v>
      </c>
      <c r="F59" s="4">
        <f t="shared" si="83"/>
        <v>-0.753904861450199</v>
      </c>
      <c r="G59" s="4">
        <f t="shared" si="83"/>
        <v>-0.405994934081999</v>
      </c>
      <c r="H59" s="38">
        <f t="shared" ref="H59:J59" si="84">J11-24.768</f>
        <v>-2.5612243347168</v>
      </c>
      <c r="I59" s="4">
        <f t="shared" si="84"/>
        <v>-2.7593902282715</v>
      </c>
      <c r="J59" s="4">
        <f t="shared" si="84"/>
        <v>-2.6797946624756</v>
      </c>
      <c r="K59" s="38">
        <f t="shared" ref="K59:M59" si="85">N11-23.01</f>
        <v>0.951883544921898</v>
      </c>
      <c r="L59" s="4">
        <f t="shared" si="85"/>
        <v>1.0414717102051</v>
      </c>
      <c r="M59" s="41">
        <f t="shared" si="85"/>
        <v>0.988981475830098</v>
      </c>
      <c r="N59" s="4">
        <f t="shared" ref="N59:P59" si="86">R11-25.317</f>
        <v>0.972999999999999</v>
      </c>
      <c r="O59" s="4">
        <f t="shared" si="86"/>
        <v>0.863</v>
      </c>
      <c r="P59" s="4">
        <f t="shared" si="86"/>
        <v>1.743</v>
      </c>
      <c r="Q59" s="41">
        <f t="shared" si="52"/>
        <v>1.193</v>
      </c>
      <c r="W59" s="44" t="s">
        <v>21</v>
      </c>
      <c r="X59" s="53">
        <f t="shared" ref="X59:AI59" si="87">POWER(2,X41)</f>
        <v>0.745162062785049</v>
      </c>
      <c r="Y59" s="71">
        <f t="shared" si="87"/>
        <v>0.873189582630386</v>
      </c>
      <c r="Z59" s="72">
        <f t="shared" si="87"/>
        <v>0.926418477840496</v>
      </c>
      <c r="AA59" s="19">
        <f t="shared" si="87"/>
        <v>1.70621989553247</v>
      </c>
      <c r="AB59" s="19">
        <f t="shared" si="87"/>
        <v>2.00464340911923</v>
      </c>
      <c r="AC59" s="72">
        <f t="shared" si="87"/>
        <v>2.47402832427452</v>
      </c>
      <c r="AD59" s="19">
        <f t="shared" si="87"/>
        <v>1.24447868599952</v>
      </c>
      <c r="AE59" s="19">
        <f t="shared" si="87"/>
        <v>1.16390739398622</v>
      </c>
      <c r="AF59" s="72">
        <f t="shared" si="87"/>
        <v>1.29817350580127</v>
      </c>
      <c r="AG59" s="19">
        <f t="shared" si="87"/>
        <v>0.898238952032819</v>
      </c>
      <c r="AH59" s="19">
        <f t="shared" si="87"/>
        <v>0.792228402305221</v>
      </c>
      <c r="AI59" s="72">
        <f t="shared" si="87"/>
        <v>0.96994624685881</v>
      </c>
      <c r="AJ59" s="4"/>
      <c r="AK59" s="4"/>
      <c r="AL59" s="4"/>
      <c r="AM59" s="4"/>
    </row>
    <row r="60" spans="1:39">
      <c r="A60" s="27" t="s">
        <v>24</v>
      </c>
      <c r="B60" s="38">
        <f t="shared" si="45"/>
        <v>4.9961967010498</v>
      </c>
      <c r="C60" s="4">
        <f t="shared" si="46"/>
        <v>4.73972315979</v>
      </c>
      <c r="D60" s="4">
        <f t="shared" si="47"/>
        <v>4.7414908905029</v>
      </c>
      <c r="E60" s="38">
        <f t="shared" ref="E60:G60" si="88">F12-22.994</f>
        <v>5.7019953308105</v>
      </c>
      <c r="F60" s="4">
        <f t="shared" si="88"/>
        <v>5.7294497070313</v>
      </c>
      <c r="G60" s="4">
        <f t="shared" si="88"/>
        <v>5.8692526397705</v>
      </c>
      <c r="H60" s="38">
        <f t="shared" ref="H60:J60" si="89">J12-24.768</f>
        <v>4.5642830200195</v>
      </c>
      <c r="I60" s="4">
        <f t="shared" si="89"/>
        <v>4.7464836425781</v>
      </c>
      <c r="J60" s="4">
        <f t="shared" si="89"/>
        <v>4.5869041748047</v>
      </c>
      <c r="K60" s="38">
        <f t="shared" ref="K60:M60" si="90">N12-23.01</f>
        <v>5.8771822357178</v>
      </c>
      <c r="L60" s="4">
        <f t="shared" si="90"/>
        <v>6.5524198913574</v>
      </c>
      <c r="M60" s="41">
        <f t="shared" si="90"/>
        <v>6.3438093566895</v>
      </c>
      <c r="N60" s="4">
        <f t="shared" ref="N60:P60" si="91">R12-25.317</f>
        <v>7.483</v>
      </c>
      <c r="O60" s="4">
        <f t="shared" si="91"/>
        <v>7.753</v>
      </c>
      <c r="P60" s="4">
        <f t="shared" si="91"/>
        <v>7.863</v>
      </c>
      <c r="Q60" s="41">
        <f t="shared" si="52"/>
        <v>7.69966666666667</v>
      </c>
      <c r="W60" s="44" t="s">
        <v>23</v>
      </c>
      <c r="X60" s="53">
        <f t="shared" ref="X60:AI60" si="92">POWER(2,X42)</f>
        <v>3.41279320985603</v>
      </c>
      <c r="Y60" s="71">
        <f t="shared" si="92"/>
        <v>3.80194988312608</v>
      </c>
      <c r="Z60" s="72">
        <f t="shared" si="92"/>
        <v>4.14089001701875</v>
      </c>
      <c r="AA60" s="19">
        <f t="shared" si="92"/>
        <v>3.84443386557898</v>
      </c>
      <c r="AB60" s="19">
        <f t="shared" si="92"/>
        <v>3.02945716844971</v>
      </c>
      <c r="AC60" s="72">
        <f t="shared" si="92"/>
        <v>2.18550850371743</v>
      </c>
      <c r="AD60" s="19">
        <f t="shared" si="92"/>
        <v>13.6446367509148</v>
      </c>
      <c r="AE60" s="19">
        <f t="shared" si="92"/>
        <v>11.7894439055117</v>
      </c>
      <c r="AF60" s="72">
        <f t="shared" si="92"/>
        <v>10.384255820634</v>
      </c>
      <c r="AG60" s="19">
        <f t="shared" si="92"/>
        <v>0.52056237345113</v>
      </c>
      <c r="AH60" s="19">
        <f t="shared" si="92"/>
        <v>0.507649029187152</v>
      </c>
      <c r="AI60" s="72">
        <f t="shared" si="92"/>
        <v>0.468687034337181</v>
      </c>
      <c r="AJ60" s="4"/>
      <c r="AK60" s="4"/>
      <c r="AL60" s="4"/>
      <c r="AM60" s="4"/>
    </row>
    <row r="61" spans="1:39">
      <c r="A61" s="27" t="s">
        <v>26</v>
      </c>
      <c r="B61" s="38">
        <f t="shared" si="45"/>
        <v>5.1439799804688</v>
      </c>
      <c r="C61" s="4">
        <f t="shared" si="46"/>
        <v>5.1804210205078</v>
      </c>
      <c r="D61" s="4">
        <f t="shared" si="47"/>
        <v>4.951730682373</v>
      </c>
      <c r="E61" s="38">
        <f t="shared" ref="E61:G61" si="93">F13-22.994</f>
        <v>6.1294825134277</v>
      </c>
      <c r="F61" s="4">
        <f t="shared" si="93"/>
        <v>6.0503019866943</v>
      </c>
      <c r="G61" s="4">
        <f t="shared" si="93"/>
        <v>5.9484257278442</v>
      </c>
      <c r="H61" s="38">
        <f t="shared" ref="H61:J61" si="94">J13-24.768</f>
        <v>5.901987487793</v>
      </c>
      <c r="I61" s="4">
        <f t="shared" si="94"/>
        <v>5.4734493560791</v>
      </c>
      <c r="J61" s="4">
        <f t="shared" si="94"/>
        <v>5.9894100494385</v>
      </c>
      <c r="K61" s="38">
        <f t="shared" ref="K61:M61" si="95">N13-23.01</f>
        <v>7.5557997131348</v>
      </c>
      <c r="L61" s="4">
        <f t="shared" si="95"/>
        <v>7.1446535491943</v>
      </c>
      <c r="M61" s="41">
        <f t="shared" si="95"/>
        <v>7.2583868408203</v>
      </c>
      <c r="N61" s="4">
        <f t="shared" ref="N61:P61" si="96">R13-25.317</f>
        <v>8.193</v>
      </c>
      <c r="O61" s="4">
        <f t="shared" si="96"/>
        <v>8.283</v>
      </c>
      <c r="P61" s="4">
        <f t="shared" si="96"/>
        <v>7.583</v>
      </c>
      <c r="Q61" s="41">
        <f t="shared" si="52"/>
        <v>8.01966666666667</v>
      </c>
      <c r="W61" s="44" t="s">
        <v>25</v>
      </c>
      <c r="X61" s="53">
        <f t="shared" ref="X61:AI61" si="97">POWER(2,X43)</f>
        <v>0.618380343288081</v>
      </c>
      <c r="Y61" s="71">
        <f t="shared" si="97"/>
        <v>1.00024734643553</v>
      </c>
      <c r="Z61" s="72">
        <f t="shared" si="97"/>
        <v>0.926090528127521</v>
      </c>
      <c r="AA61" s="19">
        <f t="shared" si="97"/>
        <v>0.940991068571735</v>
      </c>
      <c r="AB61" s="19">
        <f t="shared" si="97"/>
        <v>1.31791975664653</v>
      </c>
      <c r="AC61" s="72">
        <f t="shared" si="97"/>
        <v>1.18429665487058</v>
      </c>
      <c r="AD61" s="19">
        <f t="shared" si="97"/>
        <v>1.79001205613979</v>
      </c>
      <c r="AE61" s="19">
        <f t="shared" si="97"/>
        <v>1.88098357190803</v>
      </c>
      <c r="AF61" s="72">
        <f t="shared" si="97"/>
        <v>1.93369259652752</v>
      </c>
      <c r="AG61" s="19">
        <f t="shared" si="97"/>
        <v>1.8181355561231</v>
      </c>
      <c r="AH61" s="19">
        <f t="shared" si="97"/>
        <v>1.87461692726495</v>
      </c>
      <c r="AI61" s="72">
        <f t="shared" si="97"/>
        <v>1.66118312989101</v>
      </c>
      <c r="AJ61" s="4"/>
      <c r="AK61" s="4"/>
      <c r="AL61" s="4"/>
      <c r="AM61" s="4"/>
    </row>
    <row r="62" spans="1:39">
      <c r="A62" s="27" t="s">
        <v>28</v>
      </c>
      <c r="B62" s="38">
        <f t="shared" si="45"/>
        <v>4.96335597229</v>
      </c>
      <c r="C62" s="4">
        <f t="shared" si="46"/>
        <v>4.6996936340332</v>
      </c>
      <c r="D62" s="4">
        <f t="shared" si="47"/>
        <v>4.71482081604</v>
      </c>
      <c r="E62" s="38">
        <f t="shared" ref="E62:G62" si="98">F14-22.994</f>
        <v>3.122877746582</v>
      </c>
      <c r="F62" s="4">
        <f t="shared" si="98"/>
        <v>3.0956110534668</v>
      </c>
      <c r="G62" s="4">
        <f t="shared" si="98"/>
        <v>3.48891015625</v>
      </c>
      <c r="H62" s="38">
        <f t="shared" ref="H62:J62" si="99">J14-24.768</f>
        <v>3.1908737487793</v>
      </c>
      <c r="I62" s="4">
        <f t="shared" si="99"/>
        <v>3.3283153839111</v>
      </c>
      <c r="J62" s="4">
        <f t="shared" si="99"/>
        <v>3.1204029388428</v>
      </c>
      <c r="K62" s="38">
        <f t="shared" ref="K62:M62" si="100">N14-23.01</f>
        <v>5.5907690429688</v>
      </c>
      <c r="L62" s="4">
        <f t="shared" si="100"/>
        <v>5.9628469848633</v>
      </c>
      <c r="M62" s="41">
        <f t="shared" si="100"/>
        <v>5.6083452606201</v>
      </c>
      <c r="N62" s="4">
        <f t="shared" ref="N62:P62" si="101">R14-25.317</f>
        <v>5.813</v>
      </c>
      <c r="O62" s="4">
        <f t="shared" si="101"/>
        <v>5.963</v>
      </c>
      <c r="P62" s="4">
        <f t="shared" si="101"/>
        <v>5.603</v>
      </c>
      <c r="Q62" s="41">
        <f t="shared" si="52"/>
        <v>5.793</v>
      </c>
      <c r="W62" s="44" t="s">
        <v>27</v>
      </c>
      <c r="X62" s="53">
        <f t="shared" ref="X62:AI62" si="102">POWER(2,X44)</f>
        <v>2.47175637428208</v>
      </c>
      <c r="Y62" s="71">
        <f t="shared" si="102"/>
        <v>2.4756416223038</v>
      </c>
      <c r="Z62" s="72">
        <f t="shared" si="102"/>
        <v>2.46885949627304</v>
      </c>
      <c r="AA62" s="19">
        <f t="shared" si="102"/>
        <v>2.4036662062776</v>
      </c>
      <c r="AB62" s="19">
        <f t="shared" si="102"/>
        <v>2.39222476049698</v>
      </c>
      <c r="AC62" s="72">
        <f t="shared" si="102"/>
        <v>2.04965896985919</v>
      </c>
      <c r="AD62" s="19">
        <f t="shared" si="102"/>
        <v>0.765741933031997</v>
      </c>
      <c r="AE62" s="19">
        <f t="shared" si="102"/>
        <v>0.665985114315132</v>
      </c>
      <c r="AF62" s="72">
        <f t="shared" si="102"/>
        <v>0.783660125229018</v>
      </c>
      <c r="AG62" s="19">
        <f t="shared" si="102"/>
        <v>0.534206435635618</v>
      </c>
      <c r="AH62" s="19">
        <f t="shared" si="102"/>
        <v>0.589661023736133</v>
      </c>
      <c r="AI62" s="72">
        <f t="shared" si="102"/>
        <v>0.539495497124796</v>
      </c>
      <c r="AJ62" s="4"/>
      <c r="AK62" s="4"/>
      <c r="AL62" s="4"/>
      <c r="AM62" s="4"/>
    </row>
    <row r="63" spans="1:39">
      <c r="A63" s="27" t="s">
        <v>30</v>
      </c>
      <c r="B63" s="38">
        <f t="shared" si="45"/>
        <v>1.8448485870361</v>
      </c>
      <c r="C63" s="4">
        <f t="shared" si="46"/>
        <v>1.7639861602783</v>
      </c>
      <c r="D63" s="4">
        <f t="shared" si="47"/>
        <v>1.6729621429443</v>
      </c>
      <c r="E63" s="38">
        <f t="shared" ref="E63:G63" si="103">F15-22.994</f>
        <v>3.4015612182617</v>
      </c>
      <c r="F63" s="4">
        <f t="shared" si="103"/>
        <v>3.3728994903564</v>
      </c>
      <c r="G63" s="4">
        <f t="shared" si="103"/>
        <v>3.0785898742676</v>
      </c>
      <c r="H63" s="38">
        <f t="shared" ref="H63:J63" si="104">J15-24.768</f>
        <v>-0.279529922485402</v>
      </c>
      <c r="I63" s="4">
        <f t="shared" si="104"/>
        <v>-0.388077133178701</v>
      </c>
      <c r="J63" s="4">
        <f t="shared" si="104"/>
        <v>-0.261423461914102</v>
      </c>
      <c r="K63" s="38">
        <f t="shared" ref="K63:M63" si="105">N15-23.01</f>
        <v>2.6798860931396</v>
      </c>
      <c r="L63" s="4">
        <f t="shared" si="105"/>
        <v>2.68704246521</v>
      </c>
      <c r="M63" s="41">
        <f t="shared" si="105"/>
        <v>2.7592775726318</v>
      </c>
      <c r="N63" s="4">
        <f t="shared" ref="N63:P63" si="106">R15-25.317</f>
        <v>3.443</v>
      </c>
      <c r="O63" s="4">
        <f t="shared" si="106"/>
        <v>3.523</v>
      </c>
      <c r="P63" s="4">
        <f t="shared" si="106"/>
        <v>3.503</v>
      </c>
      <c r="Q63" s="41">
        <f t="shared" si="52"/>
        <v>3.48966666666667</v>
      </c>
      <c r="W63" s="44" t="s">
        <v>29</v>
      </c>
      <c r="X63" s="53">
        <f t="shared" ref="X63:AI63" si="107">POWER(2,X45)</f>
        <v>2.04753514190266</v>
      </c>
      <c r="Y63" s="71">
        <f t="shared" si="107"/>
        <v>1.59435198483817</v>
      </c>
      <c r="Z63" s="72">
        <f t="shared" si="107"/>
        <v>1.67466886052305</v>
      </c>
      <c r="AA63" s="19">
        <f t="shared" si="107"/>
        <v>1.57863625338636</v>
      </c>
      <c r="AB63" s="19">
        <f t="shared" si="107"/>
        <v>1.4821021146893</v>
      </c>
      <c r="AC63" s="72">
        <f t="shared" si="107"/>
        <v>1.40890871365729</v>
      </c>
      <c r="AD63" s="19">
        <f t="shared" si="107"/>
        <v>2.26856761641052</v>
      </c>
      <c r="AE63" s="19">
        <f t="shared" si="107"/>
        <v>1.94153671443662</v>
      </c>
      <c r="AF63" s="72">
        <f t="shared" si="107"/>
        <v>1.55873017912372</v>
      </c>
      <c r="AG63" s="19">
        <f t="shared" si="107"/>
        <v>1.04490963957242</v>
      </c>
      <c r="AH63" s="19">
        <f t="shared" si="107"/>
        <v>0.999873648797504</v>
      </c>
      <c r="AI63" s="72">
        <f t="shared" si="107"/>
        <v>1.14399502568762</v>
      </c>
      <c r="AJ63" s="4"/>
      <c r="AK63" s="4"/>
      <c r="AL63" s="4"/>
      <c r="AM63" s="4"/>
    </row>
    <row r="64" spans="1:39">
      <c r="A64" s="27" t="s">
        <v>32</v>
      </c>
      <c r="B64" s="38">
        <f t="shared" si="45"/>
        <v>-1.6208534698486</v>
      </c>
      <c r="C64" s="4">
        <f t="shared" si="46"/>
        <v>-1.7374687652588</v>
      </c>
      <c r="D64" s="4">
        <f t="shared" si="47"/>
        <v>-1.7635174255371</v>
      </c>
      <c r="E64" s="38">
        <f t="shared" ref="E64:G64" si="108">F16-22.994</f>
        <v>-0.283966583251999</v>
      </c>
      <c r="F64" s="4">
        <f t="shared" si="108"/>
        <v>-0.4768300476074</v>
      </c>
      <c r="G64" s="4">
        <f t="shared" si="108"/>
        <v>-0.577097457885699</v>
      </c>
      <c r="H64" s="38">
        <f t="shared" ref="H64:J64" si="109">J16-24.768</f>
        <v>-4.1205543212891</v>
      </c>
      <c r="I64" s="4">
        <f t="shared" si="109"/>
        <v>-4.2505897216797</v>
      </c>
      <c r="J64" s="4">
        <f t="shared" si="109"/>
        <v>-4.3057063751221</v>
      </c>
      <c r="K64" s="38">
        <f t="shared" ref="K64:M64" si="110">N16-23.01</f>
        <v>-0.631032714843702</v>
      </c>
      <c r="L64" s="4">
        <f t="shared" si="110"/>
        <v>-0.505464324951202</v>
      </c>
      <c r="M64" s="41">
        <f t="shared" si="110"/>
        <v>-0.7424600219727</v>
      </c>
      <c r="N64" s="4">
        <f t="shared" ref="N64:P64" si="111">R16-25.317</f>
        <v>-1.397</v>
      </c>
      <c r="O64" s="4">
        <f t="shared" si="111"/>
        <v>-1.207</v>
      </c>
      <c r="P64" s="4">
        <f t="shared" si="111"/>
        <v>-0.867000000000001</v>
      </c>
      <c r="Q64" s="41">
        <f t="shared" si="52"/>
        <v>-1.157</v>
      </c>
      <c r="W64" s="44" t="s">
        <v>31</v>
      </c>
      <c r="X64" s="54">
        <f t="shared" ref="X64:AI64" si="112">POWER(2,X46)</f>
        <v>0.455009727684237</v>
      </c>
      <c r="Y64" s="76">
        <f t="shared" si="112"/>
        <v>0.474152569236134</v>
      </c>
      <c r="Z64" s="77">
        <f t="shared" si="112"/>
        <v>0.487995114225031</v>
      </c>
      <c r="AA64" s="76">
        <f t="shared" si="112"/>
        <v>0.32418585774031</v>
      </c>
      <c r="AB64" s="76">
        <f t="shared" si="112"/>
        <v>0.494821297795359</v>
      </c>
      <c r="AC64" s="77">
        <f t="shared" si="112"/>
        <v>0.536428379190662</v>
      </c>
      <c r="AD64" s="76">
        <f t="shared" si="112"/>
        <v>0.399431664242069</v>
      </c>
      <c r="AE64" s="76">
        <f t="shared" si="112"/>
        <v>0.543605935067411</v>
      </c>
      <c r="AF64" s="77">
        <f t="shared" si="112"/>
        <v>0.578067378352731</v>
      </c>
      <c r="AG64" s="76">
        <f t="shared" si="112"/>
        <v>0.786256697488148</v>
      </c>
      <c r="AH64" s="76">
        <f t="shared" si="112"/>
        <v>0.850523038739297</v>
      </c>
      <c r="AI64" s="77">
        <f t="shared" si="112"/>
        <v>0.870382512801596</v>
      </c>
      <c r="AJ64" s="4"/>
      <c r="AK64" s="4"/>
      <c r="AL64" s="4"/>
      <c r="AM64" s="4"/>
    </row>
    <row r="65" spans="1:17">
      <c r="A65" s="27" t="s">
        <v>34</v>
      </c>
      <c r="B65" s="38">
        <f t="shared" si="45"/>
        <v>-2.1550922851562</v>
      </c>
      <c r="C65" s="4">
        <f t="shared" si="46"/>
        <v>-2.3208561401367</v>
      </c>
      <c r="D65" s="4">
        <f t="shared" si="47"/>
        <v>-2.2887554626465</v>
      </c>
      <c r="E65" s="38">
        <f t="shared" ref="E65:G65" si="113">F17-22.994</f>
        <v>-0.476959747314499</v>
      </c>
      <c r="F65" s="4">
        <f t="shared" si="113"/>
        <v>0.261861282348601</v>
      </c>
      <c r="G65" s="4">
        <f t="shared" si="113"/>
        <v>-0.552874130248998</v>
      </c>
      <c r="H65" s="38">
        <f t="shared" ref="H65:J65" si="114">J17-24.768</f>
        <v>-3.2330287628174</v>
      </c>
      <c r="I65" s="4">
        <f t="shared" si="114"/>
        <v>-3.3923877410889</v>
      </c>
      <c r="J65" s="4">
        <f t="shared" si="114"/>
        <v>-3.2868121795654</v>
      </c>
      <c r="K65" s="38">
        <f t="shared" ref="K65:M65" si="115">N17-23.01</f>
        <v>0.125866165161099</v>
      </c>
      <c r="L65" s="4">
        <f t="shared" si="115"/>
        <v>0.426321258544899</v>
      </c>
      <c r="M65" s="41">
        <f t="shared" si="115"/>
        <v>0.799436798095698</v>
      </c>
      <c r="N65" s="4">
        <f t="shared" ref="N65:P65" si="116">R17-25.317</f>
        <v>-0.567</v>
      </c>
      <c r="O65" s="4">
        <f t="shared" si="116"/>
        <v>-0.707000000000001</v>
      </c>
      <c r="P65" s="4">
        <f t="shared" si="116"/>
        <v>-0.626999999999999</v>
      </c>
      <c r="Q65" s="41">
        <f t="shared" si="52"/>
        <v>-0.633666666666667</v>
      </c>
    </row>
    <row r="66" spans="1:17">
      <c r="A66" s="27" t="s">
        <v>35</v>
      </c>
      <c r="B66" s="38">
        <f t="shared" si="45"/>
        <v>1.8395137329102</v>
      </c>
      <c r="C66" s="4">
        <f t="shared" si="46"/>
        <v>1.9250316162109</v>
      </c>
      <c r="D66" s="4">
        <f t="shared" si="47"/>
        <v>1.6977786560059</v>
      </c>
      <c r="E66" s="38">
        <f t="shared" ref="E66:G66" si="117">F18-22.994</f>
        <v>-0.188035720825201</v>
      </c>
      <c r="F66" s="4">
        <f t="shared" si="117"/>
        <v>-0.037470382690401</v>
      </c>
      <c r="G66" s="4">
        <f t="shared" si="117"/>
        <v>-0.0267320098876986</v>
      </c>
      <c r="H66" s="38">
        <f t="shared" ref="H66:J66" si="118">J18-24.768</f>
        <v>-1.7090514831543</v>
      </c>
      <c r="I66" s="4">
        <f t="shared" si="118"/>
        <v>-1.7513316802979</v>
      </c>
      <c r="J66" s="4">
        <f t="shared" si="118"/>
        <v>-1.5719142608643</v>
      </c>
      <c r="K66" s="38">
        <f t="shared" ref="K66:M66" si="119">N18-23.01</f>
        <v>1.5182192230225</v>
      </c>
      <c r="L66" s="4">
        <f t="shared" si="119"/>
        <v>1.4641096496582</v>
      </c>
      <c r="M66" s="41">
        <f t="shared" si="119"/>
        <v>1.5768988037109</v>
      </c>
      <c r="N66" s="4">
        <f t="shared" ref="N66:P66" si="120">R18-25.317</f>
        <v>2.243</v>
      </c>
      <c r="O66" s="4">
        <f t="shared" si="120"/>
        <v>2.213</v>
      </c>
      <c r="P66" s="4">
        <f t="shared" si="120"/>
        <v>2.363</v>
      </c>
      <c r="Q66" s="41">
        <f t="shared" si="52"/>
        <v>2.273</v>
      </c>
    </row>
    <row r="67" spans="1:17">
      <c r="A67" s="27" t="s">
        <v>37</v>
      </c>
      <c r="B67" s="38">
        <f t="shared" si="45"/>
        <v>1.6716022033691</v>
      </c>
      <c r="C67" s="4">
        <f t="shared" si="46"/>
        <v>1.4111766357422</v>
      </c>
      <c r="D67" s="4">
        <f t="shared" si="47"/>
        <v>1.3748893280029</v>
      </c>
      <c r="E67" s="38">
        <f t="shared" ref="E67:G67" si="121">F19-22.994</f>
        <v>3.3347105560303</v>
      </c>
      <c r="F67" s="4">
        <f t="shared" si="121"/>
        <v>3.1223387298584</v>
      </c>
      <c r="G67" s="4">
        <f t="shared" si="121"/>
        <v>3.3262590942383</v>
      </c>
      <c r="H67" s="38">
        <f t="shared" ref="H67:J67" si="122">J19-24.768</f>
        <v>-0.6345237426758</v>
      </c>
      <c r="I67" s="4">
        <f t="shared" si="122"/>
        <v>-0.781189315795899</v>
      </c>
      <c r="J67" s="4">
        <f t="shared" si="122"/>
        <v>-0.664823883056602</v>
      </c>
      <c r="K67" s="38">
        <f t="shared" ref="K67:M67" si="123">N19-23.01</f>
        <v>1.4911920928955</v>
      </c>
      <c r="L67" s="4">
        <f t="shared" si="123"/>
        <v>1.2375452423096</v>
      </c>
      <c r="M67" s="41">
        <f t="shared" si="123"/>
        <v>1.8392012023926</v>
      </c>
      <c r="N67" s="4">
        <f t="shared" ref="N67:P67" si="124">R19-25.317</f>
        <v>2.263</v>
      </c>
      <c r="O67" s="4">
        <f t="shared" si="124"/>
        <v>2.023</v>
      </c>
      <c r="P67" s="4">
        <f t="shared" si="124"/>
        <v>1.903</v>
      </c>
      <c r="Q67" s="41">
        <f t="shared" si="52"/>
        <v>2.063</v>
      </c>
    </row>
    <row r="68" spans="1:17">
      <c r="A68" s="27" t="s">
        <v>38</v>
      </c>
      <c r="B68" s="38">
        <f t="shared" si="45"/>
        <v>-0.524299667358399</v>
      </c>
      <c r="C68" s="4">
        <f t="shared" si="46"/>
        <v>-0.5191040496826</v>
      </c>
      <c r="D68" s="4">
        <f t="shared" si="47"/>
        <v>-0.528663681030299</v>
      </c>
      <c r="E68" s="38">
        <f t="shared" ref="E68:G68" si="125">F20-22.994</f>
        <v>0.8947634277344</v>
      </c>
      <c r="F68" s="4">
        <f t="shared" si="125"/>
        <v>0.996083694458001</v>
      </c>
      <c r="G68" s="4">
        <f t="shared" si="125"/>
        <v>0.803603607177699</v>
      </c>
      <c r="H68" s="38">
        <f t="shared" ref="H68:J68" si="126">J20-24.768</f>
        <v>-2.3397639923096</v>
      </c>
      <c r="I68" s="4">
        <f t="shared" si="126"/>
        <v>-2.5302547149658</v>
      </c>
      <c r="J68" s="4">
        <f t="shared" si="126"/>
        <v>-2.4381202392578</v>
      </c>
      <c r="K68" s="38">
        <f t="shared" ref="K68:M68" si="127">N20-23.01</f>
        <v>0.0185568237304992</v>
      </c>
      <c r="L68" s="4">
        <f t="shared" si="127"/>
        <v>0.0870611572266</v>
      </c>
      <c r="M68" s="41">
        <f t="shared" si="127"/>
        <v>0.4575750732422</v>
      </c>
      <c r="N68" s="4">
        <f t="shared" ref="N68:P68" si="128">R20-25.317</f>
        <v>-0.157</v>
      </c>
      <c r="O68" s="4">
        <f t="shared" si="128"/>
        <v>0.242999999999999</v>
      </c>
      <c r="P68" s="4">
        <f t="shared" si="128"/>
        <v>0.303000000000001</v>
      </c>
      <c r="Q68" s="41">
        <f t="shared" si="52"/>
        <v>0.129666666666666</v>
      </c>
    </row>
    <row r="69" spans="1:17">
      <c r="A69" s="27" t="s">
        <v>39</v>
      </c>
      <c r="B69" s="38">
        <f t="shared" si="45"/>
        <v>-2.0150585632324</v>
      </c>
      <c r="C69" s="4">
        <f t="shared" si="46"/>
        <v>-2.0776463012695</v>
      </c>
      <c r="D69" s="4">
        <f t="shared" si="47"/>
        <v>-2.1352806549072</v>
      </c>
      <c r="E69" s="38">
        <f t="shared" ref="E69:G69" si="129">F21-22.994</f>
        <v>-0.5470090332031</v>
      </c>
      <c r="F69" s="4">
        <f t="shared" si="129"/>
        <v>-0.407639068603501</v>
      </c>
      <c r="G69" s="4">
        <f t="shared" si="129"/>
        <v>-0.617294830322301</v>
      </c>
      <c r="H69" s="38">
        <f t="shared" ref="H69:J69" si="130">J21-24.768</f>
        <v>-1.9136642150879</v>
      </c>
      <c r="I69" s="4">
        <f t="shared" si="130"/>
        <v>-2.0347121887207</v>
      </c>
      <c r="J69" s="4">
        <f t="shared" si="130"/>
        <v>-1.7986968688965</v>
      </c>
      <c r="K69" s="38">
        <f t="shared" ref="K69:M69" si="131">N21-23.01</f>
        <v>-0.7775323486328</v>
      </c>
      <c r="L69" s="4">
        <f t="shared" si="131"/>
        <v>-0.773948440551802</v>
      </c>
      <c r="M69" s="41">
        <f t="shared" si="131"/>
        <v>-0.6379354095459</v>
      </c>
      <c r="N69" s="4">
        <f t="shared" ref="N69:P69" si="132">R21-25.317</f>
        <v>-0.606999999999999</v>
      </c>
      <c r="O69" s="4">
        <f t="shared" si="132"/>
        <v>-0.536999999999999</v>
      </c>
      <c r="P69" s="4">
        <f t="shared" si="132"/>
        <v>-0.747</v>
      </c>
      <c r="Q69" s="41">
        <f t="shared" si="52"/>
        <v>-0.630333333333333</v>
      </c>
    </row>
    <row r="70" spans="1:17">
      <c r="A70" s="27" t="s">
        <v>40</v>
      </c>
      <c r="B70" s="38">
        <f t="shared" si="45"/>
        <v>2.3413486022949</v>
      </c>
      <c r="C70" s="4">
        <f t="shared" si="46"/>
        <v>2.297906829834</v>
      </c>
      <c r="D70" s="4">
        <f t="shared" si="47"/>
        <v>2.4278983612061</v>
      </c>
      <c r="E70" s="38">
        <f t="shared" ref="E70:G70" si="133">F22-22.994</f>
        <v>4.6794180450439</v>
      </c>
      <c r="F70" s="4">
        <f t="shared" si="133"/>
        <v>4.520627456665</v>
      </c>
      <c r="G70" s="4">
        <f t="shared" si="133"/>
        <v>4.5925592956543</v>
      </c>
      <c r="H70" s="38">
        <f t="shared" ref="H70:J70" si="134">J22-24.768</f>
        <v>0.023448593139598</v>
      </c>
      <c r="I70" s="4">
        <f t="shared" si="134"/>
        <v>-0.120939605712902</v>
      </c>
      <c r="J70" s="4">
        <f t="shared" si="134"/>
        <v>-0.0696681671143011</v>
      </c>
      <c r="K70" s="38">
        <f t="shared" ref="K70:M70" si="135">N22-23.01</f>
        <v>2.7882730865479</v>
      </c>
      <c r="L70" s="4">
        <f t="shared" si="135"/>
        <v>2.590248336792</v>
      </c>
      <c r="M70" s="41">
        <f t="shared" si="135"/>
        <v>2.5701963806152</v>
      </c>
      <c r="N70" s="4">
        <f t="shared" ref="N70:P70" si="136">R22-25.317</f>
        <v>2.843</v>
      </c>
      <c r="O70" s="4">
        <f t="shared" si="136"/>
        <v>2.743</v>
      </c>
      <c r="P70" s="4">
        <f t="shared" si="136"/>
        <v>2.443</v>
      </c>
      <c r="Q70" s="41">
        <f t="shared" si="52"/>
        <v>2.67633333333333</v>
      </c>
    </row>
    <row r="71" spans="1:17">
      <c r="A71" s="27" t="s">
        <v>41</v>
      </c>
      <c r="B71" s="38">
        <f t="shared" si="45"/>
        <v>5.6345939178467</v>
      </c>
      <c r="C71" s="4">
        <f t="shared" si="46"/>
        <v>5.7414016265869</v>
      </c>
      <c r="D71" s="4">
        <f t="shared" si="47"/>
        <v>5.6351260681152</v>
      </c>
      <c r="E71" s="38">
        <f t="shared" ref="E71:G71" si="137">F23-22.994</f>
        <v>5.5442480621338</v>
      </c>
      <c r="F71" s="4">
        <f t="shared" si="137"/>
        <v>5.2779345092773</v>
      </c>
      <c r="G71" s="4">
        <f t="shared" si="137"/>
        <v>5.693744140625</v>
      </c>
      <c r="H71" s="38">
        <f t="shared" ref="H71:J71" si="138">J23-24.768</f>
        <v>3.2214733428955</v>
      </c>
      <c r="I71" s="4">
        <f t="shared" si="138"/>
        <v>3.4322544403076</v>
      </c>
      <c r="J71" s="4">
        <f t="shared" si="138"/>
        <v>3.2350193328857</v>
      </c>
      <c r="K71" s="38">
        <f t="shared" ref="K71:M71" si="139">N23-23.01</f>
        <v>6.2746527099609</v>
      </c>
      <c r="L71" s="4">
        <f t="shared" si="139"/>
        <v>6.6387827301025</v>
      </c>
      <c r="M71" s="41">
        <f t="shared" si="139"/>
        <v>6.3570177459717</v>
      </c>
      <c r="N71" s="4">
        <f t="shared" ref="N71:P71" si="140">R23-25.317</f>
        <v>5.683</v>
      </c>
      <c r="O71" s="4">
        <f t="shared" si="140"/>
        <v>5.593</v>
      </c>
      <c r="P71" s="4">
        <f t="shared" si="140"/>
        <v>5.823</v>
      </c>
      <c r="Q71" s="41">
        <f t="shared" si="52"/>
        <v>5.69966666666667</v>
      </c>
    </row>
    <row r="72" spans="1:17">
      <c r="A72" s="27" t="s">
        <v>42</v>
      </c>
      <c r="B72" s="38">
        <f t="shared" si="45"/>
        <v>3.099082901001</v>
      </c>
      <c r="C72" s="4">
        <f t="shared" si="46"/>
        <v>2.9280032653809</v>
      </c>
      <c r="D72" s="4">
        <f t="shared" si="47"/>
        <v>2.9931239624023</v>
      </c>
      <c r="E72" s="38">
        <f t="shared" ref="E72:G72" si="141">F24-22.994</f>
        <v>4.307778793335</v>
      </c>
      <c r="F72" s="4">
        <f t="shared" si="141"/>
        <v>4.756768661499</v>
      </c>
      <c r="G72" s="4">
        <f t="shared" si="141"/>
        <v>4.1149515686035</v>
      </c>
      <c r="H72" s="38">
        <f t="shared" ref="H72:J72" si="142">J24-24.768</f>
        <v>0.359954483032201</v>
      </c>
      <c r="I72" s="4">
        <f t="shared" si="142"/>
        <v>0.147805816650401</v>
      </c>
      <c r="J72" s="4">
        <f t="shared" si="142"/>
        <v>0.0973831481933978</v>
      </c>
      <c r="K72" s="38">
        <f t="shared" ref="K72:M72" si="143">N24-23.01</f>
        <v>2.8785231018066</v>
      </c>
      <c r="L72" s="4">
        <f t="shared" si="143"/>
        <v>3.2594187164307</v>
      </c>
      <c r="M72" s="41">
        <f t="shared" si="143"/>
        <v>3.3219473266602</v>
      </c>
      <c r="N72" s="4">
        <f t="shared" ref="N72:P72" si="144">R24-25.317</f>
        <v>3.323</v>
      </c>
      <c r="O72" s="4">
        <f t="shared" si="144"/>
        <v>3.353</v>
      </c>
      <c r="P72" s="4">
        <f t="shared" si="144"/>
        <v>3.273</v>
      </c>
      <c r="Q72" s="41">
        <f t="shared" si="52"/>
        <v>3.31633333333333</v>
      </c>
    </row>
    <row r="73" spans="1:17">
      <c r="A73" s="27" t="s">
        <v>43</v>
      </c>
      <c r="B73" s="38">
        <f t="shared" si="45"/>
        <v>0.495346023559598</v>
      </c>
      <c r="C73" s="4">
        <f t="shared" si="46"/>
        <v>0.474676086425799</v>
      </c>
      <c r="D73" s="4">
        <f t="shared" si="47"/>
        <v>0.405332519531299</v>
      </c>
      <c r="E73" s="38">
        <f t="shared" ref="E73:G73" si="145">F25-22.994</f>
        <v>1.6904730377197</v>
      </c>
      <c r="F73" s="4">
        <f t="shared" si="145"/>
        <v>1.4785933074951</v>
      </c>
      <c r="G73" s="4">
        <f t="shared" si="145"/>
        <v>1.6043810424805</v>
      </c>
      <c r="H73" s="38">
        <f t="shared" ref="H73:J73" si="146">J25-24.768</f>
        <v>-1.7557033233643</v>
      </c>
      <c r="I73" s="4">
        <f t="shared" si="146"/>
        <v>-1.9519427947998</v>
      </c>
      <c r="J73" s="4">
        <f t="shared" si="146"/>
        <v>-1.9274619750977</v>
      </c>
      <c r="K73" s="38">
        <f t="shared" ref="K73:M73" si="147">N25-23.01</f>
        <v>0.855346908569299</v>
      </c>
      <c r="L73" s="4">
        <f t="shared" si="147"/>
        <v>0.375448455810499</v>
      </c>
      <c r="M73" s="41">
        <f t="shared" si="147"/>
        <v>0.878147354126</v>
      </c>
      <c r="N73" s="4">
        <f t="shared" ref="N73:P73" si="148">R25-25.317</f>
        <v>0.853000000000002</v>
      </c>
      <c r="O73" s="4">
        <f t="shared" si="148"/>
        <v>0.722999999999999</v>
      </c>
      <c r="P73" s="4">
        <f t="shared" si="148"/>
        <v>0.713000000000001</v>
      </c>
      <c r="Q73" s="41">
        <f t="shared" si="52"/>
        <v>0.763</v>
      </c>
    </row>
    <row r="74" spans="1:17">
      <c r="A74" s="27" t="s">
        <v>44</v>
      </c>
      <c r="B74" s="38">
        <f t="shared" si="45"/>
        <v>4.1942500610352</v>
      </c>
      <c r="C74" s="4">
        <f t="shared" si="46"/>
        <v>4.1261062164307</v>
      </c>
      <c r="D74" s="4">
        <f t="shared" si="47"/>
        <v>3.7000102539063</v>
      </c>
      <c r="E74" s="38">
        <f t="shared" ref="E74:G74" si="149">F26-22.994</f>
        <v>5.5815157470703</v>
      </c>
      <c r="F74" s="4">
        <f t="shared" si="149"/>
        <v>5.1678728637695</v>
      </c>
      <c r="G74" s="4">
        <f t="shared" si="149"/>
        <v>5.3932703552246</v>
      </c>
      <c r="H74" s="38">
        <f t="shared" ref="H74:J74" si="150">J26-24.768</f>
        <v>1.8761688537598</v>
      </c>
      <c r="I74" s="4">
        <f t="shared" si="150"/>
        <v>1.8110767669678</v>
      </c>
      <c r="J74" s="4">
        <f t="shared" si="150"/>
        <v>1.9168011016846</v>
      </c>
      <c r="K74" s="38">
        <f t="shared" ref="K74:M74" si="151">N26-23.01</f>
        <v>4.4463522338867</v>
      </c>
      <c r="L74" s="4">
        <f t="shared" si="151"/>
        <v>4.4912397766113</v>
      </c>
      <c r="M74" s="41">
        <f t="shared" si="151"/>
        <v>4.7940294647217</v>
      </c>
      <c r="N74" s="4">
        <f t="shared" ref="N74:P74" si="152">R26-25.317</f>
        <v>4.773</v>
      </c>
      <c r="O74" s="4">
        <f t="shared" si="152"/>
        <v>5.013</v>
      </c>
      <c r="P74" s="4">
        <f t="shared" si="152"/>
        <v>4.633</v>
      </c>
      <c r="Q74" s="41">
        <f t="shared" si="52"/>
        <v>4.80633333333333</v>
      </c>
    </row>
    <row r="75" spans="1:17">
      <c r="A75" s="27" t="s">
        <v>45</v>
      </c>
      <c r="B75" s="38">
        <f t="shared" si="45"/>
        <v>3.4058494110107</v>
      </c>
      <c r="C75" s="4">
        <f t="shared" si="46"/>
        <v>3.3499145050049</v>
      </c>
      <c r="D75" s="4">
        <f t="shared" si="47"/>
        <v>3.0516891021729</v>
      </c>
      <c r="E75" s="38">
        <f t="shared" ref="E75:G75" si="153">F27-22.994</f>
        <v>5.389674621582</v>
      </c>
      <c r="F75" s="4">
        <f t="shared" si="153"/>
        <v>5.3954290924072</v>
      </c>
      <c r="G75" s="4">
        <f t="shared" si="153"/>
        <v>5.186835723877</v>
      </c>
      <c r="H75" s="38">
        <f t="shared" ref="H75:J75" si="154">J27-24.768</f>
        <v>2.9244362182617</v>
      </c>
      <c r="I75" s="4">
        <f t="shared" si="154"/>
        <v>2.7835899658203</v>
      </c>
      <c r="J75" s="4">
        <f t="shared" si="154"/>
        <v>2.8456989593506</v>
      </c>
      <c r="K75" s="38">
        <f t="shared" ref="K75:M75" si="155">N27-23.01</f>
        <v>5.0105745697021</v>
      </c>
      <c r="L75" s="4">
        <f t="shared" si="155"/>
        <v>4.7762739562988</v>
      </c>
      <c r="M75" s="41">
        <f t="shared" si="155"/>
        <v>4.9677412414551</v>
      </c>
      <c r="N75" s="4">
        <f t="shared" ref="N75:P75" si="156">R27-25.317</f>
        <v>3.703</v>
      </c>
      <c r="O75" s="4">
        <f t="shared" si="156"/>
        <v>3.773</v>
      </c>
      <c r="P75" s="4">
        <f t="shared" si="156"/>
        <v>3.593</v>
      </c>
      <c r="Q75" s="41">
        <f t="shared" si="52"/>
        <v>3.68966666666667</v>
      </c>
    </row>
    <row r="76" spans="1:17">
      <c r="A76" s="27" t="s">
        <v>46</v>
      </c>
      <c r="B76" s="38">
        <f t="shared" si="45"/>
        <v>-1.1112041931152</v>
      </c>
      <c r="C76" s="4">
        <f t="shared" si="46"/>
        <v>-1.1829243164062</v>
      </c>
      <c r="D76" s="4">
        <f t="shared" si="47"/>
        <v>-0.8936462860107</v>
      </c>
      <c r="E76" s="38">
        <f t="shared" ref="E76:G76" si="157">F28-22.994</f>
        <v>-1.9068818511963</v>
      </c>
      <c r="F76" s="4">
        <f t="shared" si="157"/>
        <v>-1.8371739807129</v>
      </c>
      <c r="G76" s="4">
        <f t="shared" si="157"/>
        <v>-2.501080078125</v>
      </c>
      <c r="H76" s="38">
        <f t="shared" ref="H76:J76" si="158">J28-24.768</f>
        <v>-3.3000739746094</v>
      </c>
      <c r="I76" s="4">
        <f t="shared" si="158"/>
        <v>-2.6645644836426</v>
      </c>
      <c r="J76" s="4">
        <f t="shared" si="158"/>
        <v>-2.7999309234619</v>
      </c>
      <c r="K76" s="38">
        <f t="shared" ref="K76:M76" si="159">N28-23.01</f>
        <v>-2.0753400421143</v>
      </c>
      <c r="L76" s="4">
        <f t="shared" si="159"/>
        <v>-1.8796346282959</v>
      </c>
      <c r="M76" s="41">
        <f t="shared" si="159"/>
        <v>-2.0445630645752</v>
      </c>
      <c r="N76" s="4">
        <f t="shared" ref="N76:P76" si="160">R28-25.317</f>
        <v>-3.167</v>
      </c>
      <c r="O76" s="4">
        <f t="shared" si="160"/>
        <v>-3.237</v>
      </c>
      <c r="P76" s="4">
        <f t="shared" si="160"/>
        <v>-2.987</v>
      </c>
      <c r="Q76" s="41">
        <f t="shared" si="52"/>
        <v>-3.13033333333333</v>
      </c>
    </row>
    <row r="77" spans="1:17">
      <c r="A77" s="27" t="s">
        <v>47</v>
      </c>
      <c r="B77" s="38">
        <f t="shared" si="45"/>
        <v>2.2797336120605</v>
      </c>
      <c r="C77" s="4">
        <f t="shared" si="46"/>
        <v>1.6336631317139</v>
      </c>
      <c r="D77" s="4">
        <f t="shared" si="47"/>
        <v>2.1090468902588</v>
      </c>
      <c r="E77" s="38">
        <f t="shared" ref="E77:G77" si="161">F29-22.994</f>
        <v>1.6060137329102</v>
      </c>
      <c r="F77" s="4">
        <f t="shared" si="161"/>
        <v>1.2800383148193</v>
      </c>
      <c r="G77" s="4">
        <f t="shared" si="161"/>
        <v>0.942100006103502</v>
      </c>
      <c r="H77" s="38">
        <f t="shared" ref="H77:J77" si="162">J29-24.768</f>
        <v>0.599488861083998</v>
      </c>
      <c r="I77" s="4">
        <f t="shared" si="162"/>
        <v>0.624129898071299</v>
      </c>
      <c r="J77" s="4">
        <f t="shared" si="162"/>
        <v>1.3284260101318</v>
      </c>
      <c r="K77" s="38">
        <f t="shared" ref="K77:M77" si="163">N29-23.01</f>
        <v>0.992311706542999</v>
      </c>
      <c r="L77" s="4">
        <f t="shared" si="163"/>
        <v>0.476713409423798</v>
      </c>
      <c r="M77" s="41">
        <f t="shared" si="163"/>
        <v>1.2659094238281</v>
      </c>
      <c r="N77" s="4">
        <f t="shared" ref="N77:P77" si="164">R29-25.317</f>
        <v>0.843</v>
      </c>
      <c r="O77" s="4">
        <f t="shared" si="164"/>
        <v>0.762999999999998</v>
      </c>
      <c r="P77" s="4">
        <f t="shared" si="164"/>
        <v>0.603000000000002</v>
      </c>
      <c r="Q77" s="41">
        <f t="shared" si="52"/>
        <v>0.736333333333333</v>
      </c>
    </row>
    <row r="78" spans="1:17">
      <c r="A78" s="27" t="s">
        <v>48</v>
      </c>
      <c r="B78" s="38">
        <f t="shared" si="45"/>
        <v>0.0303554077148007</v>
      </c>
      <c r="C78" s="4">
        <f t="shared" si="46"/>
        <v>-0.375953720092799</v>
      </c>
      <c r="D78" s="4">
        <f t="shared" si="47"/>
        <v>-0.303207443237302</v>
      </c>
      <c r="E78" s="38">
        <f t="shared" ref="E78:G78" si="165">F30-22.994</f>
        <v>-0.9398332061768</v>
      </c>
      <c r="F78" s="4">
        <f t="shared" si="165"/>
        <v>-0.689468902587901</v>
      </c>
      <c r="G78" s="4">
        <f t="shared" si="165"/>
        <v>-0.239645523071299</v>
      </c>
      <c r="H78" s="38">
        <f t="shared" ref="H78:J78" si="166">J30-24.768</f>
        <v>-1.1125415496826</v>
      </c>
      <c r="I78" s="4">
        <f t="shared" si="166"/>
        <v>-0.938093536377</v>
      </c>
      <c r="J78" s="4">
        <f t="shared" si="166"/>
        <v>-1.3859637908936</v>
      </c>
      <c r="K78" s="38">
        <f t="shared" ref="K78:M78" si="167">N30-23.01</f>
        <v>-0.9576070404053</v>
      </c>
      <c r="L78" s="4">
        <f t="shared" si="167"/>
        <v>-0.895927200317402</v>
      </c>
      <c r="M78" s="41">
        <f t="shared" si="167"/>
        <v>-0.946990737915002</v>
      </c>
      <c r="N78" s="4">
        <f t="shared" ref="N78:P78" si="168">R30-25.317</f>
        <v>-1.497</v>
      </c>
      <c r="O78" s="4">
        <f t="shared" si="168"/>
        <v>-1.747</v>
      </c>
      <c r="P78" s="4">
        <f t="shared" si="168"/>
        <v>-1.637</v>
      </c>
      <c r="Q78" s="41">
        <f t="shared" si="52"/>
        <v>-1.627</v>
      </c>
    </row>
    <row r="79" spans="1:17">
      <c r="A79" s="27" t="s">
        <v>49</v>
      </c>
      <c r="B79" s="38">
        <f t="shared" si="45"/>
        <v>2.8935069580078</v>
      </c>
      <c r="C79" s="4">
        <f t="shared" si="46"/>
        <v>2.6321219940186</v>
      </c>
      <c r="D79" s="4">
        <f t="shared" si="47"/>
        <v>2.3905848999023</v>
      </c>
      <c r="E79" s="38">
        <f t="shared" ref="E79:G79" si="169">F31-22.994</f>
        <v>1.1349443969727</v>
      </c>
      <c r="F79" s="4">
        <f t="shared" si="169"/>
        <v>1.4553255615234</v>
      </c>
      <c r="G79" s="4">
        <f t="shared" si="169"/>
        <v>1.4800791320801</v>
      </c>
      <c r="H79" s="38">
        <f t="shared" ref="H79:J79" si="170">J31-24.768</f>
        <v>1.3836456604004</v>
      </c>
      <c r="I79" s="4">
        <f t="shared" si="170"/>
        <v>1.421962387085</v>
      </c>
      <c r="J79" s="4">
        <f t="shared" si="170"/>
        <v>1.6435734100342</v>
      </c>
      <c r="K79" s="38">
        <f t="shared" ref="K79:M79" si="171">N31-23.01</f>
        <v>1.3903715515137</v>
      </c>
      <c r="L79" s="4">
        <f t="shared" si="171"/>
        <v>1.5832693481445</v>
      </c>
      <c r="M79" s="41">
        <f t="shared" si="171"/>
        <v>1.5771086120605</v>
      </c>
      <c r="N79" s="4">
        <f t="shared" ref="N79:P79" si="172">R31-25.317</f>
        <v>0.893000000000001</v>
      </c>
      <c r="O79" s="4">
        <f t="shared" si="172"/>
        <v>0.783000000000001</v>
      </c>
      <c r="P79" s="4">
        <f t="shared" si="172"/>
        <v>3.433</v>
      </c>
      <c r="Q79" s="41">
        <f t="shared" si="52"/>
        <v>1.703</v>
      </c>
    </row>
    <row r="80" spans="1:17">
      <c r="A80" s="27" t="s">
        <v>50</v>
      </c>
      <c r="B80" s="38">
        <f t="shared" si="45"/>
        <v>3.1211833496094</v>
      </c>
      <c r="C80" s="4">
        <f t="shared" si="46"/>
        <v>3.0570010681152</v>
      </c>
      <c r="D80" s="4">
        <f t="shared" si="47"/>
        <v>2.5518779296875</v>
      </c>
      <c r="E80" s="38">
        <f t="shared" ref="E80:G80" si="173">F32-22.994</f>
        <v>1.3058046875</v>
      </c>
      <c r="F80" s="4">
        <f t="shared" si="173"/>
        <v>1.3863043365479</v>
      </c>
      <c r="G80" s="4">
        <f t="shared" si="173"/>
        <v>1.5475382385254</v>
      </c>
      <c r="H80" s="38">
        <f t="shared" ref="H80:J80" si="174">J32-24.768</f>
        <v>1.692916519165</v>
      </c>
      <c r="I80" s="4">
        <f t="shared" si="174"/>
        <v>1.6417576141357</v>
      </c>
      <c r="J80" s="4">
        <f t="shared" si="174"/>
        <v>1.902238494873</v>
      </c>
      <c r="K80" s="38">
        <f t="shared" ref="K80:M80" si="175">N32-23.01</f>
        <v>3.0933134460449</v>
      </c>
      <c r="L80" s="4">
        <f t="shared" si="175"/>
        <v>3.0524504089355</v>
      </c>
      <c r="M80" s="41">
        <f t="shared" si="175"/>
        <v>3.1969473266602</v>
      </c>
      <c r="N80" s="4">
        <f t="shared" ref="N80:P80" si="176">R32-25.317</f>
        <v>2.173</v>
      </c>
      <c r="O80" s="4">
        <f t="shared" si="176"/>
        <v>2.123</v>
      </c>
      <c r="P80" s="4">
        <f t="shared" si="176"/>
        <v>2.133</v>
      </c>
      <c r="Q80" s="41">
        <f t="shared" si="52"/>
        <v>2.143</v>
      </c>
    </row>
    <row r="81" spans="1:17">
      <c r="A81" s="27" t="s">
        <v>51</v>
      </c>
      <c r="B81" s="38">
        <f t="shared" si="45"/>
        <v>6.7136721191406</v>
      </c>
      <c r="C81" s="4">
        <f t="shared" si="46"/>
        <v>6.7096721191406</v>
      </c>
      <c r="D81" s="4">
        <f t="shared" si="47"/>
        <v>6.6139163513184</v>
      </c>
      <c r="E81" s="38">
        <f t="shared" ref="E81:G81" si="177">F33-22.994</f>
        <v>6.2206151733398</v>
      </c>
      <c r="F81" s="4">
        <f t="shared" si="177"/>
        <v>6.9006151733398</v>
      </c>
      <c r="G81" s="4">
        <f t="shared" si="177"/>
        <v>6.3821253356934</v>
      </c>
      <c r="H81" s="38">
        <f t="shared" ref="H81:J81" si="178">J33-24.768</f>
        <v>4.8544838256836</v>
      </c>
      <c r="I81" s="4">
        <f t="shared" si="178"/>
        <v>4.9898811645508</v>
      </c>
      <c r="J81" s="4">
        <f t="shared" si="178"/>
        <v>4.897788116455</v>
      </c>
      <c r="K81" s="38">
        <f t="shared" ref="K81:M81" si="179">N33-23.01</f>
        <v>5.4226705932617</v>
      </c>
      <c r="L81" s="4">
        <f t="shared" si="179"/>
        <v>5.2699453735352</v>
      </c>
      <c r="M81" s="41">
        <f t="shared" si="179"/>
        <v>5.3599453735352</v>
      </c>
      <c r="N81" s="4">
        <f t="shared" ref="N81:P81" si="180">R33-25.317</f>
        <v>4.023</v>
      </c>
      <c r="O81" s="4">
        <f t="shared" si="180"/>
        <v>3.973</v>
      </c>
      <c r="P81" s="4">
        <f t="shared" si="180"/>
        <v>3.953</v>
      </c>
      <c r="Q81" s="41">
        <f t="shared" si="52"/>
        <v>3.983</v>
      </c>
    </row>
    <row r="82" spans="1:17">
      <c r="A82" s="27" t="s">
        <v>53</v>
      </c>
      <c r="B82" s="38">
        <f t="shared" si="45"/>
        <v>0.919053985595699</v>
      </c>
      <c r="C82" s="4">
        <f t="shared" si="46"/>
        <v>0.966644241333</v>
      </c>
      <c r="D82" s="4">
        <f t="shared" si="47"/>
        <v>0.842927886962901</v>
      </c>
      <c r="E82" s="38">
        <f t="shared" ref="E82:G82" si="181">F34-22.994</f>
        <v>-0.497412246704101</v>
      </c>
      <c r="F82" s="4">
        <f t="shared" si="181"/>
        <v>-0.343405288696299</v>
      </c>
      <c r="G82" s="4">
        <f t="shared" si="181"/>
        <v>-0.162970108032201</v>
      </c>
      <c r="H82" s="38">
        <f t="shared" ref="H82:J82" si="182">J34-24.768</f>
        <v>0.0859543151855</v>
      </c>
      <c r="I82" s="4">
        <f t="shared" si="182"/>
        <v>0.430698043823199</v>
      </c>
      <c r="J82" s="4">
        <f t="shared" si="182"/>
        <v>-0.2372878723145</v>
      </c>
      <c r="K82" s="38">
        <f t="shared" ref="K82:M82" si="183">N34-23.01</f>
        <v>0.127414932251</v>
      </c>
      <c r="L82" s="4">
        <f t="shared" si="183"/>
        <v>-0.0739064788818027</v>
      </c>
      <c r="M82" s="41">
        <f t="shared" si="183"/>
        <v>0.164670028686498</v>
      </c>
      <c r="N82" s="4">
        <f t="shared" ref="N82:P82" si="184">R34-25.317</f>
        <v>0.0129999999999981</v>
      </c>
      <c r="O82" s="4">
        <f t="shared" si="184"/>
        <v>-0.696999999999999</v>
      </c>
      <c r="P82" s="4">
        <f t="shared" si="184"/>
        <v>-0.867000000000001</v>
      </c>
      <c r="Q82" s="41">
        <f t="shared" si="52"/>
        <v>-0.517000000000001</v>
      </c>
    </row>
    <row r="83" spans="1:17">
      <c r="A83" s="27" t="s">
        <v>54</v>
      </c>
      <c r="B83" s="38">
        <f t="shared" si="45"/>
        <v>2.6081561584473</v>
      </c>
      <c r="C83" s="4">
        <f t="shared" si="46"/>
        <v>2.7300014038086</v>
      </c>
      <c r="D83" s="4">
        <f t="shared" si="47"/>
        <v>2.4400367279053</v>
      </c>
      <c r="E83" s="38">
        <f t="shared" ref="E83:G83" si="185">F35-22.994</f>
        <v>1.2980570373535</v>
      </c>
      <c r="F83" s="4">
        <f t="shared" si="185"/>
        <v>0.867061096191399</v>
      </c>
      <c r="G83" s="4">
        <f t="shared" si="185"/>
        <v>0.553872543335</v>
      </c>
      <c r="H83" s="38">
        <f t="shared" ref="H83:J83" si="186">J35-24.768</f>
        <v>-0.162340515136702</v>
      </c>
      <c r="I83" s="4">
        <f t="shared" si="186"/>
        <v>0.177384979248</v>
      </c>
      <c r="J83" s="4">
        <f t="shared" si="186"/>
        <v>0.4780842132568</v>
      </c>
      <c r="K83" s="38">
        <f t="shared" ref="K83:M83" si="187">N35-23.01</f>
        <v>1.6171705627441</v>
      </c>
      <c r="L83" s="4">
        <f t="shared" si="187"/>
        <v>1.274294128418</v>
      </c>
      <c r="M83" s="41">
        <f t="shared" si="187"/>
        <v>1.221294631958</v>
      </c>
      <c r="N83" s="4">
        <f t="shared" ref="N83:P83" si="188">R35-25.317</f>
        <v>0.922999999999998</v>
      </c>
      <c r="O83" s="4">
        <f t="shared" si="188"/>
        <v>0.893000000000001</v>
      </c>
      <c r="P83" s="4">
        <f t="shared" si="188"/>
        <v>1.163</v>
      </c>
      <c r="Q83" s="41">
        <f t="shared" si="52"/>
        <v>0.993</v>
      </c>
    </row>
    <row r="84" spans="1:17">
      <c r="A84" s="27" t="s">
        <v>55</v>
      </c>
      <c r="B84" s="38">
        <f t="shared" si="45"/>
        <v>0.8072795410156</v>
      </c>
      <c r="C84" s="4">
        <f t="shared" si="46"/>
        <v>0.488906814575198</v>
      </c>
      <c r="D84" s="4">
        <f t="shared" si="47"/>
        <v>0.268550827026399</v>
      </c>
      <c r="E84" s="38">
        <f t="shared" ref="E84:G84" si="189">F36-22.994</f>
        <v>0.741765457153299</v>
      </c>
      <c r="F84" s="4">
        <f t="shared" si="189"/>
        <v>0.1050886688232</v>
      </c>
      <c r="G84" s="4">
        <f t="shared" si="189"/>
        <v>0.482203918457</v>
      </c>
      <c r="H84" s="38">
        <f t="shared" ref="H84:J84" si="190">J36-24.768</f>
        <v>1.5872131652832</v>
      </c>
      <c r="I84" s="4">
        <f t="shared" si="190"/>
        <v>1.7942406005859</v>
      </c>
      <c r="J84" s="4">
        <f t="shared" si="190"/>
        <v>1.8099762268066</v>
      </c>
      <c r="K84" s="38">
        <f t="shared" ref="K84:M84" si="191">N36-23.01</f>
        <v>2.2875883483887</v>
      </c>
      <c r="L84" s="4">
        <f t="shared" si="191"/>
        <v>2.2109987640381</v>
      </c>
      <c r="M84" s="41">
        <f t="shared" si="191"/>
        <v>2.2786276245117</v>
      </c>
      <c r="N84" s="4">
        <f t="shared" ref="N84:P84" si="192">R36-25.317</f>
        <v>2.003</v>
      </c>
      <c r="O84" s="4">
        <f t="shared" si="192"/>
        <v>2.563</v>
      </c>
      <c r="P84" s="4">
        <f t="shared" si="192"/>
        <v>2.623</v>
      </c>
      <c r="Q84" s="41">
        <f t="shared" si="52"/>
        <v>2.39633333333333</v>
      </c>
    </row>
    <row r="85" spans="1:17">
      <c r="A85" s="27" t="s">
        <v>56</v>
      </c>
      <c r="B85" s="38">
        <f t="shared" si="45"/>
        <v>-1.8281136016846</v>
      </c>
      <c r="C85" s="4">
        <f t="shared" si="46"/>
        <v>-1.9539471130371</v>
      </c>
      <c r="D85" s="4">
        <f t="shared" si="47"/>
        <v>-2.0131073455811</v>
      </c>
      <c r="E85" s="38">
        <f t="shared" ref="E85:G85" si="193">F37-22.994</f>
        <v>-2.8055196228027</v>
      </c>
      <c r="F85" s="4">
        <f t="shared" si="193"/>
        <v>-2.9043717803955</v>
      </c>
      <c r="G85" s="4">
        <f t="shared" si="193"/>
        <v>-2.9020123901367</v>
      </c>
      <c r="H85" s="38">
        <f t="shared" ref="H85:J85" si="194">J37-24.768</f>
        <v>-2.1698913269043</v>
      </c>
      <c r="I85" s="4">
        <f t="shared" si="194"/>
        <v>-2.2391112976074</v>
      </c>
      <c r="J85" s="4">
        <f t="shared" si="194"/>
        <v>-2.0496944122314</v>
      </c>
      <c r="K85" s="38">
        <f t="shared" ref="K85:M85" si="195">N37-23.01</f>
        <v>-0.8449990844727</v>
      </c>
      <c r="L85" s="4">
        <f t="shared" si="195"/>
        <v>-0.702380905151401</v>
      </c>
      <c r="M85" s="41">
        <f t="shared" si="195"/>
        <v>-0.539130935668901</v>
      </c>
      <c r="N85" s="4">
        <f t="shared" ref="N85:P85" si="196">R37-25.317</f>
        <v>0.963000000000001</v>
      </c>
      <c r="O85" s="4">
        <f t="shared" si="196"/>
        <v>1.263</v>
      </c>
      <c r="P85" s="4">
        <f t="shared" si="196"/>
        <v>1.373</v>
      </c>
      <c r="Q85" s="41">
        <f t="shared" si="52"/>
        <v>1.19966666666667</v>
      </c>
    </row>
    <row r="86" spans="1:17">
      <c r="A86" s="27" t="s">
        <v>57</v>
      </c>
      <c r="B86" s="38">
        <f t="shared" si="45"/>
        <v>1.2143344421387</v>
      </c>
      <c r="C86" s="4">
        <f t="shared" si="46"/>
        <v>1.3154162902832</v>
      </c>
      <c r="D86" s="4">
        <f t="shared" si="47"/>
        <v>1.2849940795898</v>
      </c>
      <c r="E86" s="38">
        <f t="shared" ref="E86:G86" si="197">F38-22.994</f>
        <v>1.6832003173828</v>
      </c>
      <c r="F86" s="4">
        <f t="shared" si="197"/>
        <v>2.9006685791016</v>
      </c>
      <c r="G86" s="4">
        <f t="shared" si="197"/>
        <v>2.0852598724365</v>
      </c>
      <c r="H86" s="38">
        <f t="shared" ref="H86:J86" si="198">J38-24.768</f>
        <v>1.2854896850586</v>
      </c>
      <c r="I86" s="4">
        <f t="shared" si="198"/>
        <v>1.1535007781982</v>
      </c>
      <c r="J86" s="4">
        <f t="shared" si="198"/>
        <v>1.2740627593994</v>
      </c>
      <c r="K86" s="38">
        <f t="shared" ref="K86:M86" si="199">N38-23.01</f>
        <v>1.9743654632568</v>
      </c>
      <c r="L86" s="4">
        <f t="shared" si="199"/>
        <v>2.2129118347168</v>
      </c>
      <c r="M86" s="41">
        <f t="shared" si="199"/>
        <v>2.2183592224121</v>
      </c>
      <c r="N86" s="4">
        <f t="shared" ref="N86:P86" si="200">R38-25.317</f>
        <v>0.742999999999999</v>
      </c>
      <c r="O86" s="4">
        <f t="shared" si="200"/>
        <v>0.472999999999999</v>
      </c>
      <c r="P86" s="4">
        <f t="shared" si="200"/>
        <v>0.0730000000000004</v>
      </c>
      <c r="Q86" s="41">
        <f t="shared" si="52"/>
        <v>0.429666666666666</v>
      </c>
    </row>
    <row r="87" spans="1:17">
      <c r="A87" s="27" t="s">
        <v>58</v>
      </c>
      <c r="B87" s="38">
        <f t="shared" si="45"/>
        <v>1.9938144226074</v>
      </c>
      <c r="C87" s="4">
        <f t="shared" si="46"/>
        <v>2.1969012756348</v>
      </c>
      <c r="D87" s="4">
        <f t="shared" si="47"/>
        <v>2.0612658996582</v>
      </c>
      <c r="E87" s="38">
        <f t="shared" ref="E87:G87" si="201">F39-22.994</f>
        <v>1.5063986358643</v>
      </c>
      <c r="F87" s="4">
        <f t="shared" si="201"/>
        <v>0.758435684204102</v>
      </c>
      <c r="G87" s="4">
        <f t="shared" si="201"/>
        <v>0.4737829742432</v>
      </c>
      <c r="H87" s="38">
        <f t="shared" ref="H87:J87" si="202">J39-24.768</f>
        <v>0.546317703247098</v>
      </c>
      <c r="I87" s="4">
        <f t="shared" si="202"/>
        <v>0.533120758056601</v>
      </c>
      <c r="J87" s="4">
        <f t="shared" si="202"/>
        <v>1.1180912322998</v>
      </c>
      <c r="K87" s="38">
        <f t="shared" ref="K87:M87" si="203">N39-23.01</f>
        <v>1.8815958404541</v>
      </c>
      <c r="L87" s="4">
        <f t="shared" si="203"/>
        <v>1.5273058319092</v>
      </c>
      <c r="M87" s="41">
        <f t="shared" si="203"/>
        <v>1.8373033905029</v>
      </c>
      <c r="N87" s="4">
        <f t="shared" ref="N87:P87" si="204">R39-25.317</f>
        <v>0.113</v>
      </c>
      <c r="O87" s="4">
        <f t="shared" si="204"/>
        <v>0.222999999999999</v>
      </c>
      <c r="P87" s="4">
        <f t="shared" si="204"/>
        <v>0.0730000000000004</v>
      </c>
      <c r="Q87" s="41">
        <f t="shared" si="52"/>
        <v>0.136333333333333</v>
      </c>
    </row>
    <row r="88" spans="1:17">
      <c r="A88" s="27" t="s">
        <v>59</v>
      </c>
      <c r="B88" s="38">
        <f t="shared" si="45"/>
        <v>-1.058107421875</v>
      </c>
      <c r="C88" s="4">
        <f t="shared" si="46"/>
        <v>-1.1063213806152</v>
      </c>
      <c r="D88" s="4">
        <f t="shared" si="47"/>
        <v>-1.1140747528076</v>
      </c>
      <c r="E88" s="38">
        <f t="shared" ref="E88:G88" si="205">F40-22.994</f>
        <v>-1.3536782684326</v>
      </c>
      <c r="F88" s="4">
        <f t="shared" si="205"/>
        <v>-1.532215637207</v>
      </c>
      <c r="G88" s="4">
        <f t="shared" si="205"/>
        <v>-1.6139970245361</v>
      </c>
      <c r="H88" s="38">
        <f t="shared" ref="H88:J88" si="206">J40-24.768</f>
        <v>-1.3825191192627</v>
      </c>
      <c r="I88" s="4">
        <f t="shared" si="206"/>
        <v>-0.983770721435501</v>
      </c>
      <c r="J88" s="4">
        <f t="shared" si="206"/>
        <v>-1.6870578460693</v>
      </c>
      <c r="K88" s="38">
        <f t="shared" ref="K88:M88" si="207">N40-23.01</f>
        <v>-1.1546544647217</v>
      </c>
      <c r="L88" s="4">
        <f t="shared" si="207"/>
        <v>-1.2312219238281</v>
      </c>
      <c r="M88" s="41">
        <f t="shared" si="207"/>
        <v>-1.0861089324951</v>
      </c>
      <c r="N88" s="4">
        <f t="shared" ref="N88:P88" si="208">R40-25.317</f>
        <v>-2.027</v>
      </c>
      <c r="O88" s="4">
        <f t="shared" si="208"/>
        <v>-2.347</v>
      </c>
      <c r="P88" s="4">
        <f t="shared" si="208"/>
        <v>-1.737</v>
      </c>
      <c r="Q88" s="41">
        <f t="shared" si="52"/>
        <v>-2.037</v>
      </c>
    </row>
    <row r="89" spans="1:17">
      <c r="A89" s="27" t="s">
        <v>60</v>
      </c>
      <c r="B89" s="38">
        <f t="shared" si="45"/>
        <v>0.101980163574201</v>
      </c>
      <c r="C89" s="4">
        <f t="shared" si="46"/>
        <v>0.0433730621337993</v>
      </c>
      <c r="D89" s="4">
        <f t="shared" si="47"/>
        <v>0.2527274627686</v>
      </c>
      <c r="E89" s="38">
        <f t="shared" ref="E89:G89" si="209">F41-22.994</f>
        <v>1.4026312408447</v>
      </c>
      <c r="F89" s="4">
        <f t="shared" si="209"/>
        <v>1.4536566314697</v>
      </c>
      <c r="G89" s="4">
        <f t="shared" si="209"/>
        <v>1.2200254974365</v>
      </c>
      <c r="H89" s="38">
        <f t="shared" ref="H89:J89" si="210">J41-24.768</f>
        <v>1.7510658569336</v>
      </c>
      <c r="I89" s="4">
        <f t="shared" si="210"/>
        <v>1.177764541626</v>
      </c>
      <c r="J89" s="4">
        <f t="shared" si="210"/>
        <v>1.3257824249268</v>
      </c>
      <c r="K89" s="38">
        <f t="shared" ref="K89:M89" si="211">N41-23.01</f>
        <v>0.632364501953099</v>
      </c>
      <c r="L89" s="4">
        <f t="shared" si="211"/>
        <v>0.3171427154541</v>
      </c>
      <c r="M89" s="41">
        <f t="shared" si="211"/>
        <v>0.6248705291748</v>
      </c>
      <c r="N89" s="4">
        <f t="shared" ref="N89:P89" si="212">R41-25.317</f>
        <v>-0.817</v>
      </c>
      <c r="O89" s="4">
        <f t="shared" si="212"/>
        <v>-0.797000000000001</v>
      </c>
      <c r="P89" s="4">
        <f t="shared" si="212"/>
        <v>-0.617000000000001</v>
      </c>
      <c r="Q89" s="41">
        <f t="shared" si="52"/>
        <v>-0.743666666666667</v>
      </c>
    </row>
    <row r="90" spans="1:17">
      <c r="A90" s="27" t="s">
        <v>61</v>
      </c>
      <c r="B90" s="38">
        <f t="shared" si="45"/>
        <v>10.7237796325684</v>
      </c>
      <c r="C90" s="4">
        <f t="shared" si="46"/>
        <v>10.0737796325684</v>
      </c>
      <c r="D90" s="4">
        <f t="shared" si="47"/>
        <v>9.8132800598145</v>
      </c>
      <c r="E90" s="38">
        <f t="shared" ref="E90:G90" si="213">F42-22.994</f>
        <v>9.3550791320801</v>
      </c>
      <c r="F90" s="4">
        <f t="shared" si="213"/>
        <v>11.7270960388184</v>
      </c>
      <c r="G90" s="4">
        <f t="shared" si="213"/>
        <v>9.4640078125</v>
      </c>
      <c r="H90" s="38">
        <f t="shared" ref="H90:J90" si="214">J42-24.768</f>
        <v>8.0735794372559</v>
      </c>
      <c r="I90" s="4">
        <f t="shared" si="214"/>
        <v>7.9635794472559</v>
      </c>
      <c r="J90" s="4">
        <f t="shared" si="214"/>
        <v>7.806520111084</v>
      </c>
      <c r="K90" s="38">
        <f t="shared" ref="K90:M90" si="215">N42-23.01</f>
        <v>9.0303671264648</v>
      </c>
      <c r="L90" s="4">
        <f t="shared" si="215"/>
        <v>9.1423071289063</v>
      </c>
      <c r="M90" s="41">
        <f t="shared" si="215"/>
        <v>9.2889990234375</v>
      </c>
      <c r="N90" s="4">
        <f t="shared" ref="N90:P90" si="216">R42-25.317</f>
        <v>9.093</v>
      </c>
      <c r="O90" s="4">
        <f t="shared" si="216"/>
        <v>8.526</v>
      </c>
      <c r="P90" s="4">
        <f t="shared" si="216"/>
        <v>9.253</v>
      </c>
      <c r="Q90" s="41">
        <f t="shared" si="52"/>
        <v>8.95733333333333</v>
      </c>
    </row>
    <row r="91" spans="1:17">
      <c r="A91" s="27" t="s">
        <v>62</v>
      </c>
      <c r="B91" s="38">
        <f t="shared" si="45"/>
        <v>-0.599962280273399</v>
      </c>
      <c r="C91" s="4">
        <f t="shared" si="46"/>
        <v>-0.5245266418457</v>
      </c>
      <c r="D91" s="4">
        <f t="shared" si="47"/>
        <v>-0.648340270996101</v>
      </c>
      <c r="E91" s="38">
        <f t="shared" ref="E91:G91" si="217">F43-22.994</f>
        <v>-0.449835342407201</v>
      </c>
      <c r="F91" s="4">
        <f t="shared" si="217"/>
        <v>-0.731443923950199</v>
      </c>
      <c r="G91" s="4">
        <f t="shared" si="217"/>
        <v>-1.0659833374023</v>
      </c>
      <c r="H91" s="38">
        <f t="shared" ref="H91:J91" si="218">J43-24.768</f>
        <v>-0.978334777832</v>
      </c>
      <c r="I91" s="4">
        <f t="shared" si="218"/>
        <v>-0.978399627685501</v>
      </c>
      <c r="J91" s="4">
        <f t="shared" si="218"/>
        <v>-0.6930469207764</v>
      </c>
      <c r="K91" s="38">
        <f t="shared" ref="K91:M91" si="219">N43-23.01</f>
        <v>-0.824863204956102</v>
      </c>
      <c r="L91" s="4">
        <f t="shared" si="219"/>
        <v>-1.0141999816895</v>
      </c>
      <c r="M91" s="41">
        <f t="shared" si="219"/>
        <v>-0.6479566192627</v>
      </c>
      <c r="N91" s="4">
        <f t="shared" ref="N91:P91" si="220">R43-25.317</f>
        <v>-1.917</v>
      </c>
      <c r="O91" s="4">
        <f t="shared" si="220"/>
        <v>-2.257</v>
      </c>
      <c r="P91" s="4">
        <f t="shared" si="220"/>
        <v>-1.717</v>
      </c>
      <c r="Q91" s="41">
        <f t="shared" si="52"/>
        <v>-1.96366666666667</v>
      </c>
    </row>
    <row r="92" spans="1:17">
      <c r="A92" s="27" t="s">
        <v>63</v>
      </c>
      <c r="B92" s="38">
        <f t="shared" si="45"/>
        <v>0.0694560546874996</v>
      </c>
      <c r="C92" s="4">
        <f t="shared" si="46"/>
        <v>-0.0749817352294997</v>
      </c>
      <c r="D92" s="4">
        <f t="shared" si="47"/>
        <v>-0.131506011962902</v>
      </c>
      <c r="E92" s="38">
        <f t="shared" ref="E92:G92" si="221">F44-22.994</f>
        <v>-1.5986188354492</v>
      </c>
      <c r="F92" s="4">
        <f t="shared" si="221"/>
        <v>-0.898618835449199</v>
      </c>
      <c r="G92" s="4">
        <f t="shared" si="221"/>
        <v>-1.6740384521484</v>
      </c>
      <c r="H92" s="38">
        <f t="shared" ref="H92:J92" si="222">J44-24.768</f>
        <v>-1.6342986755371</v>
      </c>
      <c r="I92" s="4">
        <f t="shared" si="222"/>
        <v>-1.8871909790039</v>
      </c>
      <c r="J92" s="4">
        <f t="shared" si="222"/>
        <v>-1.7750381164551</v>
      </c>
      <c r="K92" s="38">
        <f t="shared" ref="K92:M92" si="223">N44-23.01</f>
        <v>-1.2730996704102</v>
      </c>
      <c r="L92" s="4">
        <f t="shared" si="223"/>
        <v>-1.4630986704102</v>
      </c>
      <c r="M92" s="41">
        <f t="shared" si="223"/>
        <v>-1.1990907287598</v>
      </c>
      <c r="N92" s="4">
        <f t="shared" ref="N92:P92" si="224">R44-25.317</f>
        <v>-2.457</v>
      </c>
      <c r="O92" s="4">
        <f t="shared" si="224"/>
        <v>-2.057</v>
      </c>
      <c r="P92" s="4">
        <f t="shared" si="224"/>
        <v>-2.097</v>
      </c>
      <c r="Q92" s="41">
        <f t="shared" si="52"/>
        <v>-2.20366666666667</v>
      </c>
    </row>
    <row r="93" spans="1:17">
      <c r="A93" s="27" t="s">
        <v>64</v>
      </c>
      <c r="B93" s="38">
        <f t="shared" si="45"/>
        <v>6.4506835479736</v>
      </c>
      <c r="C93" s="4">
        <f t="shared" si="46"/>
        <v>5.6954127807617</v>
      </c>
      <c r="D93" s="4">
        <f t="shared" si="47"/>
        <v>6.199435760498</v>
      </c>
      <c r="E93" s="38">
        <f t="shared" ref="E93:G93" si="225">F45-22.994</f>
        <v>5.2217974243164</v>
      </c>
      <c r="F93" s="4">
        <f t="shared" si="225"/>
        <v>5.5924906311035</v>
      </c>
      <c r="G93" s="4">
        <f t="shared" si="225"/>
        <v>5.1717066345215</v>
      </c>
      <c r="H93" s="38">
        <f t="shared" ref="H93:J93" si="226">J45-24.768</f>
        <v>4.82330859375</v>
      </c>
      <c r="I93" s="4">
        <f t="shared" si="226"/>
        <v>5.0308803863525</v>
      </c>
      <c r="J93" s="4">
        <f t="shared" si="226"/>
        <v>5.1290832824707</v>
      </c>
      <c r="K93" s="38">
        <f t="shared" ref="K93:M93" si="227">N45-23.01</f>
        <v>6.2922422790527</v>
      </c>
      <c r="L93" s="4">
        <f t="shared" si="227"/>
        <v>6.0154344940186</v>
      </c>
      <c r="M93" s="41">
        <f t="shared" si="227"/>
        <v>6.3238565826416</v>
      </c>
      <c r="N93" s="4">
        <f t="shared" ref="N93:P93" si="228">R45-25.317</f>
        <v>8.403</v>
      </c>
      <c r="O93" s="4">
        <f t="shared" si="228"/>
        <v>7.843</v>
      </c>
      <c r="P93" s="4">
        <f t="shared" si="228"/>
        <v>7.583</v>
      </c>
      <c r="Q93" s="41">
        <f t="shared" si="52"/>
        <v>7.943</v>
      </c>
    </row>
    <row r="94" spans="1:17">
      <c r="A94" s="27" t="s">
        <v>65</v>
      </c>
      <c r="B94" s="38">
        <f t="shared" si="45"/>
        <v>-1.6120434265137</v>
      </c>
      <c r="C94" s="4">
        <f t="shared" si="46"/>
        <v>-1.4092693786621</v>
      </c>
      <c r="D94" s="4">
        <f t="shared" si="47"/>
        <v>-1.4512901763916</v>
      </c>
      <c r="E94" s="38">
        <f t="shared" ref="E94:G94" si="229">F46-22.994</f>
        <v>-2.4149365844727</v>
      </c>
      <c r="F94" s="4">
        <f t="shared" si="229"/>
        <v>-2.6612554016113</v>
      </c>
      <c r="G94" s="4">
        <f t="shared" si="229"/>
        <v>-2.6294103088379</v>
      </c>
      <c r="H94" s="38">
        <f t="shared" ref="H94:J94" si="230">J46-24.768</f>
        <v>-2.7470744781494</v>
      </c>
      <c r="I94" s="4">
        <f t="shared" si="230"/>
        <v>-2.7663310699463</v>
      </c>
      <c r="J94" s="4">
        <f t="shared" si="230"/>
        <v>-2.6549495391846</v>
      </c>
      <c r="K94" s="38">
        <f t="shared" ref="K94:M94" si="231">N46-23.01</f>
        <v>-1.73731590271</v>
      </c>
      <c r="L94" s="4">
        <f t="shared" si="231"/>
        <v>-1.7881295776367</v>
      </c>
      <c r="M94" s="41">
        <f t="shared" si="231"/>
        <v>-1.575788269043</v>
      </c>
      <c r="N94" s="4">
        <f t="shared" ref="N94:P94" si="232">R46-25.317</f>
        <v>1.583</v>
      </c>
      <c r="O94" s="4">
        <f t="shared" si="232"/>
        <v>1.153</v>
      </c>
      <c r="P94" s="4">
        <f t="shared" si="232"/>
        <v>0.512999999999998</v>
      </c>
      <c r="Q94" s="41">
        <f t="shared" si="52"/>
        <v>1.083</v>
      </c>
    </row>
    <row r="95" spans="1:17">
      <c r="A95" s="27" t="s">
        <v>66</v>
      </c>
      <c r="B95" s="96">
        <f t="shared" si="45"/>
        <v>0.820918991088899</v>
      </c>
      <c r="C95" s="78">
        <f t="shared" si="46"/>
        <v>0.862777664184598</v>
      </c>
      <c r="D95" s="78">
        <f t="shared" si="47"/>
        <v>0.844179107666001</v>
      </c>
      <c r="E95" s="96">
        <f t="shared" ref="E95:G95" si="233">F47-22.994</f>
        <v>0.361531692504901</v>
      </c>
      <c r="F95" s="78">
        <f t="shared" si="233"/>
        <v>0.506825881958001</v>
      </c>
      <c r="G95" s="78">
        <f t="shared" si="233"/>
        <v>0.421218353271499</v>
      </c>
      <c r="H95" s="96">
        <f t="shared" ref="H95:J95" si="234">J47-24.768</f>
        <v>0.597322113037098</v>
      </c>
      <c r="I95" s="78">
        <f t="shared" si="234"/>
        <v>0.441978103637698</v>
      </c>
      <c r="J95" s="78">
        <f t="shared" si="234"/>
        <v>0.5883137054443</v>
      </c>
      <c r="K95" s="96">
        <f t="shared" ref="K95:M95" si="235">N47-23.01</f>
        <v>0.296955337524398</v>
      </c>
      <c r="L95" s="78">
        <f t="shared" si="235"/>
        <v>0.126293411254899</v>
      </c>
      <c r="M95" s="79">
        <f t="shared" si="235"/>
        <v>0.200783004760698</v>
      </c>
      <c r="N95" s="78">
        <f t="shared" ref="N95:P95" si="236">R47-25.317</f>
        <v>0.00300000000000011</v>
      </c>
      <c r="O95" s="78">
        <f t="shared" si="236"/>
        <v>0.652999999999999</v>
      </c>
      <c r="P95" s="78">
        <f t="shared" si="236"/>
        <v>0.292999999999999</v>
      </c>
      <c r="Q95" s="79">
        <f t="shared" si="52"/>
        <v>0.316333333333333</v>
      </c>
    </row>
    <row r="96" spans="2:17">
      <c r="B96" s="97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9"/>
      <c r="O96" s="99"/>
      <c r="P96" s="99"/>
      <c r="Q96" s="99"/>
    </row>
    <row r="98" spans="1:1">
      <c r="A98" s="36" t="s">
        <v>84</v>
      </c>
    </row>
    <row r="99" spans="2:16">
      <c r="B99" s="24" t="s">
        <v>76</v>
      </c>
      <c r="C99" s="25"/>
      <c r="D99" s="37"/>
      <c r="E99" s="25" t="s">
        <v>77</v>
      </c>
      <c r="F99" s="25"/>
      <c r="G99" s="37"/>
      <c r="H99" s="25" t="s">
        <v>78</v>
      </c>
      <c r="I99" s="25"/>
      <c r="J99" s="37"/>
      <c r="K99" s="25" t="s">
        <v>79</v>
      </c>
      <c r="L99" s="25"/>
      <c r="M99" s="37"/>
      <c r="N99" s="25" t="s">
        <v>7</v>
      </c>
      <c r="O99" s="25"/>
      <c r="P99" s="37"/>
    </row>
    <row r="100" spans="1:16">
      <c r="A100" s="27" t="s">
        <v>8</v>
      </c>
      <c r="B100" s="38">
        <f t="shared" ref="B100:P100" si="237">(B52-$Q52)*-1</f>
        <v>1.94791042582197</v>
      </c>
      <c r="C100" s="4">
        <f t="shared" si="237"/>
        <v>2.00241863505047</v>
      </c>
      <c r="D100" s="41">
        <f t="shared" si="237"/>
        <v>2.32521068827307</v>
      </c>
      <c r="E100" s="4">
        <f t="shared" si="237"/>
        <v>0.323055857340466</v>
      </c>
      <c r="F100" s="4">
        <f t="shared" si="237"/>
        <v>0.746096247355168</v>
      </c>
      <c r="G100" s="41">
        <f t="shared" si="237"/>
        <v>0.433561915079767</v>
      </c>
      <c r="H100" s="4">
        <f t="shared" si="237"/>
        <v>3.34615558878577</v>
      </c>
      <c r="I100" s="4">
        <f t="shared" si="237"/>
        <v>3.36571735636397</v>
      </c>
      <c r="J100" s="41">
        <f t="shared" si="237"/>
        <v>3.26083416239417</v>
      </c>
      <c r="K100" s="4">
        <f t="shared" si="237"/>
        <v>0.945786127726268</v>
      </c>
      <c r="L100" s="4">
        <f t="shared" si="237"/>
        <v>0.653539499918668</v>
      </c>
      <c r="M100" s="41">
        <f t="shared" si="237"/>
        <v>0.819399485270167</v>
      </c>
      <c r="N100" s="4">
        <f t="shared" si="237"/>
        <v>-0.223333333333334</v>
      </c>
      <c r="O100" s="4">
        <f t="shared" si="237"/>
        <v>-0.453333333333334</v>
      </c>
      <c r="P100" s="41">
        <f t="shared" si="237"/>
        <v>0.676666666666669</v>
      </c>
    </row>
    <row r="101" spans="1:16">
      <c r="A101" s="27" t="s">
        <v>10</v>
      </c>
      <c r="B101" s="38">
        <f t="shared" ref="B101:P101" si="238">(B53-$Q53)*-1</f>
        <v>0.880840443929032</v>
      </c>
      <c r="C101" s="4">
        <f t="shared" si="238"/>
        <v>1.06360640462243</v>
      </c>
      <c r="D101" s="41">
        <f t="shared" si="238"/>
        <v>1.19818129475913</v>
      </c>
      <c r="E101" s="4">
        <f t="shared" si="238"/>
        <v>-0.158231119791668</v>
      </c>
      <c r="F101" s="4">
        <f t="shared" si="238"/>
        <v>-0.251939539591467</v>
      </c>
      <c r="G101" s="41">
        <f t="shared" si="238"/>
        <v>-0.0374509379068673</v>
      </c>
      <c r="H101" s="4">
        <f t="shared" si="238"/>
        <v>3.53370520528153</v>
      </c>
      <c r="I101" s="4">
        <f t="shared" si="238"/>
        <v>3.60706183369953</v>
      </c>
      <c r="J101" s="41">
        <f t="shared" si="238"/>
        <v>3.82760283406573</v>
      </c>
      <c r="K101" s="4">
        <f t="shared" si="238"/>
        <v>-0.0222703348795672</v>
      </c>
      <c r="L101" s="4">
        <f t="shared" si="238"/>
        <v>0.260064946492535</v>
      </c>
      <c r="M101" s="41">
        <f t="shared" si="238"/>
        <v>0.138091908772833</v>
      </c>
      <c r="N101" s="4">
        <f t="shared" si="238"/>
        <v>-0.186666666666666</v>
      </c>
      <c r="O101" s="4">
        <f t="shared" si="238"/>
        <v>0.373333333333332</v>
      </c>
      <c r="P101" s="41">
        <f t="shared" si="238"/>
        <v>-0.186666666666666</v>
      </c>
    </row>
    <row r="102" spans="1:16">
      <c r="A102" s="27" t="s">
        <v>12</v>
      </c>
      <c r="B102" s="38">
        <f t="shared" ref="B102:P102" si="239">(B54-$Q54)*-1</f>
        <v>0.499574396769166</v>
      </c>
      <c r="C102" s="4">
        <f t="shared" si="239"/>
        <v>0.848437998453765</v>
      </c>
      <c r="D102" s="41">
        <f t="shared" si="239"/>
        <v>0.797660563151066</v>
      </c>
      <c r="E102" s="4">
        <f t="shared" si="239"/>
        <v>-1.50163629659014</v>
      </c>
      <c r="F102" s="4">
        <f t="shared" si="239"/>
        <v>-1.74088647969564</v>
      </c>
      <c r="G102" s="41">
        <f t="shared" si="239"/>
        <v>-1.15078714497884</v>
      </c>
      <c r="H102" s="4">
        <f t="shared" si="239"/>
        <v>3.61598018900557</v>
      </c>
      <c r="I102" s="4">
        <f t="shared" si="239"/>
        <v>3.38929180399577</v>
      </c>
      <c r="J102" s="41">
        <f t="shared" si="239"/>
        <v>4.08525852457687</v>
      </c>
      <c r="K102" s="4">
        <f t="shared" si="239"/>
        <v>-0.025805058797232</v>
      </c>
      <c r="L102" s="4">
        <f t="shared" si="239"/>
        <v>-0.0947251942952327</v>
      </c>
      <c r="M102" s="41">
        <f t="shared" si="239"/>
        <v>0.0728411051432687</v>
      </c>
      <c r="N102" s="4">
        <f t="shared" si="239"/>
        <v>0.136666666666667</v>
      </c>
      <c r="O102" s="4">
        <f t="shared" si="239"/>
        <v>-0.0933333333333337</v>
      </c>
      <c r="P102" s="41">
        <f t="shared" si="239"/>
        <v>-0.043333333333333</v>
      </c>
    </row>
    <row r="103" spans="1:16">
      <c r="A103" s="27" t="s">
        <v>14</v>
      </c>
      <c r="B103" s="38">
        <f t="shared" ref="B103:P103" si="240">(B55-$Q55)*-1</f>
        <v>0.0773670349120992</v>
      </c>
      <c r="C103" s="4">
        <f t="shared" si="240"/>
        <v>0.036177841186499</v>
      </c>
      <c r="D103" s="41">
        <f t="shared" si="240"/>
        <v>0.270827499389599</v>
      </c>
      <c r="E103" s="4">
        <f t="shared" si="240"/>
        <v>-1.8065894012451</v>
      </c>
      <c r="F103" s="4">
        <f t="shared" si="240"/>
        <v>-2.1130469207764</v>
      </c>
      <c r="G103" s="41">
        <f t="shared" si="240"/>
        <v>-2.1131842498779</v>
      </c>
      <c r="H103" s="4">
        <f t="shared" si="240"/>
        <v>2.7436690673828</v>
      </c>
      <c r="I103" s="4">
        <f t="shared" si="240"/>
        <v>2.6683307037354</v>
      </c>
      <c r="J103" s="41">
        <f t="shared" si="240"/>
        <v>2.7474742279053</v>
      </c>
      <c r="K103" s="4">
        <f t="shared" si="240"/>
        <v>-0.634888717651398</v>
      </c>
      <c r="L103" s="4">
        <f t="shared" si="240"/>
        <v>-0.655621597289998</v>
      </c>
      <c r="M103" s="41">
        <f t="shared" si="240"/>
        <v>-0.578665802001998</v>
      </c>
      <c r="N103" s="4">
        <f t="shared" si="240"/>
        <v>0.339999999999999</v>
      </c>
      <c r="O103" s="4">
        <f t="shared" si="240"/>
        <v>0.12</v>
      </c>
      <c r="P103" s="41">
        <f t="shared" si="240"/>
        <v>-0.459999999999999</v>
      </c>
    </row>
    <row r="104" spans="1:16">
      <c r="A104" s="27" t="s">
        <v>16</v>
      </c>
      <c r="B104" s="38">
        <f t="shared" ref="B104:P104" si="241">(B56-$Q56)*-1</f>
        <v>0.0710390624999988</v>
      </c>
      <c r="C104" s="4">
        <f t="shared" si="241"/>
        <v>0.2792528686523</v>
      </c>
      <c r="D104" s="41">
        <f t="shared" si="241"/>
        <v>0.308120590209999</v>
      </c>
      <c r="E104" s="4">
        <f t="shared" si="241"/>
        <v>-1.1729771118164</v>
      </c>
      <c r="F104" s="4">
        <f t="shared" si="241"/>
        <v>-0.649385116577101</v>
      </c>
      <c r="G104" s="41">
        <f t="shared" si="241"/>
        <v>-1.1995331268311</v>
      </c>
      <c r="H104" s="4">
        <f t="shared" si="241"/>
        <v>0.687553573608398</v>
      </c>
      <c r="I104" s="4">
        <f t="shared" si="241"/>
        <v>-0.1310003509521</v>
      </c>
      <c r="J104" s="41">
        <f t="shared" si="241"/>
        <v>0.645340133666998</v>
      </c>
      <c r="K104" s="4">
        <f t="shared" si="241"/>
        <v>-0.8288845367432</v>
      </c>
      <c r="L104" s="4">
        <f t="shared" si="241"/>
        <v>-0.539989883422901</v>
      </c>
      <c r="M104" s="41">
        <f t="shared" si="241"/>
        <v>-0.663059265136699</v>
      </c>
      <c r="N104" s="4">
        <f t="shared" si="241"/>
        <v>0.32</v>
      </c>
      <c r="O104" s="4">
        <f t="shared" si="241"/>
        <v>0.109999999999999</v>
      </c>
      <c r="P104" s="41">
        <f t="shared" si="241"/>
        <v>-0.43</v>
      </c>
    </row>
    <row r="105" spans="1:16">
      <c r="A105" s="27" t="s">
        <v>18</v>
      </c>
      <c r="B105" s="38">
        <f t="shared" ref="B105:P105" si="242">(B57-$Q57)*-1</f>
        <v>-0.316009684244766</v>
      </c>
      <c r="C105" s="4">
        <f t="shared" si="242"/>
        <v>-0.371629877726265</v>
      </c>
      <c r="D105" s="41">
        <f t="shared" si="242"/>
        <v>-0.353159113566066</v>
      </c>
      <c r="E105" s="4">
        <f t="shared" si="242"/>
        <v>0.276897740681934</v>
      </c>
      <c r="F105" s="4">
        <f t="shared" si="242"/>
        <v>-0.177537607828765</v>
      </c>
      <c r="G105" s="41">
        <f t="shared" si="242"/>
        <v>0.126865697224935</v>
      </c>
      <c r="H105" s="4">
        <f t="shared" si="242"/>
        <v>1.75094237263994</v>
      </c>
      <c r="I105" s="4">
        <f t="shared" si="242"/>
        <v>1.44871725972494</v>
      </c>
      <c r="J105" s="41">
        <f t="shared" si="242"/>
        <v>1.36949553426103</v>
      </c>
      <c r="K105" s="4">
        <f t="shared" si="242"/>
        <v>-1.02776952616376</v>
      </c>
      <c r="L105" s="4">
        <f t="shared" si="242"/>
        <v>-0.872110804239864</v>
      </c>
      <c r="M105" s="41">
        <f t="shared" si="242"/>
        <v>-0.924557169596367</v>
      </c>
      <c r="N105" s="4">
        <f t="shared" si="242"/>
        <v>-0.196666666666667</v>
      </c>
      <c r="O105" s="4">
        <f t="shared" si="242"/>
        <v>0.0833333333333345</v>
      </c>
      <c r="P105" s="41">
        <f t="shared" si="242"/>
        <v>0.113333333333332</v>
      </c>
    </row>
    <row r="106" spans="1:16">
      <c r="A106" s="27" t="s">
        <v>20</v>
      </c>
      <c r="B106" s="38">
        <f t="shared" ref="B106:P106" si="243">(B58-$Q58)*-1</f>
        <v>1.3632836303711</v>
      </c>
      <c r="C106" s="4">
        <f t="shared" si="243"/>
        <v>0.587709899902301</v>
      </c>
      <c r="D106" s="41">
        <f t="shared" si="243"/>
        <v>0.633120056152301</v>
      </c>
      <c r="E106" s="4">
        <f t="shared" si="243"/>
        <v>2.4514818115234</v>
      </c>
      <c r="F106" s="4">
        <f t="shared" si="243"/>
        <v>1.8898992462158</v>
      </c>
      <c r="G106" s="41">
        <f t="shared" si="243"/>
        <v>1.8076715393066</v>
      </c>
      <c r="H106" s="4">
        <f t="shared" si="243"/>
        <v>2.7264679107666</v>
      </c>
      <c r="I106" s="4">
        <f t="shared" si="243"/>
        <v>3.1575382385254</v>
      </c>
      <c r="J106" s="41">
        <f t="shared" si="243"/>
        <v>2.8004177246094</v>
      </c>
      <c r="K106" s="4">
        <f t="shared" si="243"/>
        <v>0.2690870361328</v>
      </c>
      <c r="L106" s="4">
        <f t="shared" si="243"/>
        <v>-0.161559860229498</v>
      </c>
      <c r="M106" s="41">
        <f t="shared" si="243"/>
        <v>-0.435884277343798</v>
      </c>
      <c r="N106" s="4">
        <f t="shared" si="243"/>
        <v>-0.0200000000000022</v>
      </c>
      <c r="O106" s="4">
        <f t="shared" si="243"/>
        <v>-0.14</v>
      </c>
      <c r="P106" s="41">
        <f t="shared" si="243"/>
        <v>0.160000000000001</v>
      </c>
    </row>
    <row r="107" spans="1:16">
      <c r="A107" s="27" t="s">
        <v>22</v>
      </c>
      <c r="B107" s="38">
        <f t="shared" ref="B107:P107" si="244">(B59-$Q59)*-1</f>
        <v>0.738572326660198</v>
      </c>
      <c r="C107" s="4">
        <f t="shared" si="244"/>
        <v>0.7748005065918</v>
      </c>
      <c r="D107" s="41">
        <f t="shared" si="244"/>
        <v>1.0453350219727</v>
      </c>
      <c r="E107" s="4">
        <f t="shared" si="244"/>
        <v>1.2268101806641</v>
      </c>
      <c r="F107" s="4">
        <f t="shared" si="244"/>
        <v>1.9469048614502</v>
      </c>
      <c r="G107" s="41">
        <f t="shared" si="244"/>
        <v>1.598994934082</v>
      </c>
      <c r="H107" s="4">
        <f t="shared" si="244"/>
        <v>3.7542243347168</v>
      </c>
      <c r="I107" s="4">
        <f t="shared" si="244"/>
        <v>3.9523902282715</v>
      </c>
      <c r="J107" s="41">
        <f t="shared" si="244"/>
        <v>3.8727946624756</v>
      </c>
      <c r="K107" s="4">
        <f t="shared" si="244"/>
        <v>0.241116455078101</v>
      </c>
      <c r="L107" s="4">
        <f t="shared" si="244"/>
        <v>0.151528289794901</v>
      </c>
      <c r="M107" s="41">
        <f t="shared" si="244"/>
        <v>0.204018524169901</v>
      </c>
      <c r="N107" s="4">
        <f t="shared" si="244"/>
        <v>0.22</v>
      </c>
      <c r="O107" s="4">
        <f t="shared" si="244"/>
        <v>0.329999999999999</v>
      </c>
      <c r="P107" s="41">
        <f t="shared" si="244"/>
        <v>-0.55</v>
      </c>
    </row>
    <row r="108" spans="1:16">
      <c r="A108" s="27" t="s">
        <v>24</v>
      </c>
      <c r="B108" s="38">
        <f t="shared" ref="B108:P108" si="245">(B60-$Q60)*-1</f>
        <v>2.70346996561686</v>
      </c>
      <c r="C108" s="4">
        <f t="shared" si="245"/>
        <v>2.95994350687667</v>
      </c>
      <c r="D108" s="41">
        <f t="shared" si="245"/>
        <v>2.95817577616377</v>
      </c>
      <c r="E108" s="4">
        <f t="shared" si="245"/>
        <v>1.99767133585616</v>
      </c>
      <c r="F108" s="4">
        <f t="shared" si="245"/>
        <v>1.97021695963537</v>
      </c>
      <c r="G108" s="41">
        <f t="shared" si="245"/>
        <v>1.83041402689616</v>
      </c>
      <c r="H108" s="4">
        <f t="shared" si="245"/>
        <v>3.13538364664717</v>
      </c>
      <c r="I108" s="4">
        <f t="shared" si="245"/>
        <v>2.95318302408857</v>
      </c>
      <c r="J108" s="41">
        <f t="shared" si="245"/>
        <v>3.11276249186196</v>
      </c>
      <c r="K108" s="4">
        <f t="shared" si="245"/>
        <v>1.82248443094887</v>
      </c>
      <c r="L108" s="4">
        <f t="shared" si="245"/>
        <v>1.14724677530927</v>
      </c>
      <c r="M108" s="41">
        <f t="shared" si="245"/>
        <v>1.35585730997717</v>
      </c>
      <c r="N108" s="4">
        <f t="shared" si="245"/>
        <v>0.216666666666669</v>
      </c>
      <c r="O108" s="4">
        <f t="shared" si="245"/>
        <v>-0.0533333333333346</v>
      </c>
      <c r="P108" s="41">
        <f t="shared" si="245"/>
        <v>-0.163333333333334</v>
      </c>
    </row>
    <row r="109" spans="1:16">
      <c r="A109" s="27" t="s">
        <v>26</v>
      </c>
      <c r="B109" s="38">
        <f t="shared" ref="B109:P109" si="246">(B61-$Q61)*-1</f>
        <v>2.87568668619787</v>
      </c>
      <c r="C109" s="4">
        <f t="shared" si="246"/>
        <v>2.83924564615886</v>
      </c>
      <c r="D109" s="41">
        <f t="shared" si="246"/>
        <v>3.06793598429367</v>
      </c>
      <c r="E109" s="4">
        <f t="shared" si="246"/>
        <v>1.89018415323897</v>
      </c>
      <c r="F109" s="4">
        <f t="shared" si="246"/>
        <v>1.96936467997237</v>
      </c>
      <c r="G109" s="41">
        <f t="shared" si="246"/>
        <v>2.07124093882247</v>
      </c>
      <c r="H109" s="4">
        <f t="shared" si="246"/>
        <v>2.11767917887366</v>
      </c>
      <c r="I109" s="4">
        <f t="shared" si="246"/>
        <v>2.54621731058756</v>
      </c>
      <c r="J109" s="41">
        <f t="shared" si="246"/>
        <v>2.03025661722816</v>
      </c>
      <c r="K109" s="4">
        <f t="shared" si="246"/>
        <v>0.463866953531866</v>
      </c>
      <c r="L109" s="4">
        <f t="shared" si="246"/>
        <v>0.875013117472367</v>
      </c>
      <c r="M109" s="41">
        <f t="shared" si="246"/>
        <v>0.761279825846369</v>
      </c>
      <c r="N109" s="4">
        <f t="shared" si="246"/>
        <v>-0.173333333333332</v>
      </c>
      <c r="O109" s="4">
        <f t="shared" si="246"/>
        <v>-0.263333333333335</v>
      </c>
      <c r="P109" s="41">
        <f t="shared" si="246"/>
        <v>0.436666666666667</v>
      </c>
    </row>
    <row r="110" spans="1:16">
      <c r="A110" s="27" t="s">
        <v>28</v>
      </c>
      <c r="B110" s="38">
        <f t="shared" ref="B110:P110" si="247">(B62-$Q62)*-1</f>
        <v>0.829644027710001</v>
      </c>
      <c r="C110" s="4">
        <f t="shared" si="247"/>
        <v>1.0933063659668</v>
      </c>
      <c r="D110" s="41">
        <f t="shared" si="247"/>
        <v>1.07817918396</v>
      </c>
      <c r="E110" s="4">
        <f t="shared" si="247"/>
        <v>2.670122253418</v>
      </c>
      <c r="F110" s="4">
        <f t="shared" si="247"/>
        <v>2.6973889465332</v>
      </c>
      <c r="G110" s="41">
        <f t="shared" si="247"/>
        <v>2.30408984375</v>
      </c>
      <c r="H110" s="4">
        <f t="shared" si="247"/>
        <v>2.6021262512207</v>
      </c>
      <c r="I110" s="4">
        <f t="shared" si="247"/>
        <v>2.4646846160889</v>
      </c>
      <c r="J110" s="41">
        <f t="shared" si="247"/>
        <v>2.6725970611572</v>
      </c>
      <c r="K110" s="4">
        <f t="shared" si="247"/>
        <v>0.202230957031202</v>
      </c>
      <c r="L110" s="4">
        <f t="shared" si="247"/>
        <v>-0.169846984863297</v>
      </c>
      <c r="M110" s="41">
        <f t="shared" si="247"/>
        <v>0.184654739379902</v>
      </c>
      <c r="N110" s="4">
        <f t="shared" si="247"/>
        <v>-0.0199999999999987</v>
      </c>
      <c r="O110" s="4">
        <f t="shared" si="247"/>
        <v>-0.170000000000001</v>
      </c>
      <c r="P110" s="41">
        <f t="shared" si="247"/>
        <v>0.189999999999999</v>
      </c>
    </row>
    <row r="111" spans="1:16">
      <c r="A111" s="27" t="s">
        <v>30</v>
      </c>
      <c r="B111" s="38">
        <f t="shared" ref="B111:P111" si="248">(B63-$Q63)*-1</f>
        <v>1.64481807963057</v>
      </c>
      <c r="C111" s="4">
        <f t="shared" si="248"/>
        <v>1.72568050638837</v>
      </c>
      <c r="D111" s="41">
        <f t="shared" si="248"/>
        <v>1.81670452372237</v>
      </c>
      <c r="E111" s="4">
        <f t="shared" si="248"/>
        <v>0.0881054484049657</v>
      </c>
      <c r="F111" s="4">
        <f t="shared" si="248"/>
        <v>0.116767176310268</v>
      </c>
      <c r="G111" s="41">
        <f t="shared" si="248"/>
        <v>0.411076792399067</v>
      </c>
      <c r="H111" s="4">
        <f t="shared" si="248"/>
        <v>3.76919658915207</v>
      </c>
      <c r="I111" s="4">
        <f t="shared" si="248"/>
        <v>3.87774379984537</v>
      </c>
      <c r="J111" s="41">
        <f t="shared" si="248"/>
        <v>3.75109012858077</v>
      </c>
      <c r="K111" s="4">
        <f t="shared" si="248"/>
        <v>0.80978057352707</v>
      </c>
      <c r="L111" s="4">
        <f t="shared" si="248"/>
        <v>0.802624201456668</v>
      </c>
      <c r="M111" s="41">
        <f t="shared" si="248"/>
        <v>0.730389094034868</v>
      </c>
      <c r="N111" s="4">
        <f t="shared" si="248"/>
        <v>0.0466666666666655</v>
      </c>
      <c r="O111" s="4">
        <f t="shared" si="248"/>
        <v>-0.0333333333333328</v>
      </c>
      <c r="P111" s="41">
        <f t="shared" si="248"/>
        <v>-0.0133333333333332</v>
      </c>
    </row>
    <row r="112" spans="1:16">
      <c r="A112" s="27" t="s">
        <v>32</v>
      </c>
      <c r="B112" s="38">
        <f t="shared" ref="B112:P112" si="249">(B64-$Q64)*-1</f>
        <v>0.463853469848601</v>
      </c>
      <c r="C112" s="4">
        <f t="shared" si="249"/>
        <v>0.5804687652588</v>
      </c>
      <c r="D112" s="41">
        <f t="shared" si="249"/>
        <v>0.606517425537099</v>
      </c>
      <c r="E112" s="4">
        <f t="shared" si="249"/>
        <v>-0.873033416748001</v>
      </c>
      <c r="F112" s="4">
        <f t="shared" si="249"/>
        <v>-0.6801699523926</v>
      </c>
      <c r="G112" s="41">
        <f t="shared" si="249"/>
        <v>-0.579902542114301</v>
      </c>
      <c r="H112" s="4">
        <f t="shared" si="249"/>
        <v>2.9635543212891</v>
      </c>
      <c r="I112" s="4">
        <f t="shared" si="249"/>
        <v>3.0935897216797</v>
      </c>
      <c r="J112" s="41">
        <f t="shared" si="249"/>
        <v>3.1487063751221</v>
      </c>
      <c r="K112" s="4">
        <f t="shared" si="249"/>
        <v>-0.525967285156298</v>
      </c>
      <c r="L112" s="4">
        <f t="shared" si="249"/>
        <v>-0.651535675048798</v>
      </c>
      <c r="M112" s="41">
        <f t="shared" si="249"/>
        <v>-0.4145399780273</v>
      </c>
      <c r="N112" s="4">
        <f t="shared" si="249"/>
        <v>0.239999999999998</v>
      </c>
      <c r="O112" s="4">
        <f t="shared" si="249"/>
        <v>0.0500000000000007</v>
      </c>
      <c r="P112" s="41">
        <f t="shared" si="249"/>
        <v>-0.289999999999999</v>
      </c>
    </row>
    <row r="113" spans="1:16">
      <c r="A113" s="27" t="s">
        <v>34</v>
      </c>
      <c r="B113" s="38">
        <f t="shared" ref="B113:P113" si="250">(B65-$Q65)*-1</f>
        <v>1.52142561848953</v>
      </c>
      <c r="C113" s="4">
        <f t="shared" si="250"/>
        <v>1.68718947347003</v>
      </c>
      <c r="D113" s="41">
        <f t="shared" si="250"/>
        <v>1.65508879597983</v>
      </c>
      <c r="E113" s="4">
        <f t="shared" si="250"/>
        <v>-0.156706919352168</v>
      </c>
      <c r="F113" s="4">
        <f t="shared" si="250"/>
        <v>-0.895527949015268</v>
      </c>
      <c r="G113" s="41">
        <f t="shared" si="250"/>
        <v>-0.0807925364176683</v>
      </c>
      <c r="H113" s="4">
        <f t="shared" si="250"/>
        <v>2.59936209615073</v>
      </c>
      <c r="I113" s="4">
        <f t="shared" si="250"/>
        <v>2.75872107442223</v>
      </c>
      <c r="J113" s="41">
        <f t="shared" si="250"/>
        <v>2.65314551289874</v>
      </c>
      <c r="K113" s="4">
        <f t="shared" si="250"/>
        <v>-0.759532831827766</v>
      </c>
      <c r="L113" s="4">
        <f t="shared" si="250"/>
        <v>-1.05998792521157</v>
      </c>
      <c r="M113" s="41">
        <f t="shared" si="250"/>
        <v>-1.43310346476236</v>
      </c>
      <c r="N113" s="4">
        <f t="shared" si="250"/>
        <v>-0.0666666666666664</v>
      </c>
      <c r="O113" s="4">
        <f t="shared" si="250"/>
        <v>0.0733333333333341</v>
      </c>
      <c r="P113" s="41">
        <f t="shared" si="250"/>
        <v>-0.00666666666666771</v>
      </c>
    </row>
    <row r="114" spans="1:16">
      <c r="A114" s="27" t="s">
        <v>35</v>
      </c>
      <c r="B114" s="38">
        <f t="shared" ref="B114:P114" si="251">(B66-$Q66)*-1</f>
        <v>0.433486267089801</v>
      </c>
      <c r="C114" s="4">
        <f t="shared" si="251"/>
        <v>0.347968383789102</v>
      </c>
      <c r="D114" s="41">
        <f t="shared" si="251"/>
        <v>0.575221343994102</v>
      </c>
      <c r="E114" s="4">
        <f t="shared" si="251"/>
        <v>2.4610357208252</v>
      </c>
      <c r="F114" s="4">
        <f t="shared" si="251"/>
        <v>2.3104703826904</v>
      </c>
      <c r="G114" s="41">
        <f t="shared" si="251"/>
        <v>2.2997320098877</v>
      </c>
      <c r="H114" s="4">
        <f t="shared" si="251"/>
        <v>3.9820514831543</v>
      </c>
      <c r="I114" s="4">
        <f t="shared" si="251"/>
        <v>4.0243316802979</v>
      </c>
      <c r="J114" s="41">
        <f t="shared" si="251"/>
        <v>3.8449142608643</v>
      </c>
      <c r="K114" s="4">
        <f t="shared" si="251"/>
        <v>0.754780776977501</v>
      </c>
      <c r="L114" s="4">
        <f t="shared" si="251"/>
        <v>0.808890350341802</v>
      </c>
      <c r="M114" s="41">
        <f t="shared" si="251"/>
        <v>0.696101196289103</v>
      </c>
      <c r="N114" s="4">
        <f t="shared" si="251"/>
        <v>0.0300000000000011</v>
      </c>
      <c r="O114" s="4">
        <f t="shared" si="251"/>
        <v>0.0599999999999987</v>
      </c>
      <c r="P114" s="41">
        <f t="shared" si="251"/>
        <v>-0.0899999999999999</v>
      </c>
    </row>
    <row r="115" spans="1:16">
      <c r="A115" s="27" t="s">
        <v>37</v>
      </c>
      <c r="B115" s="38">
        <f t="shared" ref="B115:P115" si="252">(B67-$Q67)*-1</f>
        <v>0.391397796630898</v>
      </c>
      <c r="C115" s="4">
        <f t="shared" si="252"/>
        <v>0.651823364257798</v>
      </c>
      <c r="D115" s="41">
        <f t="shared" si="252"/>
        <v>0.688110671997098</v>
      </c>
      <c r="E115" s="4">
        <f t="shared" si="252"/>
        <v>-1.2717105560303</v>
      </c>
      <c r="F115" s="4">
        <f t="shared" si="252"/>
        <v>-1.0593387298584</v>
      </c>
      <c r="G115" s="41">
        <f t="shared" si="252"/>
        <v>-1.2632590942383</v>
      </c>
      <c r="H115" s="4">
        <f t="shared" si="252"/>
        <v>2.6975237426758</v>
      </c>
      <c r="I115" s="4">
        <f t="shared" si="252"/>
        <v>2.8441893157959</v>
      </c>
      <c r="J115" s="41">
        <f t="shared" si="252"/>
        <v>2.7278238830566</v>
      </c>
      <c r="K115" s="4">
        <f t="shared" si="252"/>
        <v>0.5718079071045</v>
      </c>
      <c r="L115" s="4">
        <f t="shared" si="252"/>
        <v>0.825454757690402</v>
      </c>
      <c r="M115" s="41">
        <f t="shared" si="252"/>
        <v>0.223798797607401</v>
      </c>
      <c r="N115" s="4">
        <f t="shared" si="252"/>
        <v>-0.199999999999999</v>
      </c>
      <c r="O115" s="4">
        <f t="shared" si="252"/>
        <v>0.0399999999999991</v>
      </c>
      <c r="P115" s="41">
        <f t="shared" si="252"/>
        <v>0.16</v>
      </c>
    </row>
    <row r="116" spans="1:16">
      <c r="A116" s="27" t="s">
        <v>38</v>
      </c>
      <c r="B116" s="38">
        <f t="shared" ref="B116:P116" si="253">(B68-$Q68)*-1</f>
        <v>0.653966334025065</v>
      </c>
      <c r="C116" s="4">
        <f t="shared" si="253"/>
        <v>0.648770716349266</v>
      </c>
      <c r="D116" s="41">
        <f t="shared" si="253"/>
        <v>0.658330347696965</v>
      </c>
      <c r="E116" s="4">
        <f t="shared" si="253"/>
        <v>-0.765096761067734</v>
      </c>
      <c r="F116" s="4">
        <f t="shared" si="253"/>
        <v>-0.866417027791334</v>
      </c>
      <c r="G116" s="41">
        <f t="shared" si="253"/>
        <v>-0.673936940511033</v>
      </c>
      <c r="H116" s="4">
        <f t="shared" si="253"/>
        <v>2.46943065897627</v>
      </c>
      <c r="I116" s="4">
        <f t="shared" si="253"/>
        <v>2.65992138163247</v>
      </c>
      <c r="J116" s="41">
        <f t="shared" si="253"/>
        <v>2.56778690592447</v>
      </c>
      <c r="K116" s="4">
        <f t="shared" si="253"/>
        <v>0.111109842936167</v>
      </c>
      <c r="L116" s="4">
        <f t="shared" si="253"/>
        <v>0.0426055094400664</v>
      </c>
      <c r="M116" s="41">
        <f t="shared" si="253"/>
        <v>-0.327908406575534</v>
      </c>
      <c r="N116" s="4">
        <f t="shared" si="253"/>
        <v>0.286666666666667</v>
      </c>
      <c r="O116" s="4">
        <f t="shared" si="253"/>
        <v>-0.113333333333332</v>
      </c>
      <c r="P116" s="41">
        <f t="shared" si="253"/>
        <v>-0.173333333333334</v>
      </c>
    </row>
    <row r="117" spans="1:16">
      <c r="A117" s="27" t="s">
        <v>39</v>
      </c>
      <c r="B117" s="38">
        <f t="shared" ref="B117:P117" si="254">(B69-$Q69)*-1</f>
        <v>1.38472522989907</v>
      </c>
      <c r="C117" s="4">
        <f t="shared" si="254"/>
        <v>1.44731296793617</v>
      </c>
      <c r="D117" s="41">
        <f t="shared" si="254"/>
        <v>1.50494732157387</v>
      </c>
      <c r="E117" s="4">
        <f t="shared" si="254"/>
        <v>-0.0833243001302328</v>
      </c>
      <c r="F117" s="4">
        <f t="shared" si="254"/>
        <v>-0.222694264729832</v>
      </c>
      <c r="G117" s="41">
        <f t="shared" si="254"/>
        <v>-0.0130385030110318</v>
      </c>
      <c r="H117" s="4">
        <f t="shared" si="254"/>
        <v>1.28333088175457</v>
      </c>
      <c r="I117" s="4">
        <f t="shared" si="254"/>
        <v>1.40437885538737</v>
      </c>
      <c r="J117" s="41">
        <f t="shared" si="254"/>
        <v>1.16836353556317</v>
      </c>
      <c r="K117" s="4">
        <f t="shared" si="254"/>
        <v>0.147199015299467</v>
      </c>
      <c r="L117" s="4">
        <f t="shared" si="254"/>
        <v>0.143615107218469</v>
      </c>
      <c r="M117" s="41">
        <f t="shared" si="254"/>
        <v>0.00760207621256725</v>
      </c>
      <c r="N117" s="4">
        <f t="shared" si="254"/>
        <v>-0.0233333333333334</v>
      </c>
      <c r="O117" s="4">
        <f t="shared" si="254"/>
        <v>-0.0933333333333337</v>
      </c>
      <c r="P117" s="41">
        <f t="shared" si="254"/>
        <v>0.116666666666667</v>
      </c>
    </row>
    <row r="118" spans="1:16">
      <c r="A118" s="27" t="s">
        <v>40</v>
      </c>
      <c r="B118" s="38">
        <f t="shared" ref="B118:P118" si="255">(B70-$Q70)*-1</f>
        <v>0.334984731038433</v>
      </c>
      <c r="C118" s="4">
        <f t="shared" si="255"/>
        <v>0.378426503499335</v>
      </c>
      <c r="D118" s="41">
        <f t="shared" si="255"/>
        <v>0.248434972127233</v>
      </c>
      <c r="E118" s="4">
        <f t="shared" si="255"/>
        <v>-2.00308471171057</v>
      </c>
      <c r="F118" s="4">
        <f t="shared" si="255"/>
        <v>-1.84429412333167</v>
      </c>
      <c r="G118" s="41">
        <f t="shared" si="255"/>
        <v>-1.91622596232097</v>
      </c>
      <c r="H118" s="4">
        <f t="shared" si="255"/>
        <v>2.65288474019374</v>
      </c>
      <c r="I118" s="4">
        <f t="shared" si="255"/>
        <v>2.79727293904624</v>
      </c>
      <c r="J118" s="41">
        <f t="shared" si="255"/>
        <v>2.74600150044763</v>
      </c>
      <c r="K118" s="4">
        <f t="shared" si="255"/>
        <v>-0.111939753214566</v>
      </c>
      <c r="L118" s="4">
        <f t="shared" si="255"/>
        <v>0.0860849965413357</v>
      </c>
      <c r="M118" s="41">
        <f t="shared" si="255"/>
        <v>0.106136952718136</v>
      </c>
      <c r="N118" s="4">
        <f t="shared" si="255"/>
        <v>-0.166666666666667</v>
      </c>
      <c r="O118" s="4">
        <f t="shared" si="255"/>
        <v>-0.0666666666666651</v>
      </c>
      <c r="P118" s="41">
        <f t="shared" si="255"/>
        <v>0.233333333333332</v>
      </c>
    </row>
    <row r="119" spans="1:16">
      <c r="A119" s="27" t="s">
        <v>41</v>
      </c>
      <c r="B119" s="38">
        <f t="shared" ref="B119:P119" si="256">(B71-$Q71)*-1</f>
        <v>0.0650727488199658</v>
      </c>
      <c r="C119" s="4">
        <f t="shared" si="256"/>
        <v>-0.041734959920233</v>
      </c>
      <c r="D119" s="41">
        <f t="shared" si="256"/>
        <v>0.064540598551468</v>
      </c>
      <c r="E119" s="4">
        <f t="shared" si="256"/>
        <v>0.155418604532866</v>
      </c>
      <c r="F119" s="4">
        <f t="shared" si="256"/>
        <v>0.421732157389365</v>
      </c>
      <c r="G119" s="41">
        <f t="shared" si="256"/>
        <v>0.00592252604166621</v>
      </c>
      <c r="H119" s="4">
        <f t="shared" si="256"/>
        <v>2.47819332377117</v>
      </c>
      <c r="I119" s="4">
        <f t="shared" si="256"/>
        <v>2.26741222635907</v>
      </c>
      <c r="J119" s="41">
        <f t="shared" si="256"/>
        <v>2.46464733378097</v>
      </c>
      <c r="K119" s="4">
        <f t="shared" si="256"/>
        <v>-0.57498604329423</v>
      </c>
      <c r="L119" s="4">
        <f t="shared" si="256"/>
        <v>-0.939116063435832</v>
      </c>
      <c r="M119" s="41">
        <f t="shared" si="256"/>
        <v>-0.657351079305033</v>
      </c>
      <c r="N119" s="4">
        <f t="shared" si="256"/>
        <v>0.0166666666666666</v>
      </c>
      <c r="O119" s="4">
        <f t="shared" si="256"/>
        <v>0.106666666666666</v>
      </c>
      <c r="P119" s="41">
        <f t="shared" si="256"/>
        <v>-0.123333333333334</v>
      </c>
    </row>
    <row r="120" spans="1:16">
      <c r="A120" s="27" t="s">
        <v>42</v>
      </c>
      <c r="B120" s="38">
        <f t="shared" ref="B120:P120" si="257">(B72-$Q72)*-1</f>
        <v>0.217250432332333</v>
      </c>
      <c r="C120" s="4">
        <f t="shared" si="257"/>
        <v>0.388330067952436</v>
      </c>
      <c r="D120" s="41">
        <f t="shared" si="257"/>
        <v>0.323209370931033</v>
      </c>
      <c r="E120" s="4">
        <f t="shared" si="257"/>
        <v>-0.991445460001666</v>
      </c>
      <c r="F120" s="4">
        <f t="shared" si="257"/>
        <v>-1.44043532816566</v>
      </c>
      <c r="G120" s="41">
        <f t="shared" si="257"/>
        <v>-0.798618235270168</v>
      </c>
      <c r="H120" s="4">
        <f t="shared" si="257"/>
        <v>2.95637885030113</v>
      </c>
      <c r="I120" s="4">
        <f t="shared" si="257"/>
        <v>3.16852751668293</v>
      </c>
      <c r="J120" s="41">
        <f t="shared" si="257"/>
        <v>3.21895018513994</v>
      </c>
      <c r="K120" s="4">
        <f t="shared" si="257"/>
        <v>0.437810231526734</v>
      </c>
      <c r="L120" s="4">
        <f t="shared" si="257"/>
        <v>0.056914616902636</v>
      </c>
      <c r="M120" s="41">
        <f t="shared" si="257"/>
        <v>-0.0056139933268633</v>
      </c>
      <c r="N120" s="4">
        <f t="shared" si="257"/>
        <v>-0.00666666666666638</v>
      </c>
      <c r="O120" s="4">
        <f t="shared" si="257"/>
        <v>-0.0366666666666675</v>
      </c>
      <c r="P120" s="41">
        <f t="shared" si="257"/>
        <v>0.0433333333333343</v>
      </c>
    </row>
    <row r="121" spans="1:16">
      <c r="A121" s="27" t="s">
        <v>43</v>
      </c>
      <c r="B121" s="38">
        <f t="shared" ref="B121:P121" si="258">(B73-$Q73)*-1</f>
        <v>0.267653976440402</v>
      </c>
      <c r="C121" s="4">
        <f t="shared" si="258"/>
        <v>0.288323913574202</v>
      </c>
      <c r="D121" s="41">
        <f t="shared" si="258"/>
        <v>0.357667480468701</v>
      </c>
      <c r="E121" s="4">
        <f t="shared" si="258"/>
        <v>-0.927473037719701</v>
      </c>
      <c r="F121" s="4">
        <f t="shared" si="258"/>
        <v>-0.715593307495099</v>
      </c>
      <c r="G121" s="41">
        <f t="shared" si="258"/>
        <v>-0.8413810424805</v>
      </c>
      <c r="H121" s="4">
        <f t="shared" si="258"/>
        <v>2.5187033233643</v>
      </c>
      <c r="I121" s="4">
        <f t="shared" si="258"/>
        <v>2.7149427947998</v>
      </c>
      <c r="J121" s="41">
        <f t="shared" si="258"/>
        <v>2.6904619750977</v>
      </c>
      <c r="K121" s="4">
        <f t="shared" si="258"/>
        <v>-0.0923469085692984</v>
      </c>
      <c r="L121" s="4">
        <f t="shared" si="258"/>
        <v>0.387551544189501</v>
      </c>
      <c r="M121" s="41">
        <f t="shared" si="258"/>
        <v>-0.115147354125999</v>
      </c>
      <c r="N121" s="4">
        <f t="shared" si="258"/>
        <v>-0.0900000000000011</v>
      </c>
      <c r="O121" s="4">
        <f t="shared" si="258"/>
        <v>0.0400000000000015</v>
      </c>
      <c r="P121" s="41">
        <f t="shared" si="258"/>
        <v>0.0499999999999995</v>
      </c>
    </row>
    <row r="122" spans="1:16">
      <c r="A122" s="27" t="s">
        <v>44</v>
      </c>
      <c r="B122" s="38">
        <f t="shared" ref="B122:P122" si="259">(B74-$Q74)*-1</f>
        <v>0.612083272298134</v>
      </c>
      <c r="C122" s="4">
        <f t="shared" si="259"/>
        <v>0.680227116902633</v>
      </c>
      <c r="D122" s="41">
        <f t="shared" si="259"/>
        <v>1.10632307942703</v>
      </c>
      <c r="E122" s="4">
        <f t="shared" si="259"/>
        <v>-0.775182413736967</v>
      </c>
      <c r="F122" s="4">
        <f t="shared" si="259"/>
        <v>-0.361539530436167</v>
      </c>
      <c r="G122" s="41">
        <f t="shared" si="259"/>
        <v>-0.586937021891269</v>
      </c>
      <c r="H122" s="4">
        <f t="shared" si="259"/>
        <v>2.93016447957353</v>
      </c>
      <c r="I122" s="4">
        <f t="shared" si="259"/>
        <v>2.99525656636553</v>
      </c>
      <c r="J122" s="41">
        <f t="shared" si="259"/>
        <v>2.88953223164873</v>
      </c>
      <c r="K122" s="4">
        <f t="shared" si="259"/>
        <v>0.359981099446633</v>
      </c>
      <c r="L122" s="4">
        <f t="shared" si="259"/>
        <v>0.315093556722034</v>
      </c>
      <c r="M122" s="41">
        <f t="shared" si="259"/>
        <v>0.0123038686116326</v>
      </c>
      <c r="N122" s="4">
        <f t="shared" si="259"/>
        <v>0.0333333333333323</v>
      </c>
      <c r="O122" s="4">
        <f t="shared" si="259"/>
        <v>-0.206666666666666</v>
      </c>
      <c r="P122" s="41">
        <f t="shared" si="259"/>
        <v>0.173333333333333</v>
      </c>
    </row>
    <row r="123" spans="1:16">
      <c r="A123" s="27" t="s">
        <v>45</v>
      </c>
      <c r="B123" s="38">
        <f t="shared" ref="B123:P123" si="260">(B75-$Q75)*-1</f>
        <v>0.283817255655967</v>
      </c>
      <c r="C123" s="4">
        <f t="shared" si="260"/>
        <v>0.339752161661766</v>
      </c>
      <c r="D123" s="41">
        <f t="shared" si="260"/>
        <v>0.637977564493765</v>
      </c>
      <c r="E123" s="4">
        <f t="shared" si="260"/>
        <v>-1.70000795491533</v>
      </c>
      <c r="F123" s="4">
        <f t="shared" si="260"/>
        <v>-1.70576242574054</v>
      </c>
      <c r="G123" s="41">
        <f t="shared" si="260"/>
        <v>-1.49716905721033</v>
      </c>
      <c r="H123" s="4">
        <f t="shared" si="260"/>
        <v>0.765230448404966</v>
      </c>
      <c r="I123" s="4">
        <f t="shared" si="260"/>
        <v>0.906076700846369</v>
      </c>
      <c r="J123" s="41">
        <f t="shared" si="260"/>
        <v>0.843967707316067</v>
      </c>
      <c r="K123" s="4">
        <f t="shared" si="260"/>
        <v>-1.32090790303543</v>
      </c>
      <c r="L123" s="4">
        <f t="shared" si="260"/>
        <v>-1.08660728963213</v>
      </c>
      <c r="M123" s="41">
        <f t="shared" si="260"/>
        <v>-1.27807457478843</v>
      </c>
      <c r="N123" s="4">
        <f t="shared" si="260"/>
        <v>-0.0133333333333332</v>
      </c>
      <c r="O123" s="4">
        <f t="shared" si="260"/>
        <v>-0.0833333333333335</v>
      </c>
      <c r="P123" s="41">
        <f t="shared" si="260"/>
        <v>0.0966666666666662</v>
      </c>
    </row>
    <row r="124" spans="1:16">
      <c r="A124" s="27" t="s">
        <v>46</v>
      </c>
      <c r="B124" s="38">
        <f t="shared" ref="B124:P124" si="261">(B76-$Q76)*-1</f>
        <v>-2.01912914021814</v>
      </c>
      <c r="C124" s="4">
        <f t="shared" si="261"/>
        <v>-1.94740901692713</v>
      </c>
      <c r="D124" s="41">
        <f t="shared" si="261"/>
        <v>-2.23668704732263</v>
      </c>
      <c r="E124" s="4">
        <f t="shared" si="261"/>
        <v>-1.22345148213704</v>
      </c>
      <c r="F124" s="4">
        <f t="shared" si="261"/>
        <v>-1.29315935262043</v>
      </c>
      <c r="G124" s="41">
        <f t="shared" si="261"/>
        <v>-0.629253255208335</v>
      </c>
      <c r="H124" s="4">
        <f t="shared" si="261"/>
        <v>0.169740641276066</v>
      </c>
      <c r="I124" s="4">
        <f t="shared" si="261"/>
        <v>-0.465768849690735</v>
      </c>
      <c r="J124" s="41">
        <f t="shared" si="261"/>
        <v>-0.330402409871434</v>
      </c>
      <c r="K124" s="4">
        <f t="shared" si="261"/>
        <v>-1.05499329121903</v>
      </c>
      <c r="L124" s="4">
        <f t="shared" si="261"/>
        <v>-1.25069870503743</v>
      </c>
      <c r="M124" s="41">
        <f t="shared" si="261"/>
        <v>-1.08577026875813</v>
      </c>
      <c r="N124" s="4">
        <f t="shared" si="261"/>
        <v>0.0366666666666666</v>
      </c>
      <c r="O124" s="4">
        <f t="shared" si="261"/>
        <v>0.106666666666667</v>
      </c>
      <c r="P124" s="41">
        <f t="shared" si="261"/>
        <v>-0.143333333333333</v>
      </c>
    </row>
    <row r="125" spans="1:16">
      <c r="A125" s="27" t="s">
        <v>47</v>
      </c>
      <c r="B125" s="38">
        <f t="shared" ref="B125:P125" si="262">(B77-$Q77)*-1</f>
        <v>-1.54340027872717</v>
      </c>
      <c r="C125" s="4">
        <f t="shared" si="262"/>
        <v>-0.897329798380566</v>
      </c>
      <c r="D125" s="41">
        <f t="shared" si="262"/>
        <v>-1.37271355692547</v>
      </c>
      <c r="E125" s="4">
        <f t="shared" si="262"/>
        <v>-0.869680399576866</v>
      </c>
      <c r="F125" s="4">
        <f t="shared" si="262"/>
        <v>-0.543704981485967</v>
      </c>
      <c r="G125" s="41">
        <f t="shared" si="262"/>
        <v>-0.205766672770168</v>
      </c>
      <c r="H125" s="4">
        <f t="shared" si="262"/>
        <v>0.136844472249335</v>
      </c>
      <c r="I125" s="4">
        <f t="shared" si="262"/>
        <v>0.112203435262034</v>
      </c>
      <c r="J125" s="41">
        <f t="shared" si="262"/>
        <v>-0.592092676798467</v>
      </c>
      <c r="K125" s="4">
        <f t="shared" si="262"/>
        <v>-0.255978373209666</v>
      </c>
      <c r="L125" s="4">
        <f t="shared" si="262"/>
        <v>0.259619923909535</v>
      </c>
      <c r="M125" s="41">
        <f t="shared" si="262"/>
        <v>-0.529576090494765</v>
      </c>
      <c r="N125" s="4">
        <f t="shared" si="262"/>
        <v>-0.106666666666667</v>
      </c>
      <c r="O125" s="4">
        <f t="shared" si="262"/>
        <v>-0.026666666666665</v>
      </c>
      <c r="P125" s="41">
        <f t="shared" si="262"/>
        <v>0.133333333333332</v>
      </c>
    </row>
    <row r="126" spans="1:16">
      <c r="A126" s="27" t="s">
        <v>48</v>
      </c>
      <c r="B126" s="38">
        <f t="shared" ref="B126:P126" si="263">(B78-$Q78)*-1</f>
        <v>-1.6573554077148</v>
      </c>
      <c r="C126" s="4">
        <f t="shared" si="263"/>
        <v>-1.2510462799072</v>
      </c>
      <c r="D126" s="41">
        <f t="shared" si="263"/>
        <v>-1.3237925567627</v>
      </c>
      <c r="E126" s="4">
        <f t="shared" si="263"/>
        <v>-0.6871667938232</v>
      </c>
      <c r="F126" s="4">
        <f t="shared" si="263"/>
        <v>-0.937531097412099</v>
      </c>
      <c r="G126" s="41">
        <f t="shared" si="263"/>
        <v>-1.3873544769287</v>
      </c>
      <c r="H126" s="4">
        <f t="shared" si="263"/>
        <v>-0.5144584503174</v>
      </c>
      <c r="I126" s="4">
        <f t="shared" si="263"/>
        <v>-0.688906463623</v>
      </c>
      <c r="J126" s="41">
        <f t="shared" si="263"/>
        <v>-0.241036209106398</v>
      </c>
      <c r="K126" s="4">
        <f t="shared" si="263"/>
        <v>-0.6693929595947</v>
      </c>
      <c r="L126" s="4">
        <f t="shared" si="263"/>
        <v>-0.731072799682598</v>
      </c>
      <c r="M126" s="41">
        <f t="shared" si="263"/>
        <v>-0.680009262084998</v>
      </c>
      <c r="N126" s="4">
        <f t="shared" si="263"/>
        <v>-0.13</v>
      </c>
      <c r="O126" s="4">
        <f t="shared" si="263"/>
        <v>0.12</v>
      </c>
      <c r="P126" s="41">
        <f t="shared" si="263"/>
        <v>0.0100000000000005</v>
      </c>
    </row>
    <row r="127" spans="1:16">
      <c r="A127" s="27" t="s">
        <v>49</v>
      </c>
      <c r="B127" s="38">
        <f t="shared" ref="B127:P127" si="264">(B79-$Q79)*-1</f>
        <v>-1.1905069580078</v>
      </c>
      <c r="C127" s="4">
        <f t="shared" si="264"/>
        <v>-0.9291219940186</v>
      </c>
      <c r="D127" s="41">
        <f t="shared" si="264"/>
        <v>-0.6875848999023</v>
      </c>
      <c r="E127" s="4">
        <f t="shared" si="264"/>
        <v>0.568055603027301</v>
      </c>
      <c r="F127" s="4">
        <f t="shared" si="264"/>
        <v>0.247674438476602</v>
      </c>
      <c r="G127" s="41">
        <f t="shared" si="264"/>
        <v>0.222920867919901</v>
      </c>
      <c r="H127" s="4">
        <f t="shared" si="264"/>
        <v>0.3193543395996</v>
      </c>
      <c r="I127" s="4">
        <f t="shared" si="264"/>
        <v>0.281037612915001</v>
      </c>
      <c r="J127" s="41">
        <f t="shared" si="264"/>
        <v>0.0594265899658002</v>
      </c>
      <c r="K127" s="4">
        <f t="shared" si="264"/>
        <v>0.312628448486302</v>
      </c>
      <c r="L127" s="4">
        <f t="shared" si="264"/>
        <v>0.119730651855503</v>
      </c>
      <c r="M127" s="41">
        <f t="shared" si="264"/>
        <v>0.125891387939501</v>
      </c>
      <c r="N127" s="4">
        <f t="shared" si="264"/>
        <v>0.81</v>
      </c>
      <c r="O127" s="4">
        <f t="shared" si="264"/>
        <v>0.919999999999999</v>
      </c>
      <c r="P127" s="41">
        <f t="shared" si="264"/>
        <v>-1.73</v>
      </c>
    </row>
    <row r="128" spans="1:16">
      <c r="A128" s="27" t="s">
        <v>50</v>
      </c>
      <c r="B128" s="38">
        <f t="shared" ref="B128:P128" si="265">(B80-$Q80)*-1</f>
        <v>-0.9781833496094</v>
      </c>
      <c r="C128" s="4">
        <f t="shared" si="265"/>
        <v>-0.914001068115199</v>
      </c>
      <c r="D128" s="41">
        <f t="shared" si="265"/>
        <v>-0.4088779296875</v>
      </c>
      <c r="E128" s="4">
        <f t="shared" si="265"/>
        <v>0.837195312499999</v>
      </c>
      <c r="F128" s="4">
        <f t="shared" si="265"/>
        <v>0.756695663452098</v>
      </c>
      <c r="G128" s="41">
        <f t="shared" si="265"/>
        <v>0.595461761474598</v>
      </c>
      <c r="H128" s="4">
        <f t="shared" si="265"/>
        <v>0.450083480835</v>
      </c>
      <c r="I128" s="4">
        <f t="shared" si="265"/>
        <v>0.5012423858643</v>
      </c>
      <c r="J128" s="41">
        <f t="shared" si="265"/>
        <v>0.240761505126999</v>
      </c>
      <c r="K128" s="4">
        <f t="shared" si="265"/>
        <v>-0.9503134460449</v>
      </c>
      <c r="L128" s="4">
        <f t="shared" si="265"/>
        <v>-0.9094504089355</v>
      </c>
      <c r="M128" s="41">
        <f t="shared" si="265"/>
        <v>-1.0539473266602</v>
      </c>
      <c r="N128" s="4">
        <f t="shared" si="265"/>
        <v>-0.0299999999999989</v>
      </c>
      <c r="O128" s="4">
        <f t="shared" si="265"/>
        <v>0.0199999999999982</v>
      </c>
      <c r="P128" s="41">
        <f t="shared" si="265"/>
        <v>0.0100000000000002</v>
      </c>
    </row>
    <row r="129" spans="1:16">
      <c r="A129" s="27" t="s">
        <v>51</v>
      </c>
      <c r="B129" s="38">
        <f t="shared" ref="B129:P129" si="266">(B81-$Q81)*-1</f>
        <v>-2.7306721191406</v>
      </c>
      <c r="C129" s="4">
        <f t="shared" si="266"/>
        <v>-2.7266721191406</v>
      </c>
      <c r="D129" s="41">
        <f t="shared" si="266"/>
        <v>-2.6309163513184</v>
      </c>
      <c r="E129" s="4">
        <f t="shared" si="266"/>
        <v>-2.2376151733398</v>
      </c>
      <c r="F129" s="4">
        <f t="shared" si="266"/>
        <v>-2.9176151733398</v>
      </c>
      <c r="G129" s="41">
        <f t="shared" si="266"/>
        <v>-2.3991253356934</v>
      </c>
      <c r="H129" s="4">
        <f t="shared" si="266"/>
        <v>-0.871483825683599</v>
      </c>
      <c r="I129" s="4">
        <f t="shared" si="266"/>
        <v>-1.0068811645508</v>
      </c>
      <c r="J129" s="41">
        <f t="shared" si="266"/>
        <v>-0.914788116455001</v>
      </c>
      <c r="K129" s="4">
        <f t="shared" si="266"/>
        <v>-1.4396705932617</v>
      </c>
      <c r="L129" s="4">
        <f t="shared" si="266"/>
        <v>-1.2869453735352</v>
      </c>
      <c r="M129" s="41">
        <f t="shared" si="266"/>
        <v>-1.3769453735352</v>
      </c>
      <c r="N129" s="4">
        <f t="shared" si="266"/>
        <v>-0.0400000000000005</v>
      </c>
      <c r="O129" s="4">
        <f t="shared" si="266"/>
        <v>0.0100000000000002</v>
      </c>
      <c r="P129" s="41">
        <f t="shared" si="266"/>
        <v>0.0299999999999998</v>
      </c>
    </row>
    <row r="130" spans="1:16">
      <c r="A130" s="27" t="s">
        <v>53</v>
      </c>
      <c r="B130" s="38">
        <f t="shared" ref="B130:P130" si="267">(B82-$Q82)*-1</f>
        <v>-1.4360539855957</v>
      </c>
      <c r="C130" s="4">
        <f t="shared" si="267"/>
        <v>-1.483644241333</v>
      </c>
      <c r="D130" s="41">
        <f t="shared" si="267"/>
        <v>-1.3599278869629</v>
      </c>
      <c r="E130" s="4">
        <f t="shared" si="267"/>
        <v>-0.0195877532958993</v>
      </c>
      <c r="F130" s="4">
        <f t="shared" si="267"/>
        <v>-0.173594711303701</v>
      </c>
      <c r="G130" s="41">
        <f t="shared" si="267"/>
        <v>-0.354029891967799</v>
      </c>
      <c r="H130" s="4">
        <f t="shared" si="267"/>
        <v>-0.602954315185501</v>
      </c>
      <c r="I130" s="4">
        <f t="shared" si="267"/>
        <v>-0.9476980438232</v>
      </c>
      <c r="J130" s="41">
        <f t="shared" si="267"/>
        <v>-0.279712127685501</v>
      </c>
      <c r="K130" s="4">
        <f t="shared" si="267"/>
        <v>-0.644414932251001</v>
      </c>
      <c r="L130" s="4">
        <f t="shared" si="267"/>
        <v>-0.443093521118198</v>
      </c>
      <c r="M130" s="41">
        <f t="shared" si="267"/>
        <v>-0.681670028686498</v>
      </c>
      <c r="N130" s="4">
        <f t="shared" si="267"/>
        <v>-0.529999999999999</v>
      </c>
      <c r="O130" s="4">
        <f t="shared" si="267"/>
        <v>0.179999999999998</v>
      </c>
      <c r="P130" s="41">
        <f t="shared" si="267"/>
        <v>0.35</v>
      </c>
    </row>
    <row r="131" spans="1:16">
      <c r="A131" s="27" t="s">
        <v>54</v>
      </c>
      <c r="B131" s="38">
        <f t="shared" ref="B131:P131" si="268">(B83-$Q83)*-1</f>
        <v>-1.6151561584473</v>
      </c>
      <c r="C131" s="4">
        <f t="shared" si="268"/>
        <v>-1.7370014038086</v>
      </c>
      <c r="D131" s="41">
        <f t="shared" si="268"/>
        <v>-1.4470367279053</v>
      </c>
      <c r="E131" s="4">
        <f t="shared" si="268"/>
        <v>-0.305057037353502</v>
      </c>
      <c r="F131" s="4">
        <f t="shared" si="268"/>
        <v>0.1259389038086</v>
      </c>
      <c r="G131" s="41">
        <f t="shared" si="268"/>
        <v>0.439127456665</v>
      </c>
      <c r="H131" s="4">
        <f t="shared" si="268"/>
        <v>1.1553405151367</v>
      </c>
      <c r="I131" s="4">
        <f t="shared" si="268"/>
        <v>0.815615020752</v>
      </c>
      <c r="J131" s="41">
        <f t="shared" si="268"/>
        <v>0.5149157867432</v>
      </c>
      <c r="K131" s="4">
        <f t="shared" si="268"/>
        <v>-0.6241705627441</v>
      </c>
      <c r="L131" s="4">
        <f t="shared" si="268"/>
        <v>-0.281294128417999</v>
      </c>
      <c r="M131" s="41">
        <f t="shared" si="268"/>
        <v>-0.228294631957999</v>
      </c>
      <c r="N131" s="4">
        <f t="shared" si="268"/>
        <v>0.0700000000000015</v>
      </c>
      <c r="O131" s="4">
        <f t="shared" si="268"/>
        <v>0.0999999999999991</v>
      </c>
      <c r="P131" s="41">
        <f t="shared" si="268"/>
        <v>-0.17</v>
      </c>
    </row>
    <row r="132" spans="1:16">
      <c r="A132" s="27" t="s">
        <v>55</v>
      </c>
      <c r="B132" s="38">
        <f t="shared" ref="B132:P132" si="269">(B84-$Q84)*-1</f>
        <v>1.58905379231773</v>
      </c>
      <c r="C132" s="4">
        <f t="shared" si="269"/>
        <v>1.90742651875813</v>
      </c>
      <c r="D132" s="41">
        <f t="shared" si="269"/>
        <v>2.12778250630693</v>
      </c>
      <c r="E132" s="4">
        <f t="shared" si="269"/>
        <v>1.65456787618003</v>
      </c>
      <c r="F132" s="4">
        <f t="shared" si="269"/>
        <v>2.29124466451013</v>
      </c>
      <c r="G132" s="41">
        <f t="shared" si="269"/>
        <v>1.91412941487633</v>
      </c>
      <c r="H132" s="4">
        <f t="shared" si="269"/>
        <v>0.809120168050134</v>
      </c>
      <c r="I132" s="4">
        <f t="shared" si="269"/>
        <v>0.602092732747435</v>
      </c>
      <c r="J132" s="41">
        <f t="shared" si="269"/>
        <v>0.586357106526732</v>
      </c>
      <c r="K132" s="4">
        <f t="shared" si="269"/>
        <v>0.108744984944634</v>
      </c>
      <c r="L132" s="4">
        <f t="shared" si="269"/>
        <v>0.185334569295235</v>
      </c>
      <c r="M132" s="41">
        <f t="shared" si="269"/>
        <v>0.117705708821634</v>
      </c>
      <c r="N132" s="4">
        <f t="shared" si="269"/>
        <v>0.393333333333333</v>
      </c>
      <c r="O132" s="4">
        <f t="shared" si="269"/>
        <v>-0.166666666666666</v>
      </c>
      <c r="P132" s="41">
        <f t="shared" si="269"/>
        <v>-0.226666666666668</v>
      </c>
    </row>
    <row r="133" spans="1:16">
      <c r="A133" s="27" t="s">
        <v>56</v>
      </c>
      <c r="B133" s="38">
        <f t="shared" ref="B133:P133" si="270">(B85-$Q85)*-1</f>
        <v>3.02778026835127</v>
      </c>
      <c r="C133" s="4">
        <f t="shared" si="270"/>
        <v>3.15361377970377</v>
      </c>
      <c r="D133" s="41">
        <f t="shared" si="270"/>
        <v>3.21277401224777</v>
      </c>
      <c r="E133" s="4">
        <f t="shared" si="270"/>
        <v>4.00518628946937</v>
      </c>
      <c r="F133" s="4">
        <f t="shared" si="270"/>
        <v>4.10403844706217</v>
      </c>
      <c r="G133" s="41">
        <f t="shared" si="270"/>
        <v>4.10167905680337</v>
      </c>
      <c r="H133" s="4">
        <f t="shared" si="270"/>
        <v>3.36955799357097</v>
      </c>
      <c r="I133" s="4">
        <f t="shared" si="270"/>
        <v>3.43877796427407</v>
      </c>
      <c r="J133" s="41">
        <f t="shared" si="270"/>
        <v>3.24936107889807</v>
      </c>
      <c r="K133" s="4">
        <f t="shared" si="270"/>
        <v>2.04466575113937</v>
      </c>
      <c r="L133" s="4">
        <f t="shared" si="270"/>
        <v>1.90204757181807</v>
      </c>
      <c r="M133" s="41">
        <f t="shared" si="270"/>
        <v>1.73879760233557</v>
      </c>
      <c r="N133" s="4">
        <f t="shared" si="270"/>
        <v>0.236666666666666</v>
      </c>
      <c r="O133" s="4">
        <f t="shared" si="270"/>
        <v>-0.0633333333333315</v>
      </c>
      <c r="P133" s="41">
        <f t="shared" si="270"/>
        <v>-0.173333333333334</v>
      </c>
    </row>
    <row r="134" spans="1:16">
      <c r="A134" s="27" t="s">
        <v>57</v>
      </c>
      <c r="B134" s="38">
        <f t="shared" ref="B134:P134" si="271">(B86-$Q86)*-1</f>
        <v>-0.784667775472034</v>
      </c>
      <c r="C134" s="4">
        <f t="shared" si="271"/>
        <v>-0.885749623616533</v>
      </c>
      <c r="D134" s="41">
        <f t="shared" si="271"/>
        <v>-0.855327412923135</v>
      </c>
      <c r="E134" s="4">
        <f t="shared" si="271"/>
        <v>-1.25353365071613</v>
      </c>
      <c r="F134" s="4">
        <f t="shared" si="271"/>
        <v>-2.47100191243494</v>
      </c>
      <c r="G134" s="41">
        <f t="shared" si="271"/>
        <v>-1.65559320576983</v>
      </c>
      <c r="H134" s="4">
        <f t="shared" si="271"/>
        <v>-0.855823018391934</v>
      </c>
      <c r="I134" s="4">
        <f t="shared" si="271"/>
        <v>-0.723834111531534</v>
      </c>
      <c r="J134" s="41">
        <f t="shared" si="271"/>
        <v>-0.844396092732733</v>
      </c>
      <c r="K134" s="4">
        <f t="shared" si="271"/>
        <v>-1.54469879659013</v>
      </c>
      <c r="L134" s="4">
        <f t="shared" si="271"/>
        <v>-1.78324516805013</v>
      </c>
      <c r="M134" s="41">
        <f t="shared" si="271"/>
        <v>-1.78869255574543</v>
      </c>
      <c r="N134" s="4">
        <f t="shared" si="271"/>
        <v>-0.313333333333333</v>
      </c>
      <c r="O134" s="4">
        <f t="shared" si="271"/>
        <v>-0.043333333333333</v>
      </c>
      <c r="P134" s="41">
        <f t="shared" si="271"/>
        <v>0.356666666666666</v>
      </c>
    </row>
    <row r="135" spans="1:16">
      <c r="A135" s="27" t="s">
        <v>58</v>
      </c>
      <c r="B135" s="38">
        <f t="shared" ref="B135:P135" si="272">(B87-$Q87)*-1</f>
        <v>-1.85748108927407</v>
      </c>
      <c r="C135" s="4">
        <f t="shared" si="272"/>
        <v>-2.06056794230147</v>
      </c>
      <c r="D135" s="41">
        <f t="shared" si="272"/>
        <v>-1.92493256632487</v>
      </c>
      <c r="E135" s="4">
        <f t="shared" si="272"/>
        <v>-1.37006530253097</v>
      </c>
      <c r="F135" s="4">
        <f t="shared" si="272"/>
        <v>-0.622102350870769</v>
      </c>
      <c r="G135" s="41">
        <f t="shared" si="272"/>
        <v>-0.337449640909867</v>
      </c>
      <c r="H135" s="4">
        <f t="shared" si="272"/>
        <v>-0.409984369913765</v>
      </c>
      <c r="I135" s="4">
        <f t="shared" si="272"/>
        <v>-0.396787424723268</v>
      </c>
      <c r="J135" s="41">
        <f t="shared" si="272"/>
        <v>-0.981757898966467</v>
      </c>
      <c r="K135" s="4">
        <f t="shared" si="272"/>
        <v>-1.74526250712077</v>
      </c>
      <c r="L135" s="4">
        <f t="shared" si="272"/>
        <v>-1.39097249857587</v>
      </c>
      <c r="M135" s="41">
        <f t="shared" si="272"/>
        <v>-1.70097005716957</v>
      </c>
      <c r="N135" s="4">
        <f t="shared" si="272"/>
        <v>0.0233333333333334</v>
      </c>
      <c r="O135" s="4">
        <f t="shared" si="272"/>
        <v>-0.086666666666666</v>
      </c>
      <c r="P135" s="41">
        <f t="shared" si="272"/>
        <v>0.0633333333333326</v>
      </c>
    </row>
    <row r="136" spans="1:16">
      <c r="A136" s="27" t="s">
        <v>59</v>
      </c>
      <c r="B136" s="38">
        <f t="shared" ref="B136:P136" si="273">(B88-$Q88)*-1</f>
        <v>-0.978892578125001</v>
      </c>
      <c r="C136" s="4">
        <f t="shared" si="273"/>
        <v>-0.930678619384802</v>
      </c>
      <c r="D136" s="41">
        <f t="shared" si="273"/>
        <v>-0.922925247192401</v>
      </c>
      <c r="E136" s="4">
        <f t="shared" si="273"/>
        <v>-0.683321731567402</v>
      </c>
      <c r="F136" s="4">
        <f t="shared" si="273"/>
        <v>-0.504784362793002</v>
      </c>
      <c r="G136" s="41">
        <f t="shared" si="273"/>
        <v>-0.423002975463901</v>
      </c>
      <c r="H136" s="4">
        <f t="shared" si="273"/>
        <v>-0.654480880737302</v>
      </c>
      <c r="I136" s="4">
        <f t="shared" si="273"/>
        <v>-1.0532292785645</v>
      </c>
      <c r="J136" s="41">
        <f t="shared" si="273"/>
        <v>-0.3499421539307</v>
      </c>
      <c r="K136" s="4">
        <f t="shared" si="273"/>
        <v>-0.882345535278299</v>
      </c>
      <c r="L136" s="4">
        <f t="shared" si="273"/>
        <v>-0.8057780761719</v>
      </c>
      <c r="M136" s="41">
        <f t="shared" si="273"/>
        <v>-0.9508910675049</v>
      </c>
      <c r="N136" s="4">
        <f t="shared" si="273"/>
        <v>-0.0100000000000002</v>
      </c>
      <c r="O136" s="4">
        <f t="shared" si="273"/>
        <v>0.31</v>
      </c>
      <c r="P136" s="41">
        <f t="shared" si="273"/>
        <v>-0.299999999999999</v>
      </c>
    </row>
    <row r="137" spans="1:16">
      <c r="A137" s="27" t="s">
        <v>60</v>
      </c>
      <c r="B137" s="38">
        <f t="shared" ref="B137:P137" si="274">(B89-$Q89)*-1</f>
        <v>-0.845646830240868</v>
      </c>
      <c r="C137" s="4">
        <f t="shared" si="274"/>
        <v>-0.787039728800467</v>
      </c>
      <c r="D137" s="41">
        <f t="shared" si="274"/>
        <v>-0.996394129435268</v>
      </c>
      <c r="E137" s="4">
        <f t="shared" si="274"/>
        <v>-2.14629790751137</v>
      </c>
      <c r="F137" s="4">
        <f t="shared" si="274"/>
        <v>-2.19732329813637</v>
      </c>
      <c r="G137" s="41">
        <f t="shared" si="274"/>
        <v>-1.96369216410317</v>
      </c>
      <c r="H137" s="4">
        <f t="shared" si="274"/>
        <v>-2.49473252360027</v>
      </c>
      <c r="I137" s="4">
        <f t="shared" si="274"/>
        <v>-1.92143120829267</v>
      </c>
      <c r="J137" s="41">
        <f t="shared" si="274"/>
        <v>-2.06944909159347</v>
      </c>
      <c r="K137" s="4">
        <f t="shared" si="274"/>
        <v>-1.37603116861977</v>
      </c>
      <c r="L137" s="4">
        <f t="shared" si="274"/>
        <v>-1.06080938212077</v>
      </c>
      <c r="M137" s="41">
        <f t="shared" si="274"/>
        <v>-1.36853719584147</v>
      </c>
      <c r="N137" s="4">
        <f t="shared" si="274"/>
        <v>0.0733333333333329</v>
      </c>
      <c r="O137" s="4">
        <f t="shared" si="274"/>
        <v>0.0533333333333333</v>
      </c>
      <c r="P137" s="41">
        <f t="shared" si="274"/>
        <v>-0.126666666666666</v>
      </c>
    </row>
    <row r="138" spans="1:16">
      <c r="A138" s="27" t="s">
        <v>61</v>
      </c>
      <c r="B138" s="38">
        <f t="shared" ref="B138:P138" si="275">(B90-$Q90)*-1</f>
        <v>-1.76644629923507</v>
      </c>
      <c r="C138" s="4">
        <f t="shared" si="275"/>
        <v>-1.11644629923507</v>
      </c>
      <c r="D138" s="41">
        <f t="shared" si="275"/>
        <v>-0.85594672648117</v>
      </c>
      <c r="E138" s="4">
        <f t="shared" si="275"/>
        <v>-0.397745798746767</v>
      </c>
      <c r="F138" s="4">
        <f t="shared" si="275"/>
        <v>-2.76976270548507</v>
      </c>
      <c r="G138" s="41">
        <f t="shared" si="275"/>
        <v>-0.506674479166668</v>
      </c>
      <c r="H138" s="4">
        <f t="shared" si="275"/>
        <v>0.883753896077431</v>
      </c>
      <c r="I138" s="4">
        <f t="shared" si="275"/>
        <v>0.99375388607743</v>
      </c>
      <c r="J138" s="41">
        <f t="shared" si="275"/>
        <v>1.15081322224933</v>
      </c>
      <c r="K138" s="4">
        <f t="shared" si="275"/>
        <v>-0.0730337931314669</v>
      </c>
      <c r="L138" s="4">
        <f t="shared" si="275"/>
        <v>-0.184973795572967</v>
      </c>
      <c r="M138" s="41">
        <f t="shared" si="275"/>
        <v>-0.331665690104169</v>
      </c>
      <c r="N138" s="4">
        <f t="shared" si="275"/>
        <v>-0.135666666666664</v>
      </c>
      <c r="O138" s="4">
        <f t="shared" si="275"/>
        <v>0.431333333333329</v>
      </c>
      <c r="P138" s="41">
        <f t="shared" si="275"/>
        <v>-0.295666666666667</v>
      </c>
    </row>
    <row r="139" spans="1:16">
      <c r="A139" s="27" t="s">
        <v>62</v>
      </c>
      <c r="B139" s="38">
        <f t="shared" ref="B139:P139" si="276">(B91-$Q91)*-1</f>
        <v>-1.36370438639327</v>
      </c>
      <c r="C139" s="4">
        <f t="shared" si="276"/>
        <v>-1.43914002482097</v>
      </c>
      <c r="D139" s="41">
        <f t="shared" si="276"/>
        <v>-1.31532639567057</v>
      </c>
      <c r="E139" s="4">
        <f t="shared" si="276"/>
        <v>-1.51383132425947</v>
      </c>
      <c r="F139" s="4">
        <f t="shared" si="276"/>
        <v>-1.23222274271647</v>
      </c>
      <c r="G139" s="41">
        <f t="shared" si="276"/>
        <v>-0.897683329264366</v>
      </c>
      <c r="H139" s="4">
        <f t="shared" si="276"/>
        <v>-0.985331888834667</v>
      </c>
      <c r="I139" s="4">
        <f t="shared" si="276"/>
        <v>-0.985267038981166</v>
      </c>
      <c r="J139" s="41">
        <f t="shared" si="276"/>
        <v>-1.27061974589027</v>
      </c>
      <c r="K139" s="4">
        <f t="shared" si="276"/>
        <v>-1.13880346171056</v>
      </c>
      <c r="L139" s="4">
        <f t="shared" si="276"/>
        <v>-0.949466684977166</v>
      </c>
      <c r="M139" s="41">
        <f t="shared" si="276"/>
        <v>-1.31571004740397</v>
      </c>
      <c r="N139" s="4">
        <f t="shared" si="276"/>
        <v>-0.0466666666666657</v>
      </c>
      <c r="O139" s="4">
        <f t="shared" si="276"/>
        <v>0.293333333333334</v>
      </c>
      <c r="P139" s="41">
        <f t="shared" si="276"/>
        <v>-0.246666666666669</v>
      </c>
    </row>
    <row r="140" spans="1:16">
      <c r="A140" s="27" t="s">
        <v>63</v>
      </c>
      <c r="B140" s="38">
        <f t="shared" ref="B140:P140" si="277">(B92-$Q92)*-1</f>
        <v>-2.27312272135417</v>
      </c>
      <c r="C140" s="4">
        <f t="shared" si="277"/>
        <v>-2.12868493143717</v>
      </c>
      <c r="D140" s="41">
        <f t="shared" si="277"/>
        <v>-2.07216065470377</v>
      </c>
      <c r="E140" s="4">
        <f t="shared" si="277"/>
        <v>-0.605047831217465</v>
      </c>
      <c r="F140" s="4">
        <f t="shared" si="277"/>
        <v>-1.30504783121747</v>
      </c>
      <c r="G140" s="41">
        <f t="shared" si="277"/>
        <v>-0.529628214518269</v>
      </c>
      <c r="H140" s="4">
        <f t="shared" si="277"/>
        <v>-0.569367991129567</v>
      </c>
      <c r="I140" s="4">
        <f t="shared" si="277"/>
        <v>-0.316475687662766</v>
      </c>
      <c r="J140" s="41">
        <f t="shared" si="277"/>
        <v>-0.428628550211567</v>
      </c>
      <c r="K140" s="4">
        <f t="shared" si="277"/>
        <v>-0.930566996256466</v>
      </c>
      <c r="L140" s="4">
        <f t="shared" si="277"/>
        <v>-0.740567996256466</v>
      </c>
      <c r="M140" s="41">
        <f t="shared" si="277"/>
        <v>-1.00457593790686</v>
      </c>
      <c r="N140" s="4">
        <f t="shared" si="277"/>
        <v>0.253333333333334</v>
      </c>
      <c r="O140" s="4">
        <f t="shared" si="277"/>
        <v>-0.146666666666668</v>
      </c>
      <c r="P140" s="41">
        <f t="shared" si="277"/>
        <v>-0.106666666666666</v>
      </c>
    </row>
    <row r="141" spans="1:16">
      <c r="A141" s="27" t="s">
        <v>64</v>
      </c>
      <c r="B141" s="38">
        <f t="shared" ref="B141:P141" si="278">(B93-$Q93)*-1</f>
        <v>1.4923164520264</v>
      </c>
      <c r="C141" s="4">
        <f t="shared" si="278"/>
        <v>2.2475872192383</v>
      </c>
      <c r="D141" s="41">
        <f t="shared" si="278"/>
        <v>1.743564239502</v>
      </c>
      <c r="E141" s="4">
        <f t="shared" si="278"/>
        <v>2.7212025756836</v>
      </c>
      <c r="F141" s="4">
        <f t="shared" si="278"/>
        <v>2.3505093688965</v>
      </c>
      <c r="G141" s="41">
        <f t="shared" si="278"/>
        <v>2.7712933654785</v>
      </c>
      <c r="H141" s="4">
        <f t="shared" si="278"/>
        <v>3.11969140625</v>
      </c>
      <c r="I141" s="4">
        <f t="shared" si="278"/>
        <v>2.9121196136475</v>
      </c>
      <c r="J141" s="41">
        <f t="shared" si="278"/>
        <v>2.8139167175293</v>
      </c>
      <c r="K141" s="4">
        <f t="shared" si="278"/>
        <v>1.6507577209473</v>
      </c>
      <c r="L141" s="4">
        <f t="shared" si="278"/>
        <v>1.9275655059814</v>
      </c>
      <c r="M141" s="41">
        <f t="shared" si="278"/>
        <v>1.6191434173584</v>
      </c>
      <c r="N141" s="4">
        <f t="shared" si="278"/>
        <v>-0.460000000000001</v>
      </c>
      <c r="O141" s="4">
        <f t="shared" si="278"/>
        <v>0.100000000000001</v>
      </c>
      <c r="P141" s="41">
        <f t="shared" si="278"/>
        <v>0.359999999999999</v>
      </c>
    </row>
    <row r="142" spans="1:16">
      <c r="A142" s="27" t="s">
        <v>65</v>
      </c>
      <c r="B142" s="38">
        <f t="shared" ref="B142:P142" si="279">(B94-$Q94)*-1</f>
        <v>2.6950434265137</v>
      </c>
      <c r="C142" s="4">
        <f t="shared" si="279"/>
        <v>2.4922693786621</v>
      </c>
      <c r="D142" s="41">
        <f t="shared" si="279"/>
        <v>2.5342901763916</v>
      </c>
      <c r="E142" s="4">
        <f t="shared" si="279"/>
        <v>3.4979365844727</v>
      </c>
      <c r="F142" s="4">
        <f t="shared" si="279"/>
        <v>3.7442554016113</v>
      </c>
      <c r="G142" s="41">
        <f t="shared" si="279"/>
        <v>3.7124103088379</v>
      </c>
      <c r="H142" s="4">
        <f t="shared" si="279"/>
        <v>3.8300744781494</v>
      </c>
      <c r="I142" s="4">
        <f t="shared" si="279"/>
        <v>3.8493310699463</v>
      </c>
      <c r="J142" s="41">
        <f t="shared" si="279"/>
        <v>3.7379495391846</v>
      </c>
      <c r="K142" s="4">
        <f t="shared" si="279"/>
        <v>2.82031590271</v>
      </c>
      <c r="L142" s="4">
        <f t="shared" si="279"/>
        <v>2.8711295776367</v>
      </c>
      <c r="M142" s="41">
        <f t="shared" si="279"/>
        <v>2.658788269043</v>
      </c>
      <c r="N142" s="4">
        <f t="shared" si="279"/>
        <v>-0.5</v>
      </c>
      <c r="O142" s="4">
        <f t="shared" si="279"/>
        <v>-0.0700000000000003</v>
      </c>
      <c r="P142" s="41">
        <f t="shared" si="279"/>
        <v>0.57</v>
      </c>
    </row>
    <row r="143" spans="1:16">
      <c r="A143" s="27" t="s">
        <v>66</v>
      </c>
      <c r="B143" s="96">
        <f t="shared" ref="B143:P143" si="280">(B95-$Q95)*-1</f>
        <v>-0.504585657755566</v>
      </c>
      <c r="C143" s="78">
        <f t="shared" si="280"/>
        <v>-0.546444330851266</v>
      </c>
      <c r="D143" s="79">
        <f t="shared" si="280"/>
        <v>-0.527845774332668</v>
      </c>
      <c r="E143" s="78">
        <f t="shared" si="280"/>
        <v>-0.0451983591715681</v>
      </c>
      <c r="F143" s="78">
        <f t="shared" si="280"/>
        <v>-0.190492548624668</v>
      </c>
      <c r="G143" s="79">
        <f t="shared" si="280"/>
        <v>-0.104885019938166</v>
      </c>
      <c r="H143" s="78">
        <f t="shared" si="280"/>
        <v>-0.280988779703765</v>
      </c>
      <c r="I143" s="78">
        <f t="shared" si="280"/>
        <v>-0.125644770304365</v>
      </c>
      <c r="J143" s="79">
        <f t="shared" si="280"/>
        <v>-0.271980372110967</v>
      </c>
      <c r="K143" s="78">
        <f t="shared" si="280"/>
        <v>0.0193779958089344</v>
      </c>
      <c r="L143" s="78">
        <f t="shared" si="280"/>
        <v>0.190039922078434</v>
      </c>
      <c r="M143" s="79">
        <f t="shared" si="280"/>
        <v>0.115550328572635</v>
      </c>
      <c r="N143" s="78">
        <f t="shared" si="280"/>
        <v>0.313333333333333</v>
      </c>
      <c r="O143" s="78">
        <f t="shared" si="280"/>
        <v>-0.336666666666666</v>
      </c>
      <c r="P143" s="79">
        <f t="shared" si="280"/>
        <v>0.0233333333333334</v>
      </c>
    </row>
    <row r="145" spans="2:16">
      <c r="B145" s="24" t="s">
        <v>76</v>
      </c>
      <c r="C145" s="25"/>
      <c r="D145" s="37"/>
      <c r="E145" s="25" t="s">
        <v>77</v>
      </c>
      <c r="F145" s="25"/>
      <c r="G145" s="37"/>
      <c r="H145" s="25" t="s">
        <v>78</v>
      </c>
      <c r="I145" s="25"/>
      <c r="J145" s="37"/>
      <c r="K145" s="25" t="s">
        <v>79</v>
      </c>
      <c r="L145" s="25"/>
      <c r="M145" s="37"/>
      <c r="N145" s="25" t="s">
        <v>7</v>
      </c>
      <c r="O145" s="25"/>
      <c r="P145" s="37"/>
    </row>
    <row r="146" spans="1:16">
      <c r="A146" s="27" t="s">
        <v>8</v>
      </c>
      <c r="B146" s="100">
        <f t="shared" ref="B146:P146" si="281">POWER(2,B100)</f>
        <v>3.85815318554175</v>
      </c>
      <c r="C146" s="101">
        <f t="shared" si="281"/>
        <v>4.00671150451042</v>
      </c>
      <c r="D146" s="31">
        <f t="shared" si="281"/>
        <v>5.01138955427972</v>
      </c>
      <c r="E146" s="101">
        <f t="shared" si="281"/>
        <v>1.25097751371997</v>
      </c>
      <c r="F146" s="101">
        <f t="shared" si="281"/>
        <v>1.67724826039029</v>
      </c>
      <c r="G146" s="31">
        <f t="shared" si="281"/>
        <v>1.35056391363472</v>
      </c>
      <c r="H146" s="101">
        <f t="shared" si="281"/>
        <v>10.1693501783179</v>
      </c>
      <c r="I146" s="101">
        <f t="shared" si="281"/>
        <v>10.308177333505</v>
      </c>
      <c r="J146" s="31">
        <f t="shared" si="281"/>
        <v>9.58537027032885</v>
      </c>
      <c r="K146" s="101">
        <f t="shared" si="281"/>
        <v>1.92623821175973</v>
      </c>
      <c r="L146" s="101">
        <f t="shared" si="281"/>
        <v>1.57302271062993</v>
      </c>
      <c r="M146" s="31">
        <f t="shared" si="281"/>
        <v>1.76467130391763</v>
      </c>
      <c r="N146" s="101">
        <f t="shared" si="281"/>
        <v>0.856584018970456</v>
      </c>
      <c r="O146" s="101">
        <f t="shared" si="281"/>
        <v>0.730353422305036</v>
      </c>
      <c r="P146" s="31">
        <f t="shared" si="281"/>
        <v>1.59844229944525</v>
      </c>
    </row>
    <row r="147" spans="1:16">
      <c r="A147" s="27" t="s">
        <v>10</v>
      </c>
      <c r="B147" s="100">
        <f t="shared" ref="B147:P147" si="282">POWER(2,B101)</f>
        <v>1.84144772668839</v>
      </c>
      <c r="C147" s="101">
        <f t="shared" si="282"/>
        <v>2.09014988891534</v>
      </c>
      <c r="D147" s="31">
        <f t="shared" si="282"/>
        <v>2.29450236656964</v>
      </c>
      <c r="E147" s="101">
        <f t="shared" si="282"/>
        <v>0.896123129115786</v>
      </c>
      <c r="F147" s="101">
        <f t="shared" si="282"/>
        <v>0.839766685116804</v>
      </c>
      <c r="G147" s="31">
        <f t="shared" si="282"/>
        <v>0.974375026454891</v>
      </c>
      <c r="H147" s="101">
        <f t="shared" si="282"/>
        <v>11.5811386922073</v>
      </c>
      <c r="I147" s="101">
        <f t="shared" si="282"/>
        <v>12.1852321637118</v>
      </c>
      <c r="J147" s="31">
        <f t="shared" si="282"/>
        <v>14.1978722628543</v>
      </c>
      <c r="K147" s="101">
        <f t="shared" si="282"/>
        <v>0.98468191407926</v>
      </c>
      <c r="L147" s="101">
        <f t="shared" si="282"/>
        <v>1.1975326133038</v>
      </c>
      <c r="M147" s="31">
        <f t="shared" si="282"/>
        <v>1.10044871265636</v>
      </c>
      <c r="N147" s="101">
        <f t="shared" si="282"/>
        <v>0.878633452221214</v>
      </c>
      <c r="O147" s="101">
        <f t="shared" si="282"/>
        <v>1.29534225189195</v>
      </c>
      <c r="P147" s="31">
        <f t="shared" si="282"/>
        <v>0.878633452221214</v>
      </c>
    </row>
    <row r="148" spans="1:16">
      <c r="A148" s="27" t="s">
        <v>12</v>
      </c>
      <c r="B148" s="100">
        <f t="shared" ref="B148:P148" si="283">POWER(2,B102)</f>
        <v>1.41379642287247</v>
      </c>
      <c r="C148" s="101">
        <f t="shared" si="283"/>
        <v>1.80055041902957</v>
      </c>
      <c r="D148" s="31">
        <f t="shared" si="283"/>
        <v>1.73828009005459</v>
      </c>
      <c r="E148" s="101">
        <f t="shared" si="283"/>
        <v>0.353152619647908</v>
      </c>
      <c r="F148" s="101">
        <f t="shared" si="283"/>
        <v>0.299185781697357</v>
      </c>
      <c r="G148" s="31">
        <f t="shared" si="283"/>
        <v>0.450379433939908</v>
      </c>
      <c r="H148" s="101">
        <f t="shared" si="283"/>
        <v>12.2607913161177</v>
      </c>
      <c r="I148" s="101">
        <f t="shared" si="283"/>
        <v>10.4780024837952</v>
      </c>
      <c r="J148" s="31">
        <f t="shared" si="283"/>
        <v>16.9740452632929</v>
      </c>
      <c r="K148" s="101">
        <f t="shared" si="283"/>
        <v>0.982272313824436</v>
      </c>
      <c r="L148" s="101">
        <f t="shared" si="283"/>
        <v>0.936450606307128</v>
      </c>
      <c r="M148" s="31">
        <f t="shared" si="283"/>
        <v>1.05178593172827</v>
      </c>
      <c r="N148" s="101">
        <f t="shared" si="283"/>
        <v>1.0993621133852</v>
      </c>
      <c r="O148" s="101">
        <f t="shared" si="283"/>
        <v>0.93735449655998</v>
      </c>
      <c r="P148" s="31">
        <f t="shared" si="283"/>
        <v>0.970410231493541</v>
      </c>
    </row>
    <row r="149" spans="1:16">
      <c r="A149" s="27" t="s">
        <v>14</v>
      </c>
      <c r="B149" s="100">
        <f t="shared" ref="B149:P149" si="284">POWER(2,B103)</f>
        <v>1.05509070772425</v>
      </c>
      <c r="C149" s="101">
        <f t="shared" si="284"/>
        <v>1.02539363049103</v>
      </c>
      <c r="D149" s="31">
        <f t="shared" si="284"/>
        <v>1.2064996519695</v>
      </c>
      <c r="E149" s="101">
        <f t="shared" si="284"/>
        <v>0.285865931255942</v>
      </c>
      <c r="F149" s="101">
        <f t="shared" si="284"/>
        <v>0.231158301443838</v>
      </c>
      <c r="G149" s="31">
        <f t="shared" si="284"/>
        <v>0.231136298698899</v>
      </c>
      <c r="H149" s="101">
        <f t="shared" si="284"/>
        <v>6.69771536833493</v>
      </c>
      <c r="I149" s="101">
        <f t="shared" si="284"/>
        <v>6.35693221021269</v>
      </c>
      <c r="J149" s="31">
        <f t="shared" si="284"/>
        <v>6.71540415281492</v>
      </c>
      <c r="K149" s="101">
        <f t="shared" si="284"/>
        <v>0.64399048707511</v>
      </c>
      <c r="L149" s="101">
        <f t="shared" si="284"/>
        <v>0.634801922592542</v>
      </c>
      <c r="M149" s="31">
        <f t="shared" si="284"/>
        <v>0.669582718290778</v>
      </c>
      <c r="N149" s="101">
        <f t="shared" si="284"/>
        <v>1.26575659397028</v>
      </c>
      <c r="O149" s="101">
        <f t="shared" si="284"/>
        <v>1.08673486252606</v>
      </c>
      <c r="P149" s="31">
        <f t="shared" si="284"/>
        <v>0.726986258660156</v>
      </c>
    </row>
    <row r="150" spans="1:16">
      <c r="A150" s="27" t="s">
        <v>16</v>
      </c>
      <c r="B150" s="100">
        <f t="shared" ref="B150:P150" si="285">POWER(2,B104)</f>
        <v>1.05047298629713</v>
      </c>
      <c r="C150" s="101">
        <f t="shared" si="285"/>
        <v>1.21356624966767</v>
      </c>
      <c r="D150" s="31">
        <f t="shared" si="285"/>
        <v>1.23809377476468</v>
      </c>
      <c r="E150" s="101">
        <f t="shared" si="285"/>
        <v>0.443505188676828</v>
      </c>
      <c r="F150" s="101">
        <f t="shared" si="285"/>
        <v>0.637551983420866</v>
      </c>
      <c r="G150" s="31">
        <f t="shared" si="285"/>
        <v>0.435416164668938</v>
      </c>
      <c r="H150" s="101">
        <f t="shared" si="285"/>
        <v>1.61055013764479</v>
      </c>
      <c r="I150" s="101">
        <f t="shared" si="285"/>
        <v>0.913198027866081</v>
      </c>
      <c r="J150" s="31">
        <f t="shared" si="285"/>
        <v>1.56410800110425</v>
      </c>
      <c r="K150" s="101">
        <f t="shared" si="285"/>
        <v>0.562964347008441</v>
      </c>
      <c r="L150" s="101">
        <f t="shared" si="285"/>
        <v>0.687775731926835</v>
      </c>
      <c r="M150" s="31">
        <f t="shared" si="285"/>
        <v>0.631537687161346</v>
      </c>
      <c r="N150" s="101">
        <f t="shared" si="285"/>
        <v>1.24833054890161</v>
      </c>
      <c r="O150" s="101">
        <f t="shared" si="285"/>
        <v>1.07922823650443</v>
      </c>
      <c r="P150" s="31">
        <f t="shared" si="285"/>
        <v>0.742261785314525</v>
      </c>
    </row>
    <row r="151" spans="1:16">
      <c r="A151" s="27" t="s">
        <v>18</v>
      </c>
      <c r="B151" s="100">
        <f t="shared" ref="B151:P151" si="286">POWER(2,B105)</f>
        <v>0.803288604578262</v>
      </c>
      <c r="C151" s="101">
        <f t="shared" si="286"/>
        <v>0.772908813360558</v>
      </c>
      <c r="D151" s="31">
        <f t="shared" si="286"/>
        <v>0.782867949678069</v>
      </c>
      <c r="E151" s="101">
        <f t="shared" si="286"/>
        <v>1.21158677919732</v>
      </c>
      <c r="F151" s="101">
        <f t="shared" si="286"/>
        <v>0.884210880395632</v>
      </c>
      <c r="G151" s="31">
        <f t="shared" si="286"/>
        <v>1.09191889254847</v>
      </c>
      <c r="H151" s="101">
        <f t="shared" si="286"/>
        <v>3.36578348278589</v>
      </c>
      <c r="I151" s="101">
        <f t="shared" si="286"/>
        <v>2.72965242435934</v>
      </c>
      <c r="J151" s="31">
        <f t="shared" si="286"/>
        <v>2.5838020278146</v>
      </c>
      <c r="K151" s="101">
        <f t="shared" si="286"/>
        <v>0.490467849098001</v>
      </c>
      <c r="L151" s="101">
        <f t="shared" si="286"/>
        <v>0.54634690650439</v>
      </c>
      <c r="M151" s="31">
        <f t="shared" si="286"/>
        <v>0.526842205609259</v>
      </c>
      <c r="N151" s="101">
        <f t="shared" si="286"/>
        <v>0.872564287640823</v>
      </c>
      <c r="O151" s="101">
        <f t="shared" si="286"/>
        <v>1.0594630943593</v>
      </c>
      <c r="P151" s="31">
        <f t="shared" si="286"/>
        <v>1.0817246660801</v>
      </c>
    </row>
    <row r="152" spans="1:16">
      <c r="A152" s="27" t="s">
        <v>20</v>
      </c>
      <c r="B152" s="100">
        <f t="shared" ref="B152:P152" si="287">POWER(2,B106)</f>
        <v>2.57270070390969</v>
      </c>
      <c r="C152" s="101">
        <f t="shared" si="287"/>
        <v>1.5028592496392</v>
      </c>
      <c r="D152" s="31">
        <f t="shared" si="287"/>
        <v>1.55091546921072</v>
      </c>
      <c r="E152" s="101">
        <f t="shared" si="287"/>
        <v>5.46977622369139</v>
      </c>
      <c r="F152" s="101">
        <f t="shared" si="287"/>
        <v>3.70609341533109</v>
      </c>
      <c r="G152" s="31">
        <f t="shared" si="287"/>
        <v>3.50076820252979</v>
      </c>
      <c r="H152" s="101">
        <f t="shared" si="287"/>
        <v>6.6183331302824</v>
      </c>
      <c r="I152" s="101">
        <f t="shared" si="287"/>
        <v>8.9230581301979</v>
      </c>
      <c r="J152" s="31">
        <f t="shared" si="287"/>
        <v>6.96642130429399</v>
      </c>
      <c r="K152" s="101">
        <f t="shared" si="287"/>
        <v>1.20504501178174</v>
      </c>
      <c r="L152" s="101">
        <f t="shared" si="287"/>
        <v>0.89405788139947</v>
      </c>
      <c r="M152" s="31">
        <f t="shared" si="287"/>
        <v>0.73924050983428</v>
      </c>
      <c r="N152" s="101">
        <f t="shared" si="287"/>
        <v>0.986232704493358</v>
      </c>
      <c r="O152" s="101">
        <f t="shared" si="287"/>
        <v>0.907519155317161</v>
      </c>
      <c r="P152" s="31">
        <f t="shared" si="287"/>
        <v>1.11728713807222</v>
      </c>
    </row>
    <row r="153" spans="1:16">
      <c r="A153" s="27" t="s">
        <v>22</v>
      </c>
      <c r="B153" s="100">
        <f t="shared" ref="B153:P153" si="288">POWER(2,B107)</f>
        <v>1.66852387082433</v>
      </c>
      <c r="C153" s="101">
        <f t="shared" si="288"/>
        <v>1.71095344728414</v>
      </c>
      <c r="D153" s="31">
        <f t="shared" si="288"/>
        <v>2.06384556821946</v>
      </c>
      <c r="E153" s="101">
        <f t="shared" si="288"/>
        <v>2.34048931810308</v>
      </c>
      <c r="F153" s="101">
        <f t="shared" si="288"/>
        <v>3.85546497387377</v>
      </c>
      <c r="G153" s="31">
        <f t="shared" si="288"/>
        <v>3.0293219944929</v>
      </c>
      <c r="H153" s="101">
        <f t="shared" si="288"/>
        <v>13.4937958453297</v>
      </c>
      <c r="I153" s="101">
        <f t="shared" si="288"/>
        <v>15.4806079895196</v>
      </c>
      <c r="J153" s="31">
        <f t="shared" si="288"/>
        <v>14.6496537618821</v>
      </c>
      <c r="K153" s="101">
        <f t="shared" si="288"/>
        <v>1.18190694721436</v>
      </c>
      <c r="L153" s="101">
        <f t="shared" si="288"/>
        <v>1.11074549482105</v>
      </c>
      <c r="M153" s="31">
        <f t="shared" si="288"/>
        <v>1.15190243265415</v>
      </c>
      <c r="N153" s="101">
        <f t="shared" si="288"/>
        <v>1.16473358646846</v>
      </c>
      <c r="O153" s="101">
        <f t="shared" si="288"/>
        <v>1.25701337452183</v>
      </c>
      <c r="P153" s="31">
        <f t="shared" si="288"/>
        <v>0.683020128377198</v>
      </c>
    </row>
    <row r="154" spans="1:16">
      <c r="A154" s="27" t="s">
        <v>24</v>
      </c>
      <c r="B154" s="100">
        <f t="shared" ref="B154:P154" si="289">POWER(2,B108)</f>
        <v>6.5136669968192</v>
      </c>
      <c r="C154" s="101">
        <f t="shared" si="289"/>
        <v>7.78093488710193</v>
      </c>
      <c r="D154" s="31">
        <f t="shared" si="289"/>
        <v>7.77140676515745</v>
      </c>
      <c r="E154" s="101">
        <f t="shared" si="289"/>
        <v>3.99354877993724</v>
      </c>
      <c r="F154" s="101">
        <f t="shared" si="289"/>
        <v>3.91827039497769</v>
      </c>
      <c r="G154" s="31">
        <f t="shared" si="289"/>
        <v>3.5563911969806</v>
      </c>
      <c r="H154" s="101">
        <f t="shared" si="289"/>
        <v>8.78707889121354</v>
      </c>
      <c r="I154" s="101">
        <f t="shared" si="289"/>
        <v>7.74455864791731</v>
      </c>
      <c r="J154" s="31">
        <f t="shared" si="289"/>
        <v>8.65037389605325</v>
      </c>
      <c r="K154" s="101">
        <f t="shared" si="289"/>
        <v>3.53689755122917</v>
      </c>
      <c r="L154" s="101">
        <f t="shared" si="289"/>
        <v>2.2149080001469</v>
      </c>
      <c r="M154" s="31">
        <f t="shared" si="289"/>
        <v>2.55949166816731</v>
      </c>
      <c r="N154" s="101">
        <f t="shared" si="289"/>
        <v>1.16204558695784</v>
      </c>
      <c r="O154" s="101">
        <f t="shared" si="289"/>
        <v>0.963707118391551</v>
      </c>
      <c r="P154" s="31">
        <f t="shared" si="289"/>
        <v>0.892959511060382</v>
      </c>
    </row>
    <row r="155" spans="1:16">
      <c r="A155" s="27" t="s">
        <v>26</v>
      </c>
      <c r="B155" s="100">
        <f t="shared" ref="B155:P155" si="290">POWER(2,B109)</f>
        <v>7.33952494184081</v>
      </c>
      <c r="C155" s="101">
        <f t="shared" si="290"/>
        <v>7.1564576330012</v>
      </c>
      <c r="D155" s="31">
        <f t="shared" si="290"/>
        <v>8.38572770180136</v>
      </c>
      <c r="E155" s="101">
        <f t="shared" si="290"/>
        <v>3.70682537619571</v>
      </c>
      <c r="F155" s="101">
        <f t="shared" si="290"/>
        <v>3.91595633977616</v>
      </c>
      <c r="G155" s="31">
        <f t="shared" si="290"/>
        <v>4.20247995708343</v>
      </c>
      <c r="H155" s="101">
        <f t="shared" si="290"/>
        <v>4.33995227785876</v>
      </c>
      <c r="I155" s="101">
        <f t="shared" si="290"/>
        <v>5.84100779697226</v>
      </c>
      <c r="J155" s="31">
        <f t="shared" si="290"/>
        <v>4.08477501147498</v>
      </c>
      <c r="K155" s="101">
        <f t="shared" si="290"/>
        <v>1.37923372194638</v>
      </c>
      <c r="L155" s="101">
        <f t="shared" si="290"/>
        <v>1.83402476190838</v>
      </c>
      <c r="M155" s="31">
        <f t="shared" si="290"/>
        <v>1.69499359981101</v>
      </c>
      <c r="N155" s="101">
        <f t="shared" si="290"/>
        <v>0.886791389163191</v>
      </c>
      <c r="O155" s="101">
        <f t="shared" si="290"/>
        <v>0.833160683925912</v>
      </c>
      <c r="P155" s="31">
        <f t="shared" si="290"/>
        <v>1.35347352413725</v>
      </c>
    </row>
    <row r="156" spans="1:16">
      <c r="A156" s="27" t="s">
        <v>28</v>
      </c>
      <c r="B156" s="100">
        <f t="shared" ref="B156:P156" si="291">POWER(2,B110)</f>
        <v>1.77724678824224</v>
      </c>
      <c r="C156" s="101">
        <f t="shared" si="291"/>
        <v>2.13362460305141</v>
      </c>
      <c r="D156" s="31">
        <f t="shared" si="291"/>
        <v>2.11136965291142</v>
      </c>
      <c r="E156" s="101">
        <f t="shared" si="291"/>
        <v>6.36483120051409</v>
      </c>
      <c r="F156" s="101">
        <f t="shared" si="291"/>
        <v>6.48626940340744</v>
      </c>
      <c r="G156" s="31">
        <f t="shared" si="291"/>
        <v>4.93855796640901</v>
      </c>
      <c r="H156" s="101">
        <f t="shared" si="291"/>
        <v>6.07180833670981</v>
      </c>
      <c r="I156" s="101">
        <f t="shared" si="291"/>
        <v>5.52006255477458</v>
      </c>
      <c r="J156" s="31">
        <f t="shared" si="291"/>
        <v>6.37575884017777</v>
      </c>
      <c r="K156" s="101">
        <f t="shared" si="291"/>
        <v>1.15047605511684</v>
      </c>
      <c r="L156" s="101">
        <f t="shared" si="291"/>
        <v>0.888936958607971</v>
      </c>
      <c r="M156" s="31">
        <f t="shared" si="291"/>
        <v>1.13654494681316</v>
      </c>
      <c r="N156" s="101">
        <f t="shared" si="291"/>
        <v>0.98623270449336</v>
      </c>
      <c r="O156" s="101">
        <f t="shared" si="291"/>
        <v>0.88884268116657</v>
      </c>
      <c r="P156" s="31">
        <f t="shared" si="291"/>
        <v>1.14076371586842</v>
      </c>
    </row>
    <row r="157" spans="1:16">
      <c r="A157" s="27" t="s">
        <v>30</v>
      </c>
      <c r="B157" s="100">
        <f t="shared" ref="B157:P157" si="292">POWER(2,B111)</f>
        <v>3.12708422986333</v>
      </c>
      <c r="C157" s="101">
        <f t="shared" si="292"/>
        <v>3.30736095741989</v>
      </c>
      <c r="D157" s="31">
        <f t="shared" si="292"/>
        <v>3.52275593208906</v>
      </c>
      <c r="E157" s="101">
        <f t="shared" si="292"/>
        <v>1.06297336558677</v>
      </c>
      <c r="F157" s="101">
        <f t="shared" si="292"/>
        <v>1.08430240882436</v>
      </c>
      <c r="G157" s="31">
        <f t="shared" si="292"/>
        <v>1.32967788297072</v>
      </c>
      <c r="H157" s="101">
        <f t="shared" si="292"/>
        <v>13.6345633113402</v>
      </c>
      <c r="I157" s="101">
        <f t="shared" si="292"/>
        <v>14.6999954137762</v>
      </c>
      <c r="J157" s="31">
        <f t="shared" si="292"/>
        <v>13.4645128503428</v>
      </c>
      <c r="K157" s="101">
        <f t="shared" si="292"/>
        <v>1.75294480849373</v>
      </c>
      <c r="L157" s="101">
        <f t="shared" si="292"/>
        <v>1.7442709981957</v>
      </c>
      <c r="M157" s="31">
        <f t="shared" si="292"/>
        <v>1.65908648598014</v>
      </c>
      <c r="N157" s="101">
        <f t="shared" si="292"/>
        <v>1.03287571514939</v>
      </c>
      <c r="O157" s="101">
        <f t="shared" si="292"/>
        <v>0.977159968434246</v>
      </c>
      <c r="P157" s="31">
        <f t="shared" si="292"/>
        <v>0.990800613265229</v>
      </c>
    </row>
    <row r="158" spans="1:16">
      <c r="A158" s="27" t="s">
        <v>32</v>
      </c>
      <c r="B158" s="100">
        <f t="shared" ref="B158:P158" si="293">POWER(2,B112)</f>
        <v>1.37922083144408</v>
      </c>
      <c r="C158" s="101">
        <f t="shared" si="293"/>
        <v>1.49533503892996</v>
      </c>
      <c r="D158" s="31">
        <f t="shared" si="293"/>
        <v>1.52257935913716</v>
      </c>
      <c r="E158" s="101">
        <f t="shared" si="293"/>
        <v>0.545997625933683</v>
      </c>
      <c r="F158" s="101">
        <f t="shared" si="293"/>
        <v>0.624091750850263</v>
      </c>
      <c r="G158" s="31">
        <f t="shared" si="293"/>
        <v>0.669008969201186</v>
      </c>
      <c r="H158" s="101">
        <f t="shared" si="293"/>
        <v>7.80043360268101</v>
      </c>
      <c r="I158" s="101">
        <f t="shared" si="293"/>
        <v>8.53617481388065</v>
      </c>
      <c r="J158" s="31">
        <f t="shared" si="293"/>
        <v>8.86859998104837</v>
      </c>
      <c r="K158" s="101">
        <f t="shared" si="293"/>
        <v>0.694493316174498</v>
      </c>
      <c r="L158" s="101">
        <f t="shared" si="293"/>
        <v>0.636602322282744</v>
      </c>
      <c r="M158" s="31">
        <f t="shared" si="293"/>
        <v>0.750258686191691</v>
      </c>
      <c r="N158" s="101">
        <f t="shared" si="293"/>
        <v>1.18099266142953</v>
      </c>
      <c r="O158" s="101">
        <f t="shared" si="293"/>
        <v>1.03526492384138</v>
      </c>
      <c r="P158" s="31">
        <f t="shared" si="293"/>
        <v>0.817902058557782</v>
      </c>
    </row>
    <row r="159" spans="1:16">
      <c r="A159" s="27" t="s">
        <v>34</v>
      </c>
      <c r="B159" s="100">
        <f t="shared" ref="B159:P159" si="294">POWER(2,B113)</f>
        <v>2.87074586099447</v>
      </c>
      <c r="C159" s="101">
        <f t="shared" si="294"/>
        <v>3.22028745273037</v>
      </c>
      <c r="D159" s="31">
        <f t="shared" si="294"/>
        <v>3.14942574331846</v>
      </c>
      <c r="E159" s="101">
        <f t="shared" si="294"/>
        <v>0.897070379228192</v>
      </c>
      <c r="F159" s="101">
        <f t="shared" si="294"/>
        <v>0.537550444596144</v>
      </c>
      <c r="G159" s="31">
        <f t="shared" si="294"/>
        <v>0.945538077995145</v>
      </c>
      <c r="H159" s="101">
        <f t="shared" si="294"/>
        <v>6.06018609406478</v>
      </c>
      <c r="I159" s="101">
        <f t="shared" si="294"/>
        <v>6.76796015272647</v>
      </c>
      <c r="J159" s="31">
        <f t="shared" si="294"/>
        <v>6.29037276379609</v>
      </c>
      <c r="K159" s="101">
        <f t="shared" si="294"/>
        <v>0.590687574014764</v>
      </c>
      <c r="L159" s="101">
        <f t="shared" si="294"/>
        <v>0.479636074010584</v>
      </c>
      <c r="M159" s="31">
        <f t="shared" si="294"/>
        <v>0.370333389609152</v>
      </c>
      <c r="N159" s="101">
        <f t="shared" si="294"/>
        <v>0.954841603910417</v>
      </c>
      <c r="O159" s="101">
        <f t="shared" si="294"/>
        <v>1.05214484820072</v>
      </c>
      <c r="P159" s="31">
        <f t="shared" si="294"/>
        <v>0.995389679103228</v>
      </c>
    </row>
    <row r="160" spans="1:16">
      <c r="A160" s="27" t="s">
        <v>35</v>
      </c>
      <c r="B160" s="100">
        <f t="shared" ref="B160:P160" si="295">POWER(2,B114)</f>
        <v>1.35049309841463</v>
      </c>
      <c r="C160" s="101">
        <f t="shared" si="295"/>
        <v>1.27276704267839</v>
      </c>
      <c r="D160" s="31">
        <f t="shared" si="295"/>
        <v>1.48990603287992</v>
      </c>
      <c r="E160" s="101">
        <f t="shared" si="295"/>
        <v>5.50611873501465</v>
      </c>
      <c r="F160" s="101">
        <f t="shared" si="295"/>
        <v>4.9604478625483</v>
      </c>
      <c r="G160" s="31">
        <f t="shared" si="295"/>
        <v>4.92366296558111</v>
      </c>
      <c r="H160" s="101">
        <f t="shared" si="295"/>
        <v>15.8021776801472</v>
      </c>
      <c r="I160" s="101">
        <f t="shared" si="295"/>
        <v>16.2721353596889</v>
      </c>
      <c r="J160" s="31">
        <f t="shared" si="295"/>
        <v>14.3692639777054</v>
      </c>
      <c r="K160" s="101">
        <f t="shared" si="295"/>
        <v>1.6873751696756</v>
      </c>
      <c r="L160" s="101">
        <f t="shared" si="295"/>
        <v>1.75186347757875</v>
      </c>
      <c r="M160" s="31">
        <f t="shared" si="295"/>
        <v>1.62012058489126</v>
      </c>
      <c r="N160" s="101">
        <f t="shared" si="295"/>
        <v>1.02101212570719</v>
      </c>
      <c r="O160" s="101">
        <f t="shared" si="295"/>
        <v>1.04246576084112</v>
      </c>
      <c r="P160" s="31">
        <f t="shared" si="295"/>
        <v>0.939522749214012</v>
      </c>
    </row>
    <row r="161" spans="1:16">
      <c r="A161" s="27" t="s">
        <v>37</v>
      </c>
      <c r="B161" s="100">
        <f t="shared" ref="B161:P161" si="296">POWER(2,B115)</f>
        <v>1.31166363148771</v>
      </c>
      <c r="C161" s="101">
        <f t="shared" si="296"/>
        <v>1.5711526581638</v>
      </c>
      <c r="D161" s="31">
        <f t="shared" si="296"/>
        <v>1.61117217356896</v>
      </c>
      <c r="E161" s="101">
        <f t="shared" si="296"/>
        <v>0.414168415811639</v>
      </c>
      <c r="F161" s="101">
        <f t="shared" si="296"/>
        <v>0.47985195302188</v>
      </c>
      <c r="G161" s="31">
        <f t="shared" si="296"/>
        <v>0.416601779163787</v>
      </c>
      <c r="H161" s="101">
        <f t="shared" si="296"/>
        <v>6.48687546700199</v>
      </c>
      <c r="I161" s="101">
        <f t="shared" si="296"/>
        <v>7.18102266395013</v>
      </c>
      <c r="J161" s="31">
        <f t="shared" si="296"/>
        <v>6.62455654881977</v>
      </c>
      <c r="K161" s="101">
        <f t="shared" si="296"/>
        <v>1.48638506109203</v>
      </c>
      <c r="L161" s="101">
        <f t="shared" si="296"/>
        <v>1.77209353888863</v>
      </c>
      <c r="M161" s="31">
        <f t="shared" si="296"/>
        <v>1.16780451788475</v>
      </c>
      <c r="N161" s="101">
        <f t="shared" si="296"/>
        <v>0.870550563296125</v>
      </c>
      <c r="O161" s="101">
        <f t="shared" si="296"/>
        <v>1.02811382665607</v>
      </c>
      <c r="P161" s="31">
        <f t="shared" si="296"/>
        <v>1.11728713807222</v>
      </c>
    </row>
    <row r="162" spans="1:16">
      <c r="A162" s="27" t="s">
        <v>38</v>
      </c>
      <c r="B162" s="100">
        <f t="shared" ref="B162:P162" si="297">POWER(2,B116)</f>
        <v>1.57348817218385</v>
      </c>
      <c r="C162" s="101">
        <f t="shared" si="297"/>
        <v>1.56783171706355</v>
      </c>
      <c r="D162" s="31">
        <f t="shared" si="297"/>
        <v>1.57825502849812</v>
      </c>
      <c r="E162" s="101">
        <f t="shared" si="297"/>
        <v>0.588413902564769</v>
      </c>
      <c r="F162" s="101">
        <f t="shared" si="297"/>
        <v>0.548507393426221</v>
      </c>
      <c r="G162" s="31">
        <f t="shared" si="297"/>
        <v>0.626793906474236</v>
      </c>
      <c r="H162" s="101">
        <f t="shared" si="297"/>
        <v>5.53825184134127</v>
      </c>
      <c r="I162" s="101">
        <f t="shared" si="297"/>
        <v>6.31998608357056</v>
      </c>
      <c r="J162" s="31">
        <f t="shared" si="297"/>
        <v>5.92899222942839</v>
      </c>
      <c r="K162" s="101">
        <f t="shared" si="297"/>
        <v>1.08005878948577</v>
      </c>
      <c r="L162" s="101">
        <f t="shared" si="297"/>
        <v>1.02997227947128</v>
      </c>
      <c r="M162" s="31">
        <f t="shared" si="297"/>
        <v>0.796690674757624</v>
      </c>
      <c r="N162" s="101">
        <f t="shared" si="297"/>
        <v>1.2198186397602</v>
      </c>
      <c r="O162" s="101">
        <f t="shared" si="297"/>
        <v>0.924449660211361</v>
      </c>
      <c r="P162" s="31">
        <f t="shared" si="297"/>
        <v>0.88679138916319</v>
      </c>
    </row>
    <row r="163" spans="1:16">
      <c r="A163" s="27" t="s">
        <v>39</v>
      </c>
      <c r="B163" s="100">
        <f t="shared" ref="B163:P163" si="298">POWER(2,B117)</f>
        <v>2.61122220356436</v>
      </c>
      <c r="C163" s="101">
        <f t="shared" si="298"/>
        <v>2.72699672555494</v>
      </c>
      <c r="D163" s="31">
        <f t="shared" si="298"/>
        <v>2.83814307882894</v>
      </c>
      <c r="E163" s="101">
        <f t="shared" si="298"/>
        <v>0.943880222617486</v>
      </c>
      <c r="F163" s="101">
        <f t="shared" si="298"/>
        <v>0.856963542847097</v>
      </c>
      <c r="G163" s="31">
        <f t="shared" si="298"/>
        <v>0.991003114768763</v>
      </c>
      <c r="H163" s="101">
        <f t="shared" si="298"/>
        <v>2.43400289122461</v>
      </c>
      <c r="I163" s="101">
        <f t="shared" si="298"/>
        <v>2.64703790744172</v>
      </c>
      <c r="J163" s="31">
        <f t="shared" si="298"/>
        <v>2.24756608462089</v>
      </c>
      <c r="K163" s="101">
        <f t="shared" si="298"/>
        <v>1.10741733872998</v>
      </c>
      <c r="L163" s="101">
        <f t="shared" si="298"/>
        <v>1.10466973357691</v>
      </c>
      <c r="M163" s="31">
        <f t="shared" si="298"/>
        <v>1.00528326517549</v>
      </c>
      <c r="N163" s="101">
        <f t="shared" si="298"/>
        <v>0.983956653508112</v>
      </c>
      <c r="O163" s="101">
        <f t="shared" si="298"/>
        <v>0.93735449655998</v>
      </c>
      <c r="P163" s="31">
        <f t="shared" si="298"/>
        <v>1.08422687030142</v>
      </c>
    </row>
    <row r="164" spans="1:16">
      <c r="A164" s="27" t="s">
        <v>40</v>
      </c>
      <c r="B164" s="100">
        <f t="shared" ref="B164:P164" si="299">POWER(2,B118)</f>
        <v>1.26136405894045</v>
      </c>
      <c r="C164" s="101">
        <f t="shared" si="299"/>
        <v>1.29992330158955</v>
      </c>
      <c r="D164" s="31">
        <f t="shared" si="299"/>
        <v>1.187917768942</v>
      </c>
      <c r="E164" s="101">
        <f t="shared" si="299"/>
        <v>0.249466031252277</v>
      </c>
      <c r="F164" s="101">
        <f t="shared" si="299"/>
        <v>0.278491630617073</v>
      </c>
      <c r="G164" s="31">
        <f t="shared" si="299"/>
        <v>0.26494669528464</v>
      </c>
      <c r="H164" s="101">
        <f t="shared" si="299"/>
        <v>6.28923585735846</v>
      </c>
      <c r="I164" s="101">
        <f t="shared" si="299"/>
        <v>6.95125244292613</v>
      </c>
      <c r="J164" s="31">
        <f t="shared" si="299"/>
        <v>6.70855245262666</v>
      </c>
      <c r="K164" s="101">
        <f t="shared" si="299"/>
        <v>0.92534306945531</v>
      </c>
      <c r="L164" s="101">
        <f t="shared" si="299"/>
        <v>1.06148574466021</v>
      </c>
      <c r="M164" s="31">
        <f t="shared" si="299"/>
        <v>1.07634229537594</v>
      </c>
      <c r="N164" s="101">
        <f t="shared" si="299"/>
        <v>0.890898718140339</v>
      </c>
      <c r="O164" s="101">
        <f t="shared" si="299"/>
        <v>0.954841603910418</v>
      </c>
      <c r="P164" s="31">
        <f t="shared" si="299"/>
        <v>1.17554790628361</v>
      </c>
    </row>
    <row r="165" spans="1:16">
      <c r="A165" s="27" t="s">
        <v>41</v>
      </c>
      <c r="B165" s="100">
        <f t="shared" ref="B165:P165" si="300">POWER(2,B119)</f>
        <v>1.04613769062452</v>
      </c>
      <c r="C165" s="101">
        <f t="shared" si="300"/>
        <v>0.971485952566304</v>
      </c>
      <c r="D165" s="31">
        <f t="shared" si="300"/>
        <v>1.04575188504705</v>
      </c>
      <c r="E165" s="101">
        <f t="shared" si="300"/>
        <v>1.11374472945303</v>
      </c>
      <c r="F165" s="101">
        <f t="shared" si="300"/>
        <v>1.33953488886155</v>
      </c>
      <c r="G165" s="31">
        <f t="shared" si="300"/>
        <v>1.00411362003042</v>
      </c>
      <c r="H165" s="101">
        <f t="shared" si="300"/>
        <v>5.57199252983024</v>
      </c>
      <c r="I165" s="101">
        <f t="shared" si="300"/>
        <v>4.81458759662706</v>
      </c>
      <c r="J165" s="31">
        <f t="shared" si="300"/>
        <v>5.51991990646222</v>
      </c>
      <c r="K165" s="101">
        <f t="shared" si="300"/>
        <v>0.671292745479146</v>
      </c>
      <c r="L165" s="101">
        <f t="shared" si="300"/>
        <v>0.521552336690603</v>
      </c>
      <c r="M165" s="31">
        <f t="shared" si="300"/>
        <v>0.634041387150504</v>
      </c>
      <c r="N165" s="101">
        <f t="shared" si="300"/>
        <v>1.01161944030192</v>
      </c>
      <c r="O165" s="101">
        <f t="shared" si="300"/>
        <v>1.07673756824752</v>
      </c>
      <c r="P165" s="31">
        <f t="shared" si="300"/>
        <v>0.918064019965219</v>
      </c>
    </row>
    <row r="166" spans="1:16">
      <c r="A166" s="27" t="s">
        <v>42</v>
      </c>
      <c r="B166" s="100">
        <f t="shared" ref="B166:P166" si="301">POWER(2,B120)</f>
        <v>1.16251588702794</v>
      </c>
      <c r="C166" s="101">
        <f t="shared" si="301"/>
        <v>1.30887748961664</v>
      </c>
      <c r="D166" s="31">
        <f t="shared" si="301"/>
        <v>1.25111063420776</v>
      </c>
      <c r="E166" s="101">
        <f t="shared" si="301"/>
        <v>0.50297358494607</v>
      </c>
      <c r="F166" s="101">
        <f t="shared" si="301"/>
        <v>0.368456107209641</v>
      </c>
      <c r="G166" s="31">
        <f t="shared" si="301"/>
        <v>0.574899533314545</v>
      </c>
      <c r="H166" s="101">
        <f t="shared" si="301"/>
        <v>7.76173323866666</v>
      </c>
      <c r="I166" s="101">
        <f t="shared" si="301"/>
        <v>8.99128625743215</v>
      </c>
      <c r="J166" s="31">
        <f t="shared" si="301"/>
        <v>9.31109076673585</v>
      </c>
      <c r="K166" s="101">
        <f t="shared" si="301"/>
        <v>1.35454679209204</v>
      </c>
      <c r="L166" s="101">
        <f t="shared" si="301"/>
        <v>1.04023870019782</v>
      </c>
      <c r="M166" s="31">
        <f t="shared" si="301"/>
        <v>0.996116237742545</v>
      </c>
      <c r="N166" s="101">
        <f t="shared" si="301"/>
        <v>0.995389679103229</v>
      </c>
      <c r="O166" s="101">
        <f t="shared" si="301"/>
        <v>0.97490485572224</v>
      </c>
      <c r="P166" s="31">
        <f t="shared" si="301"/>
        <v>1.0304920203293</v>
      </c>
    </row>
    <row r="167" spans="1:16">
      <c r="A167" s="27" t="s">
        <v>43</v>
      </c>
      <c r="B167" s="100">
        <f t="shared" ref="B167:P167" si="302">POWER(2,B121)</f>
        <v>1.20384860922615</v>
      </c>
      <c r="C167" s="101">
        <f t="shared" si="302"/>
        <v>1.22122067008814</v>
      </c>
      <c r="D167" s="31">
        <f t="shared" si="302"/>
        <v>1.28135255760975</v>
      </c>
      <c r="E167" s="101">
        <f t="shared" si="302"/>
        <v>0.525778466588812</v>
      </c>
      <c r="F167" s="101">
        <f t="shared" si="302"/>
        <v>0.608954648091208</v>
      </c>
      <c r="G167" s="31">
        <f t="shared" si="302"/>
        <v>0.558109054585049</v>
      </c>
      <c r="H167" s="101">
        <f t="shared" si="302"/>
        <v>5.73066802245563</v>
      </c>
      <c r="I167" s="101">
        <f t="shared" si="302"/>
        <v>6.56567252574923</v>
      </c>
      <c r="J167" s="31">
        <f t="shared" si="302"/>
        <v>6.45520080619355</v>
      </c>
      <c r="K167" s="101">
        <f t="shared" si="302"/>
        <v>0.937995620176506</v>
      </c>
      <c r="L167" s="101">
        <f t="shared" si="302"/>
        <v>1.30817136856622</v>
      </c>
      <c r="M167" s="31">
        <f t="shared" si="302"/>
        <v>0.923288003033678</v>
      </c>
      <c r="N167" s="101">
        <f t="shared" si="302"/>
        <v>0.939522749214011</v>
      </c>
      <c r="O167" s="101">
        <f t="shared" si="302"/>
        <v>1.02811382665607</v>
      </c>
      <c r="P167" s="31">
        <f t="shared" si="302"/>
        <v>1.03526492384138</v>
      </c>
    </row>
    <row r="168" spans="1:16">
      <c r="A168" s="27" t="s">
        <v>44</v>
      </c>
      <c r="B168" s="100">
        <f t="shared" ref="B168:P168" si="303">POWER(2,B122)</f>
        <v>1.52846474114079</v>
      </c>
      <c r="C168" s="101">
        <f t="shared" si="303"/>
        <v>1.60239199259007</v>
      </c>
      <c r="D168" s="31">
        <f t="shared" si="303"/>
        <v>2.15296233340291</v>
      </c>
      <c r="E168" s="101">
        <f t="shared" si="303"/>
        <v>0.584314739106835</v>
      </c>
      <c r="F168" s="101">
        <f t="shared" si="303"/>
        <v>0.778333560112032</v>
      </c>
      <c r="G168" s="31">
        <f t="shared" si="303"/>
        <v>0.665754868246709</v>
      </c>
      <c r="H168" s="101">
        <f t="shared" si="303"/>
        <v>7.62197290491762</v>
      </c>
      <c r="I168" s="101">
        <f t="shared" si="303"/>
        <v>7.97374001253278</v>
      </c>
      <c r="J168" s="31">
        <f t="shared" si="303"/>
        <v>7.41030144638681</v>
      </c>
      <c r="K168" s="101">
        <f t="shared" si="303"/>
        <v>1.28340908368326</v>
      </c>
      <c r="L168" s="101">
        <f t="shared" si="303"/>
        <v>1.24409232830113</v>
      </c>
      <c r="M168" s="31">
        <f t="shared" si="303"/>
        <v>1.00856486217586</v>
      </c>
      <c r="N168" s="101">
        <f t="shared" si="303"/>
        <v>1.02337389199677</v>
      </c>
      <c r="O168" s="101">
        <f t="shared" si="303"/>
        <v>0.866537045842465</v>
      </c>
      <c r="P168" s="31">
        <f t="shared" si="303"/>
        <v>1.1276609270458</v>
      </c>
    </row>
    <row r="169" spans="1:16">
      <c r="A169" s="27" t="s">
        <v>45</v>
      </c>
      <c r="B169" s="100">
        <f t="shared" ref="B169:P169" si="304">POWER(2,B123)</f>
        <v>1.21741180089306</v>
      </c>
      <c r="C169" s="101">
        <f t="shared" si="304"/>
        <v>1.26553917028874</v>
      </c>
      <c r="D169" s="31">
        <f t="shared" si="304"/>
        <v>1.55614615312595</v>
      </c>
      <c r="E169" s="101">
        <f t="shared" si="304"/>
        <v>0.307784406230761</v>
      </c>
      <c r="F169" s="101">
        <f t="shared" si="304"/>
        <v>0.306559193163497</v>
      </c>
      <c r="G169" s="31">
        <f t="shared" si="304"/>
        <v>0.354247835391892</v>
      </c>
      <c r="H169" s="101">
        <f t="shared" si="304"/>
        <v>1.69964146825088</v>
      </c>
      <c r="I169" s="101">
        <f t="shared" si="304"/>
        <v>1.87394251920448</v>
      </c>
      <c r="J169" s="31">
        <f t="shared" si="304"/>
        <v>1.79497992280309</v>
      </c>
      <c r="K169" s="101">
        <f t="shared" si="304"/>
        <v>0.400282957276171</v>
      </c>
      <c r="L169" s="101">
        <f t="shared" si="304"/>
        <v>0.470867387795295</v>
      </c>
      <c r="M169" s="31">
        <f t="shared" si="304"/>
        <v>0.41234545907952</v>
      </c>
      <c r="N169" s="101">
        <f t="shared" si="304"/>
        <v>0.990800613265229</v>
      </c>
      <c r="O169" s="101">
        <f t="shared" si="304"/>
        <v>0.943874312681693</v>
      </c>
      <c r="P169" s="31">
        <f t="shared" si="304"/>
        <v>1.06929999858174</v>
      </c>
    </row>
    <row r="170" spans="1:16">
      <c r="A170" s="27" t="s">
        <v>46</v>
      </c>
      <c r="B170" s="100">
        <f t="shared" ref="B170:P170" si="305">POWER(2,B124)</f>
        <v>0.246707051950768</v>
      </c>
      <c r="C170" s="101">
        <f t="shared" si="305"/>
        <v>0.259281465109543</v>
      </c>
      <c r="D170" s="31">
        <f t="shared" si="305"/>
        <v>0.212172995481863</v>
      </c>
      <c r="E170" s="101">
        <f t="shared" si="305"/>
        <v>0.428256936157077</v>
      </c>
      <c r="F170" s="101">
        <f t="shared" si="305"/>
        <v>0.408056448784736</v>
      </c>
      <c r="G170" s="31">
        <f t="shared" si="305"/>
        <v>0.646510965421127</v>
      </c>
      <c r="H170" s="101">
        <f t="shared" si="305"/>
        <v>1.12485624686459</v>
      </c>
      <c r="I170" s="101">
        <f t="shared" si="305"/>
        <v>0.724085090667722</v>
      </c>
      <c r="J170" s="31">
        <f t="shared" si="305"/>
        <v>0.795314616290089</v>
      </c>
      <c r="K170" s="101">
        <f t="shared" si="305"/>
        <v>0.481299459671238</v>
      </c>
      <c r="L170" s="101">
        <f t="shared" si="305"/>
        <v>0.420244631578712</v>
      </c>
      <c r="M170" s="31">
        <f t="shared" si="305"/>
        <v>0.471140654268879</v>
      </c>
      <c r="N170" s="101">
        <f t="shared" si="305"/>
        <v>1.02574112143402</v>
      </c>
      <c r="O170" s="101">
        <f t="shared" si="305"/>
        <v>1.07673756824752</v>
      </c>
      <c r="P170" s="31">
        <f t="shared" si="305"/>
        <v>0.905424761308344</v>
      </c>
    </row>
    <row r="171" spans="1:16">
      <c r="A171" s="27" t="s">
        <v>47</v>
      </c>
      <c r="B171" s="100">
        <f t="shared" ref="B171:P171" si="306">POWER(2,B125)</f>
        <v>0.343075907486472</v>
      </c>
      <c r="C171" s="101">
        <f t="shared" si="306"/>
        <v>0.536879491763991</v>
      </c>
      <c r="D171" s="31">
        <f t="shared" si="306"/>
        <v>0.386164230765336</v>
      </c>
      <c r="E171" s="101">
        <f t="shared" si="306"/>
        <v>0.547268073571295</v>
      </c>
      <c r="F171" s="101">
        <f t="shared" si="306"/>
        <v>0.686006912364865</v>
      </c>
      <c r="G171" s="31">
        <f t="shared" si="306"/>
        <v>0.867077784762196</v>
      </c>
      <c r="H171" s="101">
        <f t="shared" si="306"/>
        <v>1.09949761310042</v>
      </c>
      <c r="I171" s="101">
        <f t="shared" si="306"/>
        <v>1.08087780649835</v>
      </c>
      <c r="J171" s="31">
        <f t="shared" si="306"/>
        <v>0.663379954289428</v>
      </c>
      <c r="K171" s="101">
        <f t="shared" si="306"/>
        <v>0.837419040785287</v>
      </c>
      <c r="L171" s="101">
        <f t="shared" si="306"/>
        <v>1.19716327199822</v>
      </c>
      <c r="M171" s="31">
        <f t="shared" si="306"/>
        <v>0.692758258474827</v>
      </c>
      <c r="N171" s="101">
        <f t="shared" si="306"/>
        <v>0.928731410038549</v>
      </c>
      <c r="O171" s="101">
        <f t="shared" si="306"/>
        <v>0.981685855246756</v>
      </c>
      <c r="P171" s="31">
        <f t="shared" si="306"/>
        <v>1.09682497969462</v>
      </c>
    </row>
    <row r="172" spans="1:16">
      <c r="A172" s="27" t="s">
        <v>48</v>
      </c>
      <c r="B172" s="100">
        <f t="shared" ref="B172:P172" si="307">POWER(2,B126)</f>
        <v>0.31701974244326</v>
      </c>
      <c r="C172" s="101">
        <f t="shared" si="307"/>
        <v>0.420143398209803</v>
      </c>
      <c r="D172" s="31">
        <f t="shared" si="307"/>
        <v>0.399483395291182</v>
      </c>
      <c r="E172" s="101">
        <f t="shared" si="307"/>
        <v>0.621072332911737</v>
      </c>
      <c r="F172" s="101">
        <f t="shared" si="307"/>
        <v>0.522125636630706</v>
      </c>
      <c r="G172" s="31">
        <f t="shared" si="307"/>
        <v>0.382265133597182</v>
      </c>
      <c r="H172" s="101">
        <f t="shared" si="307"/>
        <v>0.700055665923428</v>
      </c>
      <c r="I172" s="101">
        <f t="shared" si="307"/>
        <v>0.62032386592675</v>
      </c>
      <c r="J172" s="31">
        <f t="shared" si="307"/>
        <v>0.84613735977525</v>
      </c>
      <c r="K172" s="101">
        <f t="shared" si="307"/>
        <v>0.6287711986249</v>
      </c>
      <c r="L172" s="101">
        <f t="shared" si="307"/>
        <v>0.602455756273861</v>
      </c>
      <c r="M172" s="31">
        <f t="shared" si="307"/>
        <v>0.624161267330033</v>
      </c>
      <c r="N172" s="101">
        <f t="shared" si="307"/>
        <v>0.9138314502294</v>
      </c>
      <c r="O172" s="101">
        <f t="shared" si="307"/>
        <v>1.08673486252606</v>
      </c>
      <c r="P172" s="31">
        <f t="shared" si="307"/>
        <v>1.00695555005672</v>
      </c>
    </row>
    <row r="173" spans="1:16">
      <c r="A173" s="27" t="s">
        <v>49</v>
      </c>
      <c r="B173" s="100">
        <f t="shared" ref="B173:P173" si="308">POWER(2,B127)</f>
        <v>0.43814886961835</v>
      </c>
      <c r="C173" s="101">
        <f t="shared" si="308"/>
        <v>0.52517786118754</v>
      </c>
      <c r="D173" s="31">
        <f t="shared" si="308"/>
        <v>0.620892366608206</v>
      </c>
      <c r="E173" s="101">
        <f t="shared" si="308"/>
        <v>1.48252414678589</v>
      </c>
      <c r="F173" s="101">
        <f t="shared" si="308"/>
        <v>1.18729170915723</v>
      </c>
      <c r="G173" s="31">
        <f t="shared" si="308"/>
        <v>1.16709408474427</v>
      </c>
      <c r="H173" s="101">
        <f t="shared" si="308"/>
        <v>1.24777199893163</v>
      </c>
      <c r="I173" s="101">
        <f t="shared" si="308"/>
        <v>1.21506846988964</v>
      </c>
      <c r="J173" s="31">
        <f t="shared" si="308"/>
        <v>1.04205150728497</v>
      </c>
      <c r="K173" s="101">
        <f t="shared" si="308"/>
        <v>1.24196838419923</v>
      </c>
      <c r="L173" s="101">
        <f t="shared" si="308"/>
        <v>1.08653199034031</v>
      </c>
      <c r="M173" s="31">
        <f t="shared" si="308"/>
        <v>1.09118172528101</v>
      </c>
      <c r="N173" s="101">
        <f t="shared" si="308"/>
        <v>1.75321144263207</v>
      </c>
      <c r="O173" s="101">
        <f t="shared" si="308"/>
        <v>1.89211529345119</v>
      </c>
      <c r="P173" s="31">
        <f t="shared" si="308"/>
        <v>0.30145195692269</v>
      </c>
    </row>
    <row r="174" spans="1:16">
      <c r="A174" s="27" t="s">
        <v>50</v>
      </c>
      <c r="B174" s="100">
        <f t="shared" ref="B174:P174" si="309">POWER(2,B128)</f>
        <v>0.50761853397649</v>
      </c>
      <c r="C174" s="101">
        <f t="shared" si="309"/>
        <v>0.530711211556848</v>
      </c>
      <c r="D174" s="31">
        <f t="shared" si="309"/>
        <v>0.753208961659347</v>
      </c>
      <c r="E174" s="101">
        <f t="shared" si="309"/>
        <v>1.78657355521368</v>
      </c>
      <c r="F174" s="101">
        <f t="shared" si="309"/>
        <v>1.68961630663462</v>
      </c>
      <c r="G174" s="31">
        <f t="shared" si="309"/>
        <v>1.51095611788325</v>
      </c>
      <c r="H174" s="101">
        <f t="shared" si="309"/>
        <v>1.36611930428523</v>
      </c>
      <c r="I174" s="101">
        <f t="shared" si="309"/>
        <v>1.41543194576785</v>
      </c>
      <c r="J174" s="31">
        <f t="shared" si="309"/>
        <v>1.18161619539367</v>
      </c>
      <c r="K174" s="101">
        <f t="shared" si="309"/>
        <v>0.517520011112282</v>
      </c>
      <c r="L174" s="101">
        <f t="shared" si="309"/>
        <v>0.532387864425546</v>
      </c>
      <c r="M174" s="31">
        <f t="shared" si="309"/>
        <v>0.481648531858525</v>
      </c>
      <c r="N174" s="101">
        <f t="shared" si="309"/>
        <v>0.979420297586928</v>
      </c>
      <c r="O174" s="101">
        <f t="shared" si="309"/>
        <v>1.01395947979003</v>
      </c>
      <c r="P174" s="31">
        <f t="shared" si="309"/>
        <v>1.00695555005672</v>
      </c>
    </row>
    <row r="175" spans="1:16">
      <c r="A175" s="27" t="s">
        <v>51</v>
      </c>
      <c r="B175" s="100">
        <f t="shared" ref="B175:P175" si="310">POWER(2,B129)</f>
        <v>0.150655774975609</v>
      </c>
      <c r="C175" s="101">
        <f t="shared" si="310"/>
        <v>0.151074061077956</v>
      </c>
      <c r="D175" s="31">
        <f t="shared" si="310"/>
        <v>0.161441529033157</v>
      </c>
      <c r="E175" s="101">
        <f t="shared" si="310"/>
        <v>0.212036542564145</v>
      </c>
      <c r="F175" s="101">
        <f t="shared" si="310"/>
        <v>0.13234584678315</v>
      </c>
      <c r="G175" s="31">
        <f t="shared" si="310"/>
        <v>0.189579472534467</v>
      </c>
      <c r="H175" s="101">
        <f t="shared" si="310"/>
        <v>0.546584394143417</v>
      </c>
      <c r="I175" s="101">
        <f t="shared" si="310"/>
        <v>0.497620848478421</v>
      </c>
      <c r="J175" s="31">
        <f t="shared" si="310"/>
        <v>0.530421766142528</v>
      </c>
      <c r="K175" s="101">
        <f t="shared" si="310"/>
        <v>0.368651467927433</v>
      </c>
      <c r="L175" s="101">
        <f t="shared" si="310"/>
        <v>0.40981782094075</v>
      </c>
      <c r="M175" s="31">
        <f t="shared" si="310"/>
        <v>0.385033165807149</v>
      </c>
      <c r="N175" s="101">
        <f t="shared" si="310"/>
        <v>0.972654947412285</v>
      </c>
      <c r="O175" s="101">
        <f t="shared" si="310"/>
        <v>1.00695555005672</v>
      </c>
      <c r="P175" s="31">
        <f t="shared" si="310"/>
        <v>1.02101212570719</v>
      </c>
    </row>
    <row r="176" spans="1:16">
      <c r="A176" s="27" t="s">
        <v>53</v>
      </c>
      <c r="B176" s="100">
        <f t="shared" ref="B176:P176" si="311">POWER(2,B130)</f>
        <v>0.369576778010181</v>
      </c>
      <c r="C176" s="101">
        <f t="shared" si="311"/>
        <v>0.357584413574421</v>
      </c>
      <c r="D176" s="31">
        <f t="shared" si="311"/>
        <v>0.389601763567577</v>
      </c>
      <c r="E176" s="101">
        <f t="shared" si="311"/>
        <v>0.986514558429423</v>
      </c>
      <c r="F176" s="101">
        <f t="shared" si="311"/>
        <v>0.886630740702322</v>
      </c>
      <c r="G176" s="31">
        <f t="shared" si="311"/>
        <v>0.782395570697566</v>
      </c>
      <c r="H176" s="101">
        <f t="shared" si="311"/>
        <v>0.658404309928156</v>
      </c>
      <c r="I176" s="101">
        <f t="shared" si="311"/>
        <v>0.518459052672074</v>
      </c>
      <c r="J176" s="31">
        <f t="shared" si="311"/>
        <v>0.823755371272625</v>
      </c>
      <c r="K176" s="101">
        <f t="shared" si="311"/>
        <v>0.639752181897792</v>
      </c>
      <c r="L176" s="101">
        <f t="shared" si="311"/>
        <v>0.735555689794343</v>
      </c>
      <c r="M176" s="31">
        <f t="shared" si="311"/>
        <v>0.623443173935239</v>
      </c>
      <c r="N176" s="101">
        <f t="shared" si="311"/>
        <v>0.692554734055463</v>
      </c>
      <c r="O176" s="101">
        <f t="shared" si="311"/>
        <v>1.1328838852958</v>
      </c>
      <c r="P176" s="31">
        <f t="shared" si="311"/>
        <v>1.27456062731926</v>
      </c>
    </row>
    <row r="177" spans="1:16">
      <c r="A177" s="27" t="s">
        <v>54</v>
      </c>
      <c r="B177" s="100">
        <f t="shared" ref="B177:P177" si="312">POWER(2,B131)</f>
        <v>0.326429611861684</v>
      </c>
      <c r="C177" s="101">
        <f t="shared" si="312"/>
        <v>0.299992553686615</v>
      </c>
      <c r="D177" s="31">
        <f t="shared" si="312"/>
        <v>0.366773998647734</v>
      </c>
      <c r="E177" s="101">
        <f t="shared" si="312"/>
        <v>0.809410215654699</v>
      </c>
      <c r="F177" s="101">
        <f t="shared" si="312"/>
        <v>1.09121766447841</v>
      </c>
      <c r="G177" s="31">
        <f t="shared" si="312"/>
        <v>1.35578409992037</v>
      </c>
      <c r="H177" s="101">
        <f t="shared" si="312"/>
        <v>2.22736889385635</v>
      </c>
      <c r="I177" s="101">
        <f t="shared" si="312"/>
        <v>1.76004830035424</v>
      </c>
      <c r="J177" s="31">
        <f t="shared" si="312"/>
        <v>1.42891072867025</v>
      </c>
      <c r="K177" s="101">
        <f t="shared" si="312"/>
        <v>0.64879267536596</v>
      </c>
      <c r="L177" s="101">
        <f t="shared" si="312"/>
        <v>0.822852569698522</v>
      </c>
      <c r="M177" s="31">
        <f t="shared" si="312"/>
        <v>0.853643362714574</v>
      </c>
      <c r="N177" s="101">
        <f t="shared" si="312"/>
        <v>1.04971668362307</v>
      </c>
      <c r="O177" s="101">
        <f t="shared" si="312"/>
        <v>1.07177346253629</v>
      </c>
      <c r="P177" s="31">
        <f t="shared" si="312"/>
        <v>0.88884268116657</v>
      </c>
    </row>
    <row r="178" spans="1:16">
      <c r="A178" s="27" t="s">
        <v>55</v>
      </c>
      <c r="B178" s="100">
        <f t="shared" ref="B178:P178" si="313">POWER(2,B132)</f>
        <v>3.00851967633082</v>
      </c>
      <c r="C178" s="101">
        <f t="shared" si="313"/>
        <v>3.75139328484384</v>
      </c>
      <c r="D178" s="31">
        <f t="shared" si="313"/>
        <v>4.37045203862789</v>
      </c>
      <c r="E178" s="101">
        <f t="shared" si="313"/>
        <v>3.1482887725602</v>
      </c>
      <c r="F178" s="101">
        <f t="shared" si="313"/>
        <v>4.89478219298906</v>
      </c>
      <c r="G178" s="31">
        <f t="shared" si="313"/>
        <v>3.76886316088625</v>
      </c>
      <c r="H178" s="101">
        <f t="shared" si="313"/>
        <v>1.75214256727362</v>
      </c>
      <c r="I178" s="101">
        <f t="shared" si="313"/>
        <v>1.51791681764928</v>
      </c>
      <c r="J178" s="31">
        <f t="shared" si="313"/>
        <v>1.50145070168301</v>
      </c>
      <c r="K178" s="101">
        <f t="shared" si="313"/>
        <v>1.07828981314154</v>
      </c>
      <c r="L178" s="101">
        <f t="shared" si="313"/>
        <v>1.13708063821591</v>
      </c>
      <c r="M178" s="31">
        <f t="shared" si="313"/>
        <v>1.08500802166587</v>
      </c>
      <c r="N178" s="101">
        <f t="shared" si="313"/>
        <v>1.3134245558784</v>
      </c>
      <c r="O178" s="101">
        <f t="shared" si="313"/>
        <v>0.89089871814034</v>
      </c>
      <c r="P178" s="31">
        <f t="shared" si="313"/>
        <v>0.854607174264899</v>
      </c>
    </row>
    <row r="179" spans="1:16">
      <c r="A179" s="27" t="s">
        <v>56</v>
      </c>
      <c r="B179" s="100">
        <f t="shared" ref="B179:P179" si="314">POWER(2,B133)</f>
        <v>8.15553922878959</v>
      </c>
      <c r="C179" s="101">
        <f t="shared" si="314"/>
        <v>8.89881836527177</v>
      </c>
      <c r="D179" s="31">
        <f t="shared" si="314"/>
        <v>9.27131521695704</v>
      </c>
      <c r="E179" s="101">
        <f t="shared" si="314"/>
        <v>16.0576212990256</v>
      </c>
      <c r="F179" s="101">
        <f t="shared" si="314"/>
        <v>17.1964450357749</v>
      </c>
      <c r="G179" s="31">
        <f t="shared" si="314"/>
        <v>17.1683448724742</v>
      </c>
      <c r="H179" s="101">
        <f t="shared" si="314"/>
        <v>10.3356555682206</v>
      </c>
      <c r="I179" s="101">
        <f t="shared" si="314"/>
        <v>10.8436456116369</v>
      </c>
      <c r="J179" s="31">
        <f t="shared" si="314"/>
        <v>9.50944457422942</v>
      </c>
      <c r="K179" s="101">
        <f t="shared" si="314"/>
        <v>4.12577673143226</v>
      </c>
      <c r="L179" s="101">
        <f t="shared" si="314"/>
        <v>3.73743262461921</v>
      </c>
      <c r="M179" s="31">
        <f t="shared" si="314"/>
        <v>3.33756885966633</v>
      </c>
      <c r="N179" s="101">
        <f t="shared" si="314"/>
        <v>1.17826713884407</v>
      </c>
      <c r="O179" s="101">
        <f t="shared" si="314"/>
        <v>0.957050307073902</v>
      </c>
      <c r="P179" s="31">
        <f t="shared" si="314"/>
        <v>0.88679138916319</v>
      </c>
    </row>
    <row r="180" spans="1:16">
      <c r="A180" s="27" t="s">
        <v>57</v>
      </c>
      <c r="B180" s="100">
        <f t="shared" ref="B180:P180" si="315">POWER(2,B134)</f>
        <v>0.580485616316716</v>
      </c>
      <c r="C180" s="101">
        <f t="shared" si="315"/>
        <v>0.541206239202619</v>
      </c>
      <c r="D180" s="31">
        <f t="shared" si="315"/>
        <v>0.552739870684449</v>
      </c>
      <c r="E180" s="101">
        <f t="shared" si="315"/>
        <v>0.419419647162344</v>
      </c>
      <c r="F180" s="101">
        <f t="shared" si="315"/>
        <v>0.18036584676478</v>
      </c>
      <c r="G180" s="31">
        <f t="shared" si="315"/>
        <v>0.317407207650635</v>
      </c>
      <c r="H180" s="101">
        <f t="shared" si="315"/>
        <v>0.552550021931083</v>
      </c>
      <c r="I180" s="101">
        <f t="shared" si="315"/>
        <v>0.605486159873986</v>
      </c>
      <c r="J180" s="31">
        <f t="shared" si="315"/>
        <v>0.556943895158259</v>
      </c>
      <c r="K180" s="101">
        <f t="shared" si="315"/>
        <v>0.342767256138198</v>
      </c>
      <c r="L180" s="101">
        <f t="shared" si="315"/>
        <v>0.290529150874244</v>
      </c>
      <c r="M180" s="31">
        <f t="shared" si="315"/>
        <v>0.289434227301702</v>
      </c>
      <c r="N180" s="101">
        <f t="shared" si="315"/>
        <v>0.804780172435911</v>
      </c>
      <c r="O180" s="101">
        <f t="shared" si="315"/>
        <v>0.970410231493541</v>
      </c>
      <c r="P180" s="31">
        <f t="shared" si="315"/>
        <v>1.28046397715068</v>
      </c>
    </row>
    <row r="181" spans="1:16">
      <c r="A181" s="27" t="s">
        <v>58</v>
      </c>
      <c r="B181" s="100">
        <f t="shared" ref="B181:P181" si="316">POWER(2,B135)</f>
        <v>0.275957674034165</v>
      </c>
      <c r="C181" s="101">
        <f t="shared" si="316"/>
        <v>0.239721640609424</v>
      </c>
      <c r="D181" s="31">
        <f t="shared" si="316"/>
        <v>0.263352568185036</v>
      </c>
      <c r="E181" s="101">
        <f t="shared" si="316"/>
        <v>0.386873736433854</v>
      </c>
      <c r="F181" s="101">
        <f t="shared" si="316"/>
        <v>0.649723435471904</v>
      </c>
      <c r="G181" s="31">
        <f t="shared" si="316"/>
        <v>0.791439161698909</v>
      </c>
      <c r="H181" s="101">
        <f t="shared" si="316"/>
        <v>0.752631527633858</v>
      </c>
      <c r="I181" s="101">
        <f t="shared" si="316"/>
        <v>0.759547752950521</v>
      </c>
      <c r="J181" s="31">
        <f t="shared" si="316"/>
        <v>0.506362370050084</v>
      </c>
      <c r="K181" s="101">
        <f t="shared" si="316"/>
        <v>0.298279657025565</v>
      </c>
      <c r="L181" s="101">
        <f t="shared" si="316"/>
        <v>0.381307681935672</v>
      </c>
      <c r="M181" s="31">
        <f t="shared" si="316"/>
        <v>0.307579219863193</v>
      </c>
      <c r="N181" s="101">
        <f t="shared" si="316"/>
        <v>1.01630493216819</v>
      </c>
      <c r="O181" s="101">
        <f t="shared" si="316"/>
        <v>0.941696017387347</v>
      </c>
      <c r="P181" s="31">
        <f t="shared" si="316"/>
        <v>1.04487715286087</v>
      </c>
    </row>
    <row r="182" spans="1:16">
      <c r="A182" s="27" t="s">
        <v>59</v>
      </c>
      <c r="B182" s="100">
        <f t="shared" ref="B182:P182" si="317">POWER(2,B136)</f>
        <v>0.507369050162256</v>
      </c>
      <c r="C182" s="101">
        <f t="shared" si="317"/>
        <v>0.524611515366745</v>
      </c>
      <c r="D182" s="31">
        <f t="shared" si="317"/>
        <v>0.527438486891839</v>
      </c>
      <c r="E182" s="101">
        <f t="shared" si="317"/>
        <v>0.62272981898518</v>
      </c>
      <c r="F182" s="101">
        <f t="shared" si="317"/>
        <v>0.704765709846987</v>
      </c>
      <c r="G182" s="31">
        <f t="shared" si="317"/>
        <v>0.745870475035211</v>
      </c>
      <c r="H182" s="101">
        <f t="shared" si="317"/>
        <v>0.635304049095039</v>
      </c>
      <c r="I182" s="101">
        <f t="shared" si="317"/>
        <v>0.481888314267005</v>
      </c>
      <c r="J182" s="31">
        <f t="shared" si="317"/>
        <v>0.784615557085769</v>
      </c>
      <c r="K182" s="101">
        <f t="shared" si="317"/>
        <v>0.542484741593603</v>
      </c>
      <c r="L182" s="101">
        <f t="shared" si="317"/>
        <v>0.572053476461162</v>
      </c>
      <c r="M182" s="31">
        <f t="shared" si="317"/>
        <v>0.517312849639151</v>
      </c>
      <c r="N182" s="101">
        <f t="shared" si="317"/>
        <v>0.993092495437036</v>
      </c>
      <c r="O182" s="101">
        <f t="shared" si="317"/>
        <v>1.23970769993899</v>
      </c>
      <c r="P182" s="31">
        <f t="shared" si="317"/>
        <v>0.812252396356236</v>
      </c>
    </row>
    <row r="183" spans="1:16">
      <c r="A183" s="27" t="s">
        <v>60</v>
      </c>
      <c r="B183" s="100">
        <f t="shared" ref="B183:P183" si="318">POWER(2,B137)</f>
        <v>0.556461264571636</v>
      </c>
      <c r="C183" s="101">
        <f t="shared" si="318"/>
        <v>0.57953201663427</v>
      </c>
      <c r="D183" s="31">
        <f t="shared" si="318"/>
        <v>0.501251262558522</v>
      </c>
      <c r="E183" s="101">
        <f t="shared" si="318"/>
        <v>0.225891531681644</v>
      </c>
      <c r="F183" s="101">
        <f t="shared" si="318"/>
        <v>0.218041809282528</v>
      </c>
      <c r="G183" s="31">
        <f t="shared" si="318"/>
        <v>0.256371507056407</v>
      </c>
      <c r="H183" s="101">
        <f t="shared" si="318"/>
        <v>0.177423310848652</v>
      </c>
      <c r="I183" s="101">
        <f t="shared" si="318"/>
        <v>0.263992489615149</v>
      </c>
      <c r="J183" s="31">
        <f t="shared" si="318"/>
        <v>0.238250460608568</v>
      </c>
      <c r="K183" s="101">
        <f t="shared" si="318"/>
        <v>0.38527723039013</v>
      </c>
      <c r="L183" s="101">
        <f t="shared" si="318"/>
        <v>0.479363051502722</v>
      </c>
      <c r="M183" s="31">
        <f t="shared" si="318"/>
        <v>0.387283731291058</v>
      </c>
      <c r="N183" s="101">
        <f t="shared" si="318"/>
        <v>1.05214484820072</v>
      </c>
      <c r="O183" s="101">
        <f t="shared" si="318"/>
        <v>1.03765965915975</v>
      </c>
      <c r="P183" s="31">
        <f t="shared" si="318"/>
        <v>0.915945290270249</v>
      </c>
    </row>
    <row r="184" spans="1:16">
      <c r="A184" s="27" t="s">
        <v>61</v>
      </c>
      <c r="B184" s="100">
        <f t="shared" ref="B184:P184" si="319">POWER(2,B138)</f>
        <v>0.293931870372303</v>
      </c>
      <c r="C184" s="101">
        <f t="shared" si="319"/>
        <v>0.461228542718315</v>
      </c>
      <c r="D184" s="31">
        <f t="shared" si="319"/>
        <v>0.552502643951037</v>
      </c>
      <c r="E184" s="101">
        <f t="shared" si="319"/>
        <v>0.759043357295996</v>
      </c>
      <c r="F184" s="101">
        <f t="shared" si="319"/>
        <v>0.14662848412726</v>
      </c>
      <c r="G184" s="31">
        <f t="shared" si="319"/>
        <v>0.703842980547475</v>
      </c>
      <c r="H184" s="101">
        <f t="shared" si="319"/>
        <v>1.84517019781285</v>
      </c>
      <c r="I184" s="101">
        <f t="shared" si="319"/>
        <v>1.99135976483303</v>
      </c>
      <c r="J184" s="31">
        <f t="shared" si="319"/>
        <v>2.22039018700688</v>
      </c>
      <c r="K184" s="101">
        <f t="shared" si="319"/>
        <v>0.950636833618972</v>
      </c>
      <c r="L184" s="101">
        <f t="shared" si="319"/>
        <v>0.879665053595273</v>
      </c>
      <c r="M184" s="31">
        <f t="shared" si="319"/>
        <v>0.794618512502486</v>
      </c>
      <c r="N184" s="101">
        <f t="shared" si="319"/>
        <v>0.910249111988414</v>
      </c>
      <c r="O184" s="101">
        <f t="shared" si="319"/>
        <v>1.34847926061229</v>
      </c>
      <c r="P184" s="31">
        <f t="shared" si="319"/>
        <v>0.814695776019552</v>
      </c>
    </row>
    <row r="185" spans="1:16">
      <c r="A185" s="27" t="s">
        <v>62</v>
      </c>
      <c r="B185" s="100">
        <f t="shared" ref="B185:P185" si="320">POWER(2,B139)</f>
        <v>0.388583248395279</v>
      </c>
      <c r="C185" s="101">
        <f t="shared" si="320"/>
        <v>0.368787068868417</v>
      </c>
      <c r="D185" s="31">
        <f t="shared" si="320"/>
        <v>0.401834573936954</v>
      </c>
      <c r="E185" s="101">
        <f t="shared" si="320"/>
        <v>0.350180019865778</v>
      </c>
      <c r="F185" s="101">
        <f t="shared" si="320"/>
        <v>0.425661129495296</v>
      </c>
      <c r="G185" s="31">
        <f t="shared" si="320"/>
        <v>0.536747946134341</v>
      </c>
      <c r="H185" s="101">
        <f t="shared" si="320"/>
        <v>0.505109510539941</v>
      </c>
      <c r="I185" s="101">
        <f t="shared" si="320"/>
        <v>0.505132215971823</v>
      </c>
      <c r="J185" s="31">
        <f t="shared" si="320"/>
        <v>0.414481683641063</v>
      </c>
      <c r="K185" s="101">
        <f t="shared" si="320"/>
        <v>0.45413607158629</v>
      </c>
      <c r="L185" s="101">
        <f t="shared" si="320"/>
        <v>0.517823848313445</v>
      </c>
      <c r="M185" s="31">
        <f t="shared" si="320"/>
        <v>0.401727729434121</v>
      </c>
      <c r="N185" s="101">
        <f t="shared" si="320"/>
        <v>0.968170695982884</v>
      </c>
      <c r="O185" s="101">
        <f t="shared" si="320"/>
        <v>1.22546844252913</v>
      </c>
      <c r="P185" s="31">
        <f t="shared" si="320"/>
        <v>0.842841544754698</v>
      </c>
    </row>
    <row r="186" spans="1:16">
      <c r="A186" s="27" t="s">
        <v>63</v>
      </c>
      <c r="B186" s="100">
        <f t="shared" ref="B186:P186" si="321">POWER(2,B140)</f>
        <v>0.206881605102333</v>
      </c>
      <c r="C186" s="101">
        <f t="shared" si="321"/>
        <v>0.228666205080199</v>
      </c>
      <c r="D186" s="31">
        <f t="shared" si="321"/>
        <v>0.237803086485749</v>
      </c>
      <c r="E186" s="101">
        <f t="shared" si="321"/>
        <v>0.657449582609396</v>
      </c>
      <c r="F186" s="101">
        <f t="shared" si="321"/>
        <v>0.404707690342752</v>
      </c>
      <c r="G186" s="31">
        <f t="shared" si="321"/>
        <v>0.692733229834384</v>
      </c>
      <c r="H186" s="101">
        <f t="shared" si="321"/>
        <v>0.673911947865971</v>
      </c>
      <c r="I186" s="101">
        <f t="shared" si="321"/>
        <v>0.803029177066238</v>
      </c>
      <c r="J186" s="31">
        <f t="shared" si="321"/>
        <v>0.742967727141976</v>
      </c>
      <c r="K186" s="101">
        <f t="shared" si="321"/>
        <v>0.524652106789248</v>
      </c>
      <c r="L186" s="101">
        <f t="shared" si="321"/>
        <v>0.598503672027823</v>
      </c>
      <c r="M186" s="31">
        <f t="shared" si="321"/>
        <v>0.498416613190087</v>
      </c>
      <c r="N186" s="101">
        <f t="shared" si="321"/>
        <v>1.19195794352359</v>
      </c>
      <c r="O186" s="101">
        <f t="shared" si="321"/>
        <v>0.903335200791181</v>
      </c>
      <c r="P186" s="31">
        <f t="shared" si="321"/>
        <v>0.928731410038549</v>
      </c>
    </row>
    <row r="187" spans="1:16">
      <c r="A187" s="27" t="s">
        <v>64</v>
      </c>
      <c r="B187" s="100">
        <f t="shared" ref="B187:P187" si="322">POWER(2,B141)</f>
        <v>2.81340344609036</v>
      </c>
      <c r="C187" s="101">
        <f t="shared" si="322"/>
        <v>4.74887973077383</v>
      </c>
      <c r="D187" s="31">
        <f t="shared" si="322"/>
        <v>3.34861436115705</v>
      </c>
      <c r="E187" s="101">
        <f t="shared" si="322"/>
        <v>6.59422254082352</v>
      </c>
      <c r="F187" s="101">
        <f t="shared" si="322"/>
        <v>5.10004285140034</v>
      </c>
      <c r="G187" s="31">
        <f t="shared" si="322"/>
        <v>6.82719692321586</v>
      </c>
      <c r="H187" s="101">
        <f t="shared" si="322"/>
        <v>8.69201947066761</v>
      </c>
      <c r="I187" s="101">
        <f t="shared" si="322"/>
        <v>7.52723291608597</v>
      </c>
      <c r="J187" s="31">
        <f t="shared" si="322"/>
        <v>7.03191054440887</v>
      </c>
      <c r="K187" s="101">
        <f t="shared" si="322"/>
        <v>3.13998511688122</v>
      </c>
      <c r="L187" s="101">
        <f t="shared" si="322"/>
        <v>3.80412725023622</v>
      </c>
      <c r="M187" s="31">
        <f t="shared" si="322"/>
        <v>3.07192590234514</v>
      </c>
      <c r="N187" s="101">
        <f t="shared" si="322"/>
        <v>0.726986258660155</v>
      </c>
      <c r="O187" s="101">
        <f t="shared" si="322"/>
        <v>1.07177346253629</v>
      </c>
      <c r="P187" s="31">
        <f t="shared" si="322"/>
        <v>1.2834258975629</v>
      </c>
    </row>
    <row r="188" spans="1:16">
      <c r="A188" s="27" t="s">
        <v>65</v>
      </c>
      <c r="B188" s="100">
        <f t="shared" ref="B188:P188" si="323">POWER(2,B142)</f>
        <v>6.47573265525102</v>
      </c>
      <c r="C188" s="101">
        <f t="shared" si="323"/>
        <v>5.62662329938946</v>
      </c>
      <c r="D188" s="31">
        <f t="shared" si="323"/>
        <v>5.79291773055386</v>
      </c>
      <c r="E188" s="101">
        <f t="shared" si="323"/>
        <v>11.2975386262348</v>
      </c>
      <c r="F188" s="101">
        <f t="shared" si="323"/>
        <v>13.4008759593786</v>
      </c>
      <c r="G188" s="31">
        <f t="shared" si="323"/>
        <v>13.108314698231</v>
      </c>
      <c r="H188" s="101">
        <f t="shared" si="323"/>
        <v>14.2222170919897</v>
      </c>
      <c r="I188" s="101">
        <f t="shared" si="323"/>
        <v>14.4133228702974</v>
      </c>
      <c r="J188" s="31">
        <f t="shared" si="323"/>
        <v>13.3424300179063</v>
      </c>
      <c r="K188" s="101">
        <f t="shared" si="323"/>
        <v>7.06317040275772</v>
      </c>
      <c r="L188" s="101">
        <f t="shared" si="323"/>
        <v>7.31637781701255</v>
      </c>
      <c r="M188" s="31">
        <f t="shared" si="323"/>
        <v>6.31502422811586</v>
      </c>
      <c r="N188" s="101">
        <f t="shared" si="323"/>
        <v>0.707106781186548</v>
      </c>
      <c r="O188" s="101">
        <f t="shared" si="323"/>
        <v>0.952637998043937</v>
      </c>
      <c r="P188" s="31">
        <f t="shared" si="323"/>
        <v>1.48452357062905</v>
      </c>
    </row>
    <row r="189" spans="1:16">
      <c r="A189" s="27" t="s">
        <v>66</v>
      </c>
      <c r="B189" s="102">
        <f t="shared" ref="B189:P189" si="324">POWER(2,B143)</f>
        <v>0.70486278520751</v>
      </c>
      <c r="C189" s="90">
        <f t="shared" si="324"/>
        <v>0.684705577309968</v>
      </c>
      <c r="D189" s="34">
        <f t="shared" si="324"/>
        <v>0.693589626087318</v>
      </c>
      <c r="E189" s="90">
        <f t="shared" si="324"/>
        <v>0.969156556403476</v>
      </c>
      <c r="F189" s="90">
        <f t="shared" si="324"/>
        <v>0.876306491587377</v>
      </c>
      <c r="G189" s="34">
        <f t="shared" si="324"/>
        <v>0.929879049258781</v>
      </c>
      <c r="H189" s="90">
        <f t="shared" si="324"/>
        <v>0.823026746193475</v>
      </c>
      <c r="I189" s="90">
        <f t="shared" si="324"/>
        <v>0.916594306665436</v>
      </c>
      <c r="J189" s="34">
        <f t="shared" si="324"/>
        <v>0.828181928686243</v>
      </c>
      <c r="K189" s="90">
        <f t="shared" si="324"/>
        <v>1.01352241506719</v>
      </c>
      <c r="L189" s="90">
        <f t="shared" si="324"/>
        <v>1.1407952833774</v>
      </c>
      <c r="M189" s="34">
        <f t="shared" si="324"/>
        <v>1.08338823457957</v>
      </c>
      <c r="N189" s="90">
        <f t="shared" si="324"/>
        <v>1.24257534448593</v>
      </c>
      <c r="O189" s="90">
        <f t="shared" si="324"/>
        <v>0.79186880527972</v>
      </c>
      <c r="P189" s="34">
        <f t="shared" si="324"/>
        <v>1.01630493216819</v>
      </c>
    </row>
  </sheetData>
  <mergeCells count="41">
    <mergeCell ref="B3:D3"/>
    <mergeCell ref="F3:H3"/>
    <mergeCell ref="J3:L3"/>
    <mergeCell ref="N3:P3"/>
    <mergeCell ref="R3:T3"/>
    <mergeCell ref="X3:Z3"/>
    <mergeCell ref="AB3:AD3"/>
    <mergeCell ref="AF3:AH3"/>
    <mergeCell ref="AJ3:AL3"/>
    <mergeCell ref="AN3:AP3"/>
    <mergeCell ref="X19:Z19"/>
    <mergeCell ref="AA19:AC19"/>
    <mergeCell ref="AD19:AF19"/>
    <mergeCell ref="AG19:AI19"/>
    <mergeCell ref="AJ19:AL19"/>
    <mergeCell ref="X34:Z34"/>
    <mergeCell ref="AA34:AC34"/>
    <mergeCell ref="AD34:AF34"/>
    <mergeCell ref="AG34:AI34"/>
    <mergeCell ref="AK34:AM34"/>
    <mergeCell ref="B51:D51"/>
    <mergeCell ref="E51:G51"/>
    <mergeCell ref="H51:J51"/>
    <mergeCell ref="K51:M51"/>
    <mergeCell ref="N51:P51"/>
    <mergeCell ref="X52:Z52"/>
    <mergeCell ref="AA52:AC52"/>
    <mergeCell ref="AD52:AF52"/>
    <mergeCell ref="AG52:AI52"/>
    <mergeCell ref="AK52:AM52"/>
    <mergeCell ref="B99:D99"/>
    <mergeCell ref="E99:G99"/>
    <mergeCell ref="H99:J99"/>
    <mergeCell ref="K99:M99"/>
    <mergeCell ref="N99:P99"/>
    <mergeCell ref="B145:D145"/>
    <mergeCell ref="E145:G145"/>
    <mergeCell ref="H145:J145"/>
    <mergeCell ref="K145:M145"/>
    <mergeCell ref="N145:P145"/>
    <mergeCell ref="B1:R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44"/>
  <sheetViews>
    <sheetView tabSelected="1" topLeftCell="Q1" workbookViewId="0">
      <selection activeCell="B1" sqref="B1:AQ2"/>
    </sheetView>
  </sheetViews>
  <sheetFormatPr defaultColWidth="9" defaultRowHeight="15"/>
  <cols>
    <col min="1" max="1" width="9" style="1"/>
    <col min="2" max="2" width="11.125" style="1" customWidth="1"/>
    <col min="3" max="3" width="5.875" style="1" customWidth="1"/>
    <col min="4" max="4" width="11.125" style="1" customWidth="1"/>
    <col min="5" max="5" width="5.875" style="1" customWidth="1"/>
    <col min="6" max="6" width="14.125" style="1" customWidth="1"/>
    <col min="7" max="7" width="8.5" style="2" customWidth="1"/>
    <col min="8" max="10" width="8.5" style="3" customWidth="1"/>
    <col min="11" max="13" width="11.125" style="1"/>
    <col min="14" max="15" width="7.625" style="4" customWidth="1"/>
    <col min="16" max="16" width="5" style="4" customWidth="1"/>
    <col min="17" max="17" width="14.125" style="1" customWidth="1"/>
    <col min="18" max="18" width="7.625" style="2" customWidth="1"/>
    <col min="19" max="19" width="7.625" style="3" customWidth="1"/>
    <col min="20" max="21" width="8.5" style="3" customWidth="1"/>
    <col min="22" max="24" width="11.125" style="1"/>
    <col min="25" max="27" width="5.875" style="1" customWidth="1"/>
    <col min="28" max="28" width="14.125" style="1" customWidth="1"/>
    <col min="29" max="29" width="5.375" style="2" customWidth="1"/>
    <col min="30" max="32" width="8.5" style="3" customWidth="1"/>
    <col min="33" max="35" width="9" style="1"/>
    <col min="36" max="38" width="5" style="1" customWidth="1"/>
    <col min="39" max="39" width="14.125" style="1" customWidth="1"/>
    <col min="40" max="40" width="5" style="2" customWidth="1"/>
    <col min="41" max="43" width="7.625" style="3" customWidth="1"/>
    <col min="44" max="16384" width="9" style="1"/>
  </cols>
  <sheetData>
    <row r="1" spans="2:43">
      <c r="B1" s="5" t="s">
        <v>85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2:4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ht="20.25" spans="1:39">
      <c r="A3" s="6" t="s">
        <v>86</v>
      </c>
      <c r="B3" s="7" t="s">
        <v>87</v>
      </c>
      <c r="C3" s="7"/>
      <c r="E3" s="8"/>
      <c r="F3" s="9" t="s">
        <v>86</v>
      </c>
      <c r="L3" s="6" t="s">
        <v>88</v>
      </c>
      <c r="M3" s="7" t="s">
        <v>87</v>
      </c>
      <c r="N3" s="19"/>
      <c r="P3" s="20"/>
      <c r="Q3" s="9" t="s">
        <v>88</v>
      </c>
      <c r="W3" s="6" t="s">
        <v>89</v>
      </c>
      <c r="X3" s="7" t="s">
        <v>87</v>
      </c>
      <c r="Y3" s="19"/>
      <c r="Z3" s="4"/>
      <c r="AA3" s="20"/>
      <c r="AB3" s="9" t="s">
        <v>89</v>
      </c>
      <c r="AH3" s="6" t="s">
        <v>90</v>
      </c>
      <c r="AI3" s="7" t="s">
        <v>87</v>
      </c>
      <c r="AJ3" s="19"/>
      <c r="AK3" s="4"/>
      <c r="AL3" s="20"/>
      <c r="AM3" s="9" t="s">
        <v>90</v>
      </c>
    </row>
    <row r="4" spans="2:43">
      <c r="B4" s="10" t="s">
        <v>91</v>
      </c>
      <c r="C4" s="11" t="s">
        <v>92</v>
      </c>
      <c r="D4" s="11" t="s">
        <v>93</v>
      </c>
      <c r="E4" s="11" t="s">
        <v>94</v>
      </c>
      <c r="F4" s="9"/>
      <c r="G4" s="12" t="s">
        <v>91</v>
      </c>
      <c r="H4" s="13" t="s">
        <v>92</v>
      </c>
      <c r="I4" s="13" t="s">
        <v>93</v>
      </c>
      <c r="J4" s="13" t="s">
        <v>94</v>
      </c>
      <c r="M4" s="10" t="s">
        <v>91</v>
      </c>
      <c r="N4" s="21" t="s">
        <v>92</v>
      </c>
      <c r="O4" s="21" t="s">
        <v>93</v>
      </c>
      <c r="P4" s="21" t="s">
        <v>94</v>
      </c>
      <c r="Q4" s="9"/>
      <c r="R4" s="12" t="s">
        <v>91</v>
      </c>
      <c r="S4" s="13" t="s">
        <v>92</v>
      </c>
      <c r="T4" s="13" t="s">
        <v>93</v>
      </c>
      <c r="U4" s="13" t="s">
        <v>94</v>
      </c>
      <c r="X4" s="10" t="s">
        <v>91</v>
      </c>
      <c r="Y4" s="21" t="s">
        <v>92</v>
      </c>
      <c r="Z4" s="21" t="s">
        <v>93</v>
      </c>
      <c r="AA4" s="21" t="s">
        <v>94</v>
      </c>
      <c r="AB4" s="9"/>
      <c r="AC4" s="12" t="s">
        <v>91</v>
      </c>
      <c r="AD4" s="13" t="s">
        <v>92</v>
      </c>
      <c r="AE4" s="13" t="s">
        <v>93</v>
      </c>
      <c r="AF4" s="13" t="s">
        <v>94</v>
      </c>
      <c r="AI4" s="10" t="s">
        <v>91</v>
      </c>
      <c r="AJ4" s="21" t="s">
        <v>92</v>
      </c>
      <c r="AK4" s="21" t="s">
        <v>93</v>
      </c>
      <c r="AL4" s="21" t="s">
        <v>94</v>
      </c>
      <c r="AM4" s="9"/>
      <c r="AN4" s="12" t="s">
        <v>91</v>
      </c>
      <c r="AO4" s="13" t="s">
        <v>92</v>
      </c>
      <c r="AP4" s="13" t="s">
        <v>93</v>
      </c>
      <c r="AQ4" s="13" t="s">
        <v>94</v>
      </c>
    </row>
    <row r="5" ht="15.75" spans="1:43">
      <c r="A5" s="9" t="s">
        <v>8</v>
      </c>
      <c r="B5" s="4">
        <v>1.0304920203293</v>
      </c>
      <c r="C5" s="4">
        <v>2.29568510547539</v>
      </c>
      <c r="D5" s="4">
        <v>2.9712249936443</v>
      </c>
      <c r="E5" s="4">
        <v>3.85815318554175</v>
      </c>
      <c r="F5" s="14" t="s">
        <v>95</v>
      </c>
      <c r="G5" s="2">
        <v>1.00041995800794</v>
      </c>
      <c r="H5" s="3">
        <v>3.09428313400289</v>
      </c>
      <c r="I5" s="3">
        <v>2.70204739122265</v>
      </c>
      <c r="J5" s="3">
        <v>4.29208474811063</v>
      </c>
      <c r="L5" s="9" t="s">
        <v>8</v>
      </c>
      <c r="M5" s="4">
        <v>1.0304920203293</v>
      </c>
      <c r="N5" s="4">
        <v>3.81020654709722</v>
      </c>
      <c r="O5" s="4">
        <v>1.8205045266789</v>
      </c>
      <c r="P5" s="4">
        <v>1.25097751371997</v>
      </c>
      <c r="Q5" s="14" t="s">
        <v>95</v>
      </c>
      <c r="R5" s="2">
        <v>1</v>
      </c>
      <c r="S5" s="3">
        <v>4.32333333333333</v>
      </c>
      <c r="T5" s="3">
        <v>2.31666666666667</v>
      </c>
      <c r="U5" s="3">
        <v>1.42666666666667</v>
      </c>
      <c r="W5" s="9" t="s">
        <v>8</v>
      </c>
      <c r="X5" s="4">
        <v>1.0304920203293</v>
      </c>
      <c r="Y5" s="4">
        <v>4.12771263023344</v>
      </c>
      <c r="Z5" s="4">
        <v>5.76396654082911</v>
      </c>
      <c r="AA5" s="4">
        <v>10.1693501783179</v>
      </c>
      <c r="AB5" s="14" t="s">
        <v>95</v>
      </c>
      <c r="AC5" s="2">
        <v>1</v>
      </c>
      <c r="AD5" s="3">
        <v>4.0963</v>
      </c>
      <c r="AE5" s="3">
        <v>5.5571</v>
      </c>
      <c r="AF5" s="3">
        <v>10.021</v>
      </c>
      <c r="AH5" s="9" t="s">
        <v>8</v>
      </c>
      <c r="AI5" s="4">
        <v>1.0304920203293</v>
      </c>
      <c r="AJ5" s="4">
        <v>1.58115669910154</v>
      </c>
      <c r="AK5" s="4">
        <v>2.78797572029851</v>
      </c>
      <c r="AL5" s="4">
        <v>1.92623821175973</v>
      </c>
      <c r="AM5" s="14" t="s">
        <v>95</v>
      </c>
      <c r="AN5" s="2">
        <v>1</v>
      </c>
      <c r="AO5" s="3">
        <v>1.3259</v>
      </c>
      <c r="AP5" s="3">
        <v>2.2114</v>
      </c>
      <c r="AQ5" s="3">
        <v>1.7546</v>
      </c>
    </row>
    <row r="6" spans="1:43">
      <c r="A6" s="9" t="s">
        <v>8</v>
      </c>
      <c r="B6" s="4">
        <v>1.00928480121187</v>
      </c>
      <c r="C6" s="4">
        <v>3.02923793367717</v>
      </c>
      <c r="D6" s="4">
        <v>1.82401604261848</v>
      </c>
      <c r="E6" s="4">
        <v>4.00671150451042</v>
      </c>
      <c r="F6" s="14" t="s">
        <v>96</v>
      </c>
      <c r="G6" s="2">
        <v>0.02082</v>
      </c>
      <c r="H6" s="3">
        <v>0.48036</v>
      </c>
      <c r="I6" s="3">
        <v>0.45081</v>
      </c>
      <c r="J6" s="3">
        <v>0.36094</v>
      </c>
      <c r="K6" s="4"/>
      <c r="L6" s="9" t="s">
        <v>8</v>
      </c>
      <c r="M6" s="4">
        <v>1.00928480121187</v>
      </c>
      <c r="N6" s="4">
        <v>4.7948085468582</v>
      </c>
      <c r="O6" s="4">
        <v>2.80390721374616</v>
      </c>
      <c r="P6" s="4">
        <v>1.67724826039029</v>
      </c>
      <c r="Q6" s="14" t="s">
        <v>96</v>
      </c>
      <c r="R6" s="2">
        <v>0.0208166599946613</v>
      </c>
      <c r="S6" s="3">
        <v>0.283862251413917</v>
      </c>
      <c r="T6" s="3">
        <v>0.282980172057651</v>
      </c>
      <c r="U6" s="3">
        <v>0.129914501799367</v>
      </c>
      <c r="W6" s="9" t="s">
        <v>8</v>
      </c>
      <c r="X6" s="4">
        <v>1.00928480121187</v>
      </c>
      <c r="Y6" s="4">
        <v>4.68843992142943</v>
      </c>
      <c r="Z6" s="4">
        <v>6.30518415610127</v>
      </c>
      <c r="AA6" s="4">
        <v>10.308177333505</v>
      </c>
      <c r="AB6" s="14" t="s">
        <v>96</v>
      </c>
      <c r="AC6" s="2">
        <v>0.02082</v>
      </c>
      <c r="AD6" s="3">
        <v>0.35129</v>
      </c>
      <c r="AE6" s="3">
        <v>0.5024</v>
      </c>
      <c r="AF6" s="3">
        <v>0.22145</v>
      </c>
      <c r="AH6" s="9" t="s">
        <v>8</v>
      </c>
      <c r="AI6" s="4">
        <v>1.00928480121187</v>
      </c>
      <c r="AJ6" s="4">
        <v>1.28924610283514</v>
      </c>
      <c r="AK6" s="4">
        <v>2.11731762956751</v>
      </c>
      <c r="AL6" s="4">
        <v>1.57302271062993</v>
      </c>
      <c r="AM6" s="14" t="s">
        <v>96</v>
      </c>
      <c r="AN6" s="2">
        <v>0.02082</v>
      </c>
      <c r="AO6" s="3">
        <v>0.13803</v>
      </c>
      <c r="AP6" s="3">
        <v>0.30935</v>
      </c>
      <c r="AQ6" s="3">
        <v>0.10209</v>
      </c>
    </row>
    <row r="7" spans="1:43">
      <c r="A7" s="9" t="s">
        <v>8</v>
      </c>
      <c r="B7" s="4">
        <v>0.961483052482654</v>
      </c>
      <c r="C7" s="4">
        <v>3.95792636285611</v>
      </c>
      <c r="D7" s="4">
        <v>3.31090113740516</v>
      </c>
      <c r="E7" s="4">
        <v>5.01138955427972</v>
      </c>
      <c r="F7" s="15" t="s">
        <v>97</v>
      </c>
      <c r="H7" s="16">
        <v>0.0121599767905938</v>
      </c>
      <c r="I7" s="3">
        <v>0.0194540920931922</v>
      </c>
      <c r="J7" s="3">
        <v>0.000817830580203036</v>
      </c>
      <c r="K7" s="4"/>
      <c r="L7" s="9" t="s">
        <v>8</v>
      </c>
      <c r="M7" s="4">
        <v>0.961483052482654</v>
      </c>
      <c r="N7" s="4">
        <v>4.37255247439999</v>
      </c>
      <c r="O7" s="4">
        <v>2.32534661626913</v>
      </c>
      <c r="P7" s="4">
        <v>1.35056391363472</v>
      </c>
      <c r="Q7" s="15" t="s">
        <v>97</v>
      </c>
      <c r="S7" s="3">
        <v>0.000312327302627963</v>
      </c>
      <c r="T7" s="3">
        <v>0.00985293136358571</v>
      </c>
      <c r="U7" s="3">
        <v>0.0308791597619313</v>
      </c>
      <c r="W7" s="9" t="s">
        <v>8</v>
      </c>
      <c r="X7" s="4">
        <v>0.961483052482654</v>
      </c>
      <c r="Y7" s="4">
        <v>3.47276704540974</v>
      </c>
      <c r="Z7" s="4">
        <v>4.60209281380711</v>
      </c>
      <c r="AA7" s="4">
        <v>9.58537027032885</v>
      </c>
      <c r="AB7" s="15" t="s">
        <v>97</v>
      </c>
      <c r="AD7" s="3">
        <v>0.000920603189928533</v>
      </c>
      <c r="AE7" s="3">
        <v>0.000821775481452327</v>
      </c>
      <c r="AF7" s="3">
        <v>2.20771814682001e-6</v>
      </c>
      <c r="AH7" s="9" t="s">
        <v>8</v>
      </c>
      <c r="AI7" s="4">
        <v>0.961483052482654</v>
      </c>
      <c r="AJ7" s="4">
        <v>1.10722027454866</v>
      </c>
      <c r="AK7" s="4">
        <v>1.72881554028135</v>
      </c>
      <c r="AL7" s="4">
        <v>1.76467130391763</v>
      </c>
      <c r="AM7" s="15" t="s">
        <v>97</v>
      </c>
      <c r="AO7" s="3">
        <f>TTEST($AI5:$AI7,AJ5:AJ7,2,2)</f>
        <v>0.0800388552208204</v>
      </c>
      <c r="AP7" s="3">
        <f>TTEST($AI5:$AI7,AK5:AK7,2,2)</f>
        <v>0.0174523281959152</v>
      </c>
      <c r="AQ7" s="3">
        <f>TTEST($AI5:$AI7,AL5:AL7,2,2)</f>
        <v>0.00192679402764094</v>
      </c>
    </row>
    <row r="8" spans="7:43">
      <c r="G8" s="17"/>
      <c r="H8" s="3" t="s">
        <v>98</v>
      </c>
      <c r="I8" s="3" t="s">
        <v>98</v>
      </c>
      <c r="J8" s="3" t="s">
        <v>99</v>
      </c>
      <c r="K8" s="4"/>
      <c r="S8" s="3" t="s">
        <v>99</v>
      </c>
      <c r="T8" s="3" t="s">
        <v>99</v>
      </c>
      <c r="U8" s="3" t="s">
        <v>98</v>
      </c>
      <c r="X8" s="4"/>
      <c r="Y8" s="4"/>
      <c r="Z8" s="4"/>
      <c r="AA8" s="4"/>
      <c r="AD8" s="3" t="s">
        <v>99</v>
      </c>
      <c r="AE8" s="3" t="s">
        <v>99</v>
      </c>
      <c r="AF8" s="3" t="s">
        <v>99</v>
      </c>
      <c r="AI8" s="4"/>
      <c r="AJ8" s="4"/>
      <c r="AK8" s="4"/>
      <c r="AL8" s="4"/>
      <c r="AP8" s="3" t="s">
        <v>98</v>
      </c>
      <c r="AQ8" s="3" t="s">
        <v>99</v>
      </c>
    </row>
    <row r="9" ht="15.75" spans="1:43">
      <c r="A9" s="9" t="s">
        <v>9</v>
      </c>
      <c r="B9" s="4">
        <v>1.39069184782685</v>
      </c>
      <c r="C9" s="4">
        <v>1.72267692872819</v>
      </c>
      <c r="D9" s="4">
        <v>2.56421063066329</v>
      </c>
      <c r="E9" s="4">
        <v>2.37123336457931</v>
      </c>
      <c r="F9" s="14" t="s">
        <v>95</v>
      </c>
      <c r="G9" s="18">
        <v>1.09958081591657</v>
      </c>
      <c r="H9" s="3">
        <v>1.44286334825101</v>
      </c>
      <c r="I9" s="3">
        <v>2.4742341693082</v>
      </c>
      <c r="J9" s="3">
        <v>2.159814571519</v>
      </c>
      <c r="K9" s="4"/>
      <c r="L9" s="9" t="s">
        <v>9</v>
      </c>
      <c r="M9" s="4">
        <v>1.39069184782685</v>
      </c>
      <c r="N9" s="4">
        <v>0.777400136547899</v>
      </c>
      <c r="O9" s="4">
        <v>1.38762548582986</v>
      </c>
      <c r="P9" s="4">
        <v>0.604688279981333</v>
      </c>
      <c r="Q9" s="14" t="s">
        <v>95</v>
      </c>
      <c r="R9" s="2">
        <v>1.1</v>
      </c>
      <c r="S9" s="3">
        <v>0.633333333333333</v>
      </c>
      <c r="T9" s="3">
        <v>1.39333333333333</v>
      </c>
      <c r="U9" s="3">
        <v>0.653333333333333</v>
      </c>
      <c r="W9" s="9" t="s">
        <v>9</v>
      </c>
      <c r="X9" s="4">
        <v>1.39069184782685</v>
      </c>
      <c r="Y9" s="4">
        <v>2.46291547052563</v>
      </c>
      <c r="Z9" s="4">
        <v>3.32642806204721</v>
      </c>
      <c r="AA9" s="4">
        <v>0.844166378937164</v>
      </c>
      <c r="AB9" s="14" t="s">
        <v>95</v>
      </c>
      <c r="AC9" s="2">
        <v>1.1</v>
      </c>
      <c r="AD9" s="3">
        <v>2.7517</v>
      </c>
      <c r="AE9" s="3">
        <v>3.1881</v>
      </c>
      <c r="AF9" s="3">
        <v>0.974</v>
      </c>
      <c r="AH9" s="9" t="s">
        <v>9</v>
      </c>
      <c r="AI9" s="4">
        <v>1.39069184782685</v>
      </c>
      <c r="AJ9" s="4">
        <v>0.30884124741662</v>
      </c>
      <c r="AK9" s="4">
        <v>0.921052338472626</v>
      </c>
      <c r="AL9" s="4">
        <v>0.635377114042538</v>
      </c>
      <c r="AM9" s="14" t="s">
        <v>95</v>
      </c>
      <c r="AN9" s="19">
        <v>1.1</v>
      </c>
      <c r="AO9" s="13">
        <v>0.3253</v>
      </c>
      <c r="AP9" s="13">
        <v>1.035</v>
      </c>
      <c r="AQ9" s="13">
        <v>0.6168</v>
      </c>
    </row>
    <row r="10" spans="1:43">
      <c r="A10" s="9" t="s">
        <v>9</v>
      </c>
      <c r="B10" s="4">
        <v>1.38884634923755</v>
      </c>
      <c r="C10" s="4">
        <v>1.42117414391404</v>
      </c>
      <c r="D10" s="4">
        <v>2.46919194324529</v>
      </c>
      <c r="E10" s="4">
        <v>2.18502679762543</v>
      </c>
      <c r="F10" s="14" t="s">
        <v>96</v>
      </c>
      <c r="G10" s="18">
        <v>0.29</v>
      </c>
      <c r="H10" s="3">
        <v>0.1562</v>
      </c>
      <c r="I10" s="3">
        <v>0.0491</v>
      </c>
      <c r="J10" s="3">
        <v>0.13077</v>
      </c>
      <c r="K10" s="4"/>
      <c r="L10" s="9" t="s">
        <v>9</v>
      </c>
      <c r="M10" s="4">
        <v>1.38884634923755</v>
      </c>
      <c r="N10" s="4">
        <v>0.572450132315997</v>
      </c>
      <c r="O10" s="4">
        <v>1.5275337834841</v>
      </c>
      <c r="P10" s="4">
        <v>0.718198903584377</v>
      </c>
      <c r="Q10" s="14" t="s">
        <v>96</v>
      </c>
      <c r="R10" s="2">
        <v>0.29</v>
      </c>
      <c r="S10" s="3">
        <v>0.0735602549690464</v>
      </c>
      <c r="T10" s="3">
        <v>0.0779601037568433</v>
      </c>
      <c r="U10" s="3">
        <v>0.0352766841475279</v>
      </c>
      <c r="W10" s="9" t="s">
        <v>9</v>
      </c>
      <c r="X10" s="4">
        <v>1.38884634923755</v>
      </c>
      <c r="Y10" s="4">
        <v>3.21908996296577</v>
      </c>
      <c r="Z10" s="4">
        <v>3.20790797154214</v>
      </c>
      <c r="AA10" s="4">
        <v>1.08366898084485</v>
      </c>
      <c r="AB10" s="14" t="s">
        <v>96</v>
      </c>
      <c r="AC10" s="2">
        <v>0.29</v>
      </c>
      <c r="AD10" s="3">
        <v>0.23584</v>
      </c>
      <c r="AE10" s="3">
        <v>0.08616</v>
      </c>
      <c r="AF10" s="3">
        <v>0.06987</v>
      </c>
      <c r="AH10" s="9" t="s">
        <v>9</v>
      </c>
      <c r="AI10" s="4">
        <v>1.38884634923755</v>
      </c>
      <c r="AJ10" s="4">
        <v>0.344790431782696</v>
      </c>
      <c r="AK10" s="4">
        <v>1.12872005740214</v>
      </c>
      <c r="AL10" s="4">
        <v>0.613103539933724</v>
      </c>
      <c r="AM10" s="14" t="s">
        <v>96</v>
      </c>
      <c r="AN10" s="2">
        <v>0.29</v>
      </c>
      <c r="AO10" s="13">
        <v>0.01048</v>
      </c>
      <c r="AP10" s="13">
        <v>0.0608</v>
      </c>
      <c r="AQ10" s="13">
        <v>0.00983</v>
      </c>
    </row>
    <row r="11" spans="1:43">
      <c r="A11" s="9" t="s">
        <v>9</v>
      </c>
      <c r="B11" s="4">
        <v>0.51920425068531</v>
      </c>
      <c r="C11" s="4">
        <v>1.1847389721108</v>
      </c>
      <c r="D11" s="4">
        <v>2.38929993401602</v>
      </c>
      <c r="E11" s="4">
        <v>1.92318355235225</v>
      </c>
      <c r="F11" s="15" t="s">
        <v>97</v>
      </c>
      <c r="G11" s="17"/>
      <c r="H11" s="3">
        <v>0.356062714699977</v>
      </c>
      <c r="I11" s="3">
        <v>0.00954098210694845</v>
      </c>
      <c r="J11" s="3">
        <v>0.0289836908397307</v>
      </c>
      <c r="K11" s="4"/>
      <c r="L11" s="9" t="s">
        <v>9</v>
      </c>
      <c r="M11" s="4">
        <v>0.51920425068531</v>
      </c>
      <c r="N11" s="4">
        <v>0.547225033165592</v>
      </c>
      <c r="O11" s="4">
        <v>1.25721286970998</v>
      </c>
      <c r="P11" s="4">
        <v>0.641248532187306</v>
      </c>
      <c r="Q11" s="15" t="s">
        <v>97</v>
      </c>
      <c r="S11" s="3">
        <v>0.193417837257282</v>
      </c>
      <c r="T11" s="3">
        <v>0.387382658989897</v>
      </c>
      <c r="U11" s="3">
        <v>0.202437541837124</v>
      </c>
      <c r="W11" s="9" t="s">
        <v>9</v>
      </c>
      <c r="X11" s="4">
        <v>0.51920425068531</v>
      </c>
      <c r="Y11" s="4">
        <v>2.57316885202093</v>
      </c>
      <c r="Z11" s="4">
        <v>3.02992767903555</v>
      </c>
      <c r="AA11" s="4">
        <v>0.994232143000274</v>
      </c>
      <c r="AB11" s="15" t="s">
        <v>97</v>
      </c>
      <c r="AD11" s="3">
        <v>0.0115267786863283</v>
      </c>
      <c r="AE11" s="3">
        <v>0.00231428411750723</v>
      </c>
      <c r="AF11" s="3">
        <v>0.695623028407076</v>
      </c>
      <c r="AH11" s="9" t="s">
        <v>9</v>
      </c>
      <c r="AI11" s="4">
        <v>0.51920425068531</v>
      </c>
      <c r="AJ11" s="4">
        <v>0.322376015476092</v>
      </c>
      <c r="AK11" s="4">
        <v>1.05533940089372</v>
      </c>
      <c r="AL11" s="4">
        <v>0.60195115949005</v>
      </c>
      <c r="AM11" s="15" t="s">
        <v>97</v>
      </c>
      <c r="AN11" s="22"/>
      <c r="AO11" s="3">
        <f>TTEST($AI9:$AI11,AJ9:AJ11,2,2)</f>
        <v>0.0560193919847421</v>
      </c>
      <c r="AP11" s="3">
        <f>TTEST($AI9:$AI11,AK9:AK11,2,2)</f>
        <v>0.838323076638523</v>
      </c>
      <c r="AQ11" s="3">
        <f>TTEST($AI9:$AI11,AL9:AL11,2,2)</f>
        <v>0.171708879493459</v>
      </c>
    </row>
    <row r="12" spans="9:40">
      <c r="I12" s="3" t="s">
        <v>99</v>
      </c>
      <c r="J12" s="3" t="s">
        <v>98</v>
      </c>
      <c r="K12" s="4"/>
      <c r="X12" s="4"/>
      <c r="Y12" s="4"/>
      <c r="Z12" s="4"/>
      <c r="AA12" s="4"/>
      <c r="AD12" s="3" t="s">
        <v>98</v>
      </c>
      <c r="AE12" s="3" t="s">
        <v>99</v>
      </c>
      <c r="AI12" s="4"/>
      <c r="AJ12" s="4"/>
      <c r="AK12" s="4"/>
      <c r="AL12" s="4"/>
      <c r="AN12" s="22"/>
    </row>
    <row r="13" ht="15.75" spans="1:43">
      <c r="A13" s="9" t="s">
        <v>11</v>
      </c>
      <c r="B13" s="4">
        <v>0.807918751086996</v>
      </c>
      <c r="C13" s="4">
        <v>17.4575588086386</v>
      </c>
      <c r="D13" s="4">
        <v>17.4285545344392</v>
      </c>
      <c r="E13" s="4">
        <v>21.0952708683189</v>
      </c>
      <c r="F13" s="14" t="s">
        <v>95</v>
      </c>
      <c r="G13" s="2">
        <v>1.02709509979198</v>
      </c>
      <c r="H13" s="3">
        <v>11.7996184357847</v>
      </c>
      <c r="I13" s="3">
        <v>18.0971024960451</v>
      </c>
      <c r="J13" s="3">
        <v>20.0777838347331</v>
      </c>
      <c r="K13" s="4"/>
      <c r="L13" s="9" t="s">
        <v>11</v>
      </c>
      <c r="M13" s="4">
        <v>0.807918751086996</v>
      </c>
      <c r="N13" s="4">
        <v>5.94206445181107</v>
      </c>
      <c r="O13" s="4">
        <v>10.8088540164096</v>
      </c>
      <c r="P13" s="4">
        <v>6.7101369623455</v>
      </c>
      <c r="Q13" s="14" t="s">
        <v>95</v>
      </c>
      <c r="R13" s="2">
        <v>1.02666666666667</v>
      </c>
      <c r="S13" s="3">
        <v>5.99</v>
      </c>
      <c r="T13" s="3">
        <v>10.84</v>
      </c>
      <c r="U13" s="3">
        <v>6.79666666666667</v>
      </c>
      <c r="W13" s="9" t="s">
        <v>11</v>
      </c>
      <c r="X13" s="4">
        <v>0.807918751086996</v>
      </c>
      <c r="Y13" s="4">
        <v>14.6034239554586</v>
      </c>
      <c r="Z13" s="4">
        <v>10.1348996061836</v>
      </c>
      <c r="AA13" s="4">
        <v>11.1574151379985</v>
      </c>
      <c r="AB13" s="14" t="s">
        <v>95</v>
      </c>
      <c r="AC13" s="19">
        <v>1.0267</v>
      </c>
      <c r="AD13" s="3">
        <v>15.0147</v>
      </c>
      <c r="AE13" s="3">
        <v>10.5891</v>
      </c>
      <c r="AF13" s="3">
        <v>10.2166</v>
      </c>
      <c r="AH13" s="9" t="s">
        <v>11</v>
      </c>
      <c r="AI13" s="4">
        <v>0.807918751086996</v>
      </c>
      <c r="AJ13" s="4">
        <v>2.22948133207916</v>
      </c>
      <c r="AK13" s="4">
        <v>2.49559156971045</v>
      </c>
      <c r="AL13" s="4">
        <v>1.74330564982862</v>
      </c>
      <c r="AM13" s="14" t="s">
        <v>95</v>
      </c>
      <c r="AN13" s="19">
        <v>1.0267</v>
      </c>
      <c r="AO13" s="3">
        <v>2.512</v>
      </c>
      <c r="AP13" s="3">
        <v>2.3318</v>
      </c>
      <c r="AQ13" s="3">
        <v>1.6525</v>
      </c>
    </row>
    <row r="14" spans="1:43">
      <c r="A14" s="9" t="s">
        <v>11</v>
      </c>
      <c r="B14" s="4">
        <v>1.36328636419437</v>
      </c>
      <c r="C14" s="4">
        <v>8.37789190511587</v>
      </c>
      <c r="D14" s="4">
        <v>20.3828995347131</v>
      </c>
      <c r="E14" s="4">
        <v>18.5479068823659</v>
      </c>
      <c r="F14" s="14" t="s">
        <v>96</v>
      </c>
      <c r="G14" s="2">
        <v>0.16915</v>
      </c>
      <c r="H14" s="3">
        <v>2.85043</v>
      </c>
      <c r="I14" s="3">
        <v>1.17414</v>
      </c>
      <c r="J14" s="3">
        <v>0.77904</v>
      </c>
      <c r="K14" s="4"/>
      <c r="L14" s="9" t="s">
        <v>11</v>
      </c>
      <c r="M14" s="4">
        <v>1.36328636419437</v>
      </c>
      <c r="N14" s="4">
        <v>5.89123581428116</v>
      </c>
      <c r="O14" s="4">
        <v>10.8133849267261</v>
      </c>
      <c r="P14" s="4">
        <v>6.74935578909583</v>
      </c>
      <c r="Q14" s="14" t="s">
        <v>96</v>
      </c>
      <c r="R14" s="2">
        <v>0.169148192751537</v>
      </c>
      <c r="S14" s="3">
        <v>0.0763762615825973</v>
      </c>
      <c r="T14" s="3">
        <v>0.03</v>
      </c>
      <c r="U14" s="3">
        <v>0.0676592771006146</v>
      </c>
      <c r="W14" s="9" t="s">
        <v>11</v>
      </c>
      <c r="X14" s="4">
        <v>1.36328636419437</v>
      </c>
      <c r="Y14" s="4">
        <v>14.8985360191621</v>
      </c>
      <c r="Z14" s="4">
        <v>11.4997569820482</v>
      </c>
      <c r="AA14" s="4">
        <v>10.0611308907392</v>
      </c>
      <c r="AB14" s="14" t="s">
        <v>96</v>
      </c>
      <c r="AC14" s="19">
        <v>0.16915</v>
      </c>
      <c r="AD14" s="3">
        <v>0.2771</v>
      </c>
      <c r="AE14" s="3">
        <v>0.45533</v>
      </c>
      <c r="AF14" s="3">
        <v>0.50434</v>
      </c>
      <c r="AH14" s="9" t="s">
        <v>11</v>
      </c>
      <c r="AI14" s="4">
        <v>1.36328636419437</v>
      </c>
      <c r="AJ14" s="4">
        <v>2.71100876585506</v>
      </c>
      <c r="AK14" s="4">
        <v>2.29090440125579</v>
      </c>
      <c r="AL14" s="4">
        <v>1.66372124548903</v>
      </c>
      <c r="AM14" s="14" t="s">
        <v>96</v>
      </c>
      <c r="AN14" s="2">
        <v>0.16915</v>
      </c>
      <c r="AO14" s="3">
        <v>0.14513</v>
      </c>
      <c r="AP14" s="3">
        <v>0.08527</v>
      </c>
      <c r="AQ14" s="3">
        <v>0.05598</v>
      </c>
    </row>
    <row r="15" spans="1:43">
      <c r="A15" s="9" t="s">
        <v>11</v>
      </c>
      <c r="B15" s="4">
        <v>0.910080184094561</v>
      </c>
      <c r="C15" s="4">
        <v>9.56340459359961</v>
      </c>
      <c r="D15" s="4">
        <v>16.4798534189829</v>
      </c>
      <c r="E15" s="4">
        <v>20.5901737535144</v>
      </c>
      <c r="F15" s="15" t="s">
        <v>97</v>
      </c>
      <c r="H15" s="3">
        <v>0.019543410915649</v>
      </c>
      <c r="I15" s="3">
        <v>0.000136138926542634</v>
      </c>
      <c r="J15" s="3">
        <v>1.81848590647031e-5</v>
      </c>
      <c r="L15" s="9" t="s">
        <v>11</v>
      </c>
      <c r="M15" s="4">
        <v>0.910080184094561</v>
      </c>
      <c r="N15" s="4">
        <v>6.13751327946581</v>
      </c>
      <c r="O15" s="4">
        <v>10.9013760167779</v>
      </c>
      <c r="P15" s="4">
        <v>6.92892556480847</v>
      </c>
      <c r="Q15" s="15" t="s">
        <v>97</v>
      </c>
      <c r="S15" s="3">
        <v>1.18366387704148e-5</v>
      </c>
      <c r="T15" s="3">
        <v>5.82150350553244e-7</v>
      </c>
      <c r="U15" s="3">
        <v>6.09670985481511e-6</v>
      </c>
      <c r="W15" s="9" t="s">
        <v>11</v>
      </c>
      <c r="X15" s="4">
        <v>0.910080184094561</v>
      </c>
      <c r="Y15" s="4">
        <v>15.5420328074271</v>
      </c>
      <c r="Z15" s="4">
        <v>10.1326354145431</v>
      </c>
      <c r="AA15" s="4">
        <v>9.43121468393583</v>
      </c>
      <c r="AB15" s="15" t="s">
        <v>97</v>
      </c>
      <c r="AC15" s="22"/>
      <c r="AD15" s="3">
        <v>1.75191934906967e-6</v>
      </c>
      <c r="AE15" s="3">
        <v>3.94447874220672e-5</v>
      </c>
      <c r="AF15" s="3">
        <v>6.61268000800597e-5</v>
      </c>
      <c r="AH15" s="9" t="s">
        <v>11</v>
      </c>
      <c r="AI15" s="4">
        <v>0.910080184094561</v>
      </c>
      <c r="AJ15" s="4">
        <v>2.59536395206388</v>
      </c>
      <c r="AK15" s="4">
        <v>2.20882483181833</v>
      </c>
      <c r="AL15" s="4">
        <v>1.55035592471876</v>
      </c>
      <c r="AM15" s="15" t="s">
        <v>97</v>
      </c>
      <c r="AO15" s="3">
        <f>TTEST($AI13:$AI15,AJ13:AJ15,2,2)</f>
        <v>0.002687927342346</v>
      </c>
      <c r="AP15" s="3">
        <f>TTEST($AI13:$AI15,AK13:AK15,2,2)</f>
        <v>0.00239193757630418</v>
      </c>
      <c r="AQ15" s="3">
        <f>TTEST($AI13:$AI15,AL13:AL15,2,2)</f>
        <v>0.0253109663778734</v>
      </c>
    </row>
    <row r="16" spans="8:43">
      <c r="H16" s="3" t="s">
        <v>98</v>
      </c>
      <c r="I16" s="3" t="s">
        <v>99</v>
      </c>
      <c r="J16" s="3" t="s">
        <v>99</v>
      </c>
      <c r="S16" s="3" t="s">
        <v>99</v>
      </c>
      <c r="T16" s="3" t="s">
        <v>99</v>
      </c>
      <c r="U16" s="3" t="s">
        <v>99</v>
      </c>
      <c r="X16" s="4"/>
      <c r="Y16" s="4"/>
      <c r="Z16" s="4"/>
      <c r="AA16" s="4"/>
      <c r="AC16" s="22"/>
      <c r="AD16" s="3" t="s">
        <v>99</v>
      </c>
      <c r="AE16" s="3" t="s">
        <v>99</v>
      </c>
      <c r="AF16" s="3" t="s">
        <v>99</v>
      </c>
      <c r="AI16" s="4"/>
      <c r="AJ16" s="4"/>
      <c r="AK16" s="4"/>
      <c r="AL16" s="4"/>
      <c r="AO16" s="3" t="s">
        <v>99</v>
      </c>
      <c r="AP16" s="3" t="s">
        <v>99</v>
      </c>
      <c r="AQ16" s="3" t="s">
        <v>98</v>
      </c>
    </row>
    <row r="17" ht="15.75" spans="1:43">
      <c r="A17" s="9" t="s">
        <v>13</v>
      </c>
      <c r="B17" s="4">
        <v>0.796882912353381</v>
      </c>
      <c r="C17" s="4">
        <v>1.92579556357895</v>
      </c>
      <c r="D17" s="4">
        <v>1.01360698200628</v>
      </c>
      <c r="E17" s="4">
        <v>0.338162460927026</v>
      </c>
      <c r="F17" s="14" t="s">
        <v>95</v>
      </c>
      <c r="G17" s="2">
        <v>1.04126644228995</v>
      </c>
      <c r="H17" s="3">
        <v>1.66840565102357</v>
      </c>
      <c r="I17" s="3">
        <v>1.06651247301364</v>
      </c>
      <c r="J17" s="3">
        <v>0.37771447475867</v>
      </c>
      <c r="L17" s="9" t="s">
        <v>13</v>
      </c>
      <c r="M17" s="4">
        <v>0.796882912353381</v>
      </c>
      <c r="N17" s="4">
        <v>0.783302116850026</v>
      </c>
      <c r="O17" s="4">
        <v>0.733368830389442</v>
      </c>
      <c r="P17" s="4">
        <v>0.712741787480951</v>
      </c>
      <c r="Q17" s="14" t="s">
        <v>95</v>
      </c>
      <c r="R17" s="2">
        <v>1.04333333333333</v>
      </c>
      <c r="S17" s="3">
        <v>0.803333333333333</v>
      </c>
      <c r="T17" s="3">
        <v>0.77</v>
      </c>
      <c r="U17" s="3">
        <v>0.72</v>
      </c>
      <c r="W17" s="9" t="s">
        <v>13</v>
      </c>
      <c r="X17" s="4">
        <v>0.796882912353381</v>
      </c>
      <c r="Y17" s="4">
        <v>1.46440170206422</v>
      </c>
      <c r="Z17" s="4">
        <v>0.490753418008157</v>
      </c>
      <c r="AA17" s="4">
        <v>0.421766777685438</v>
      </c>
      <c r="AB17" s="14" t="s">
        <v>95</v>
      </c>
      <c r="AC17" s="2">
        <v>1.0433</v>
      </c>
      <c r="AD17" s="3">
        <v>1.6989</v>
      </c>
      <c r="AE17" s="3">
        <v>0.5266</v>
      </c>
      <c r="AF17" s="3">
        <v>0.4529</v>
      </c>
      <c r="AH17" s="9" t="s">
        <v>13</v>
      </c>
      <c r="AI17" s="4">
        <v>0.796882912353381</v>
      </c>
      <c r="AJ17" s="4">
        <v>2.32476425684976</v>
      </c>
      <c r="AK17" s="4">
        <v>1.29702583315347</v>
      </c>
      <c r="AL17" s="4">
        <v>1.68457284158113</v>
      </c>
      <c r="AM17" s="14" t="s">
        <v>95</v>
      </c>
      <c r="AN17" s="2">
        <v>1.0433</v>
      </c>
      <c r="AO17" s="3">
        <v>2.3107</v>
      </c>
      <c r="AP17" s="3">
        <v>1.4378</v>
      </c>
      <c r="AQ17" s="3">
        <v>1.7058</v>
      </c>
    </row>
    <row r="18" spans="1:43">
      <c r="A18" s="9" t="s">
        <v>13</v>
      </c>
      <c r="B18" s="4">
        <v>1.67513862182611</v>
      </c>
      <c r="C18" s="4">
        <v>1.72734933011284</v>
      </c>
      <c r="D18" s="4">
        <v>0.916754042929296</v>
      </c>
      <c r="E18" s="4">
        <v>0.37679145434723</v>
      </c>
      <c r="F18" s="14" t="s">
        <v>96</v>
      </c>
      <c r="G18" s="2">
        <v>0.32126</v>
      </c>
      <c r="H18" s="3">
        <v>0.1701</v>
      </c>
      <c r="I18" s="3">
        <v>0.10493</v>
      </c>
      <c r="J18" s="3">
        <v>0.02309</v>
      </c>
      <c r="L18" s="9" t="s">
        <v>13</v>
      </c>
      <c r="M18" s="4">
        <v>1.67513862182611</v>
      </c>
      <c r="N18" s="4">
        <v>0.822754031852986</v>
      </c>
      <c r="O18" s="4">
        <v>0.818879252685956</v>
      </c>
      <c r="P18" s="4">
        <v>0.675945193090909</v>
      </c>
      <c r="Q18" s="14" t="s">
        <v>96</v>
      </c>
      <c r="R18" s="2">
        <v>0.321264861307786</v>
      </c>
      <c r="S18" s="3">
        <v>0.0120185042515466</v>
      </c>
      <c r="T18" s="3">
        <v>0.0264575131106459</v>
      </c>
      <c r="U18" s="3">
        <v>0.0264575131106459</v>
      </c>
      <c r="W18" s="9" t="s">
        <v>13</v>
      </c>
      <c r="X18" s="4">
        <v>1.67513862182611</v>
      </c>
      <c r="Y18" s="4">
        <v>1.97858064054235</v>
      </c>
      <c r="Z18" s="4">
        <v>0.167752938432696</v>
      </c>
      <c r="AA18" s="4">
        <v>0.521888717160306</v>
      </c>
      <c r="AB18" s="14" t="s">
        <v>96</v>
      </c>
      <c r="AC18" s="2">
        <v>0.32126</v>
      </c>
      <c r="AD18" s="3">
        <v>0.15014</v>
      </c>
      <c r="AE18" s="3">
        <v>0.2183</v>
      </c>
      <c r="AF18" s="3">
        <v>0.03456</v>
      </c>
      <c r="AH18" s="9" t="s">
        <v>13</v>
      </c>
      <c r="AI18" s="4">
        <v>1.67513862182611</v>
      </c>
      <c r="AJ18" s="4">
        <v>2.25061024853328</v>
      </c>
      <c r="AK18" s="4">
        <v>1.37685064488239</v>
      </c>
      <c r="AL18" s="4">
        <v>1.78372686047275</v>
      </c>
      <c r="AM18" s="14" t="s">
        <v>96</v>
      </c>
      <c r="AN18" s="2">
        <v>0.32126</v>
      </c>
      <c r="AO18" s="3">
        <v>0.03143</v>
      </c>
      <c r="AP18" s="3">
        <v>0.10346</v>
      </c>
      <c r="AQ18" s="3">
        <v>0.04027</v>
      </c>
    </row>
    <row r="19" spans="1:43">
      <c r="A19" s="9" t="s">
        <v>13</v>
      </c>
      <c r="B19" s="4">
        <v>0.651777792690354</v>
      </c>
      <c r="C19" s="4">
        <v>1.35207205937893</v>
      </c>
      <c r="D19" s="4">
        <v>1.26917639410535</v>
      </c>
      <c r="E19" s="4">
        <v>0.418189509001755</v>
      </c>
      <c r="F19" s="15" t="s">
        <v>97</v>
      </c>
      <c r="H19" s="3">
        <v>0.157568444933901</v>
      </c>
      <c r="I19" s="3">
        <v>0.943802006805185</v>
      </c>
      <c r="J19" s="3">
        <v>0.10720634796957</v>
      </c>
      <c r="L19" s="9" t="s">
        <v>13</v>
      </c>
      <c r="M19" s="4">
        <v>0.651777792690354</v>
      </c>
      <c r="N19" s="4">
        <v>0.811034139284151</v>
      </c>
      <c r="O19" s="4">
        <v>0.759827091596351</v>
      </c>
      <c r="P19" s="4">
        <v>0.766565766182904</v>
      </c>
      <c r="Q19" s="15" t="s">
        <v>97</v>
      </c>
      <c r="S19" s="3">
        <v>0.50235691285963</v>
      </c>
      <c r="T19" s="3">
        <v>0.446324603246304</v>
      </c>
      <c r="U19" s="3">
        <v>0.37113199037416</v>
      </c>
      <c r="W19" s="9" t="s">
        <v>13</v>
      </c>
      <c r="X19" s="4">
        <v>0.651777792690354</v>
      </c>
      <c r="Y19" s="4">
        <v>1.65368279326051</v>
      </c>
      <c r="Z19" s="4">
        <v>0.921410614292086</v>
      </c>
      <c r="AA19" s="4">
        <v>0.414977944789335</v>
      </c>
      <c r="AB19" s="15" t="s">
        <v>97</v>
      </c>
      <c r="AD19" s="3">
        <v>0.136095895876191</v>
      </c>
      <c r="AE19" s="3">
        <v>0.254470288745729</v>
      </c>
      <c r="AF19" s="3">
        <v>0.141256574279085</v>
      </c>
      <c r="AH19" s="9" t="s">
        <v>13</v>
      </c>
      <c r="AI19" s="4">
        <v>0.651777792690354</v>
      </c>
      <c r="AJ19" s="4">
        <v>2.35673139393476</v>
      </c>
      <c r="AK19" s="4">
        <v>1.63951978930434</v>
      </c>
      <c r="AL19" s="4">
        <v>1.64917478499952</v>
      </c>
      <c r="AM19" s="15" t="s">
        <v>97</v>
      </c>
      <c r="AO19" s="3">
        <f>TTEST($AI17:$AI19,AJ17:AJ19,2,2)</f>
        <v>0.0167933126047271</v>
      </c>
      <c r="AP19" s="3">
        <f>TTEST($AI17:$AI19,AK17:AK19,2,2)</f>
        <v>0.303347614214893</v>
      </c>
      <c r="AQ19" s="3">
        <f>TTEST($AI17:$AI19,AL17:AL19,2,2)</f>
        <v>0.10815202103811</v>
      </c>
    </row>
    <row r="20" spans="24:41">
      <c r="X20" s="4"/>
      <c r="Y20" s="4"/>
      <c r="Z20" s="4"/>
      <c r="AA20" s="4"/>
      <c r="AI20" s="4"/>
      <c r="AJ20" s="4"/>
      <c r="AK20" s="4"/>
      <c r="AL20" s="4"/>
      <c r="AO20" s="3" t="s">
        <v>98</v>
      </c>
    </row>
    <row r="21" ht="15.75" spans="1:43">
      <c r="A21" s="9" t="s">
        <v>15</v>
      </c>
      <c r="B21" s="4">
        <v>0.500897831890903</v>
      </c>
      <c r="C21" s="4">
        <v>1.4351794674007</v>
      </c>
      <c r="D21" s="4">
        <v>0.253633601961304</v>
      </c>
      <c r="E21" s="1">
        <v>0.252555251217175</v>
      </c>
      <c r="F21" s="14" t="s">
        <v>95</v>
      </c>
      <c r="G21" s="2">
        <v>1.11098584202549</v>
      </c>
      <c r="H21" s="3">
        <v>1.03701829631983</v>
      </c>
      <c r="I21" s="3">
        <v>0.195649641609921</v>
      </c>
      <c r="J21" s="3">
        <v>0.253487346009379</v>
      </c>
      <c r="L21" s="9" t="s">
        <v>15</v>
      </c>
      <c r="M21" s="4">
        <v>0.500897831890903</v>
      </c>
      <c r="N21" s="4">
        <v>0.643127382699964</v>
      </c>
      <c r="O21" s="4">
        <v>0.7849737961525</v>
      </c>
      <c r="P21" s="4">
        <v>0.420657041751312</v>
      </c>
      <c r="Q21" s="14" t="s">
        <v>95</v>
      </c>
      <c r="R21" s="2">
        <v>1.11</v>
      </c>
      <c r="S21" s="3">
        <v>0.73</v>
      </c>
      <c r="T21" s="3">
        <v>0.806666666666667</v>
      </c>
      <c r="U21" s="3">
        <v>0.376666666666667</v>
      </c>
      <c r="W21" s="9" t="s">
        <v>15</v>
      </c>
      <c r="X21" s="4">
        <v>0.500897831890903</v>
      </c>
      <c r="Y21" s="4">
        <v>0.139309466691083</v>
      </c>
      <c r="Z21" s="4">
        <v>0.264194691847905</v>
      </c>
      <c r="AA21" s="4">
        <v>0.573280699413811</v>
      </c>
      <c r="AB21" s="14" t="s">
        <v>95</v>
      </c>
      <c r="AC21" s="2">
        <v>1.11</v>
      </c>
      <c r="AD21" s="3">
        <v>0.1306</v>
      </c>
      <c r="AE21" s="3">
        <v>0.1843</v>
      </c>
      <c r="AF21" s="3">
        <v>0.5189</v>
      </c>
      <c r="AH21" s="9" t="s">
        <v>15</v>
      </c>
      <c r="AI21" s="4">
        <v>0.500897831890903</v>
      </c>
      <c r="AJ21" s="4">
        <v>3.69962175056755</v>
      </c>
      <c r="AK21" s="4">
        <v>2.39396504024978</v>
      </c>
      <c r="AL21" s="4">
        <v>1.01738451142259</v>
      </c>
      <c r="AM21" s="14" t="s">
        <v>95</v>
      </c>
      <c r="AN21" s="2">
        <v>1.11</v>
      </c>
      <c r="AO21" s="3">
        <v>3.6381</v>
      </c>
      <c r="AP21" s="3">
        <v>2.3307</v>
      </c>
      <c r="AQ21" s="3">
        <v>1.0112</v>
      </c>
    </row>
    <row r="22" spans="1:43">
      <c r="A22" s="9" t="s">
        <v>15</v>
      </c>
      <c r="B22" s="4">
        <v>1.5094397939054</v>
      </c>
      <c r="C22" s="4">
        <v>0.690597992263323</v>
      </c>
      <c r="D22" s="4">
        <v>0.184610473006392</v>
      </c>
      <c r="E22" s="1">
        <v>0.24319296759786</v>
      </c>
      <c r="F22" s="14" t="s">
        <v>96</v>
      </c>
      <c r="G22" s="2">
        <v>0.30989</v>
      </c>
      <c r="H22" s="3">
        <v>0.21794</v>
      </c>
      <c r="I22" s="3">
        <v>0.02963</v>
      </c>
      <c r="J22" s="3">
        <v>0.00623</v>
      </c>
      <c r="K22" s="4"/>
      <c r="L22" s="9" t="s">
        <v>15</v>
      </c>
      <c r="M22" s="4">
        <v>1.5094397939054</v>
      </c>
      <c r="N22" s="4">
        <v>0.804497785377557</v>
      </c>
      <c r="O22" s="4">
        <v>0.858991880784411</v>
      </c>
      <c r="P22" s="4">
        <v>0.391671592499754</v>
      </c>
      <c r="Q22" s="14" t="s">
        <v>96</v>
      </c>
      <c r="R22" s="2">
        <v>0.309892454463372</v>
      </c>
      <c r="S22" s="3">
        <v>0.0472581562625261</v>
      </c>
      <c r="T22" s="3">
        <v>0.0266666666666667</v>
      </c>
      <c r="U22" s="3">
        <v>0.0296273147243853</v>
      </c>
      <c r="W22" s="9" t="s">
        <v>15</v>
      </c>
      <c r="X22" s="4">
        <v>1.5094397939054</v>
      </c>
      <c r="Y22" s="4">
        <v>0.139309466691083</v>
      </c>
      <c r="Z22" s="4">
        <v>0.13063466603678</v>
      </c>
      <c r="AA22" s="4">
        <v>0.437660052890138</v>
      </c>
      <c r="AB22" s="14" t="s">
        <v>96</v>
      </c>
      <c r="AC22" s="2">
        <v>0.30989</v>
      </c>
      <c r="AD22" s="3">
        <v>0.00872</v>
      </c>
      <c r="AE22" s="3">
        <v>0.04073</v>
      </c>
      <c r="AF22" s="3">
        <v>0.04138</v>
      </c>
      <c r="AH22" s="9" t="s">
        <v>15</v>
      </c>
      <c r="AI22" s="4">
        <v>1.5094397939054</v>
      </c>
      <c r="AJ22" s="4">
        <v>3.76015069456023</v>
      </c>
      <c r="AK22" s="4">
        <v>2.46351183090759</v>
      </c>
      <c r="AL22" s="4">
        <v>0.954435425799025</v>
      </c>
      <c r="AM22" s="14" t="s">
        <v>96</v>
      </c>
      <c r="AN22" s="2">
        <v>0.30989</v>
      </c>
      <c r="AO22" s="3">
        <v>0.09346</v>
      </c>
      <c r="AP22" s="3">
        <v>0.10007</v>
      </c>
      <c r="AQ22" s="3">
        <v>0.03111</v>
      </c>
    </row>
    <row r="23" spans="1:43">
      <c r="A23" s="9" t="s">
        <v>15</v>
      </c>
      <c r="B23" s="4">
        <v>1.32261990028017</v>
      </c>
      <c r="C23" s="4">
        <v>0.985277429295482</v>
      </c>
      <c r="D23" s="4">
        <v>0.148704849862067</v>
      </c>
      <c r="E23" s="1">
        <v>0.264713819213102</v>
      </c>
      <c r="F23" s="15" t="s">
        <v>97</v>
      </c>
      <c r="H23" s="3">
        <v>0.854370885446728</v>
      </c>
      <c r="I23" s="3">
        <v>0.0423740291794894</v>
      </c>
      <c r="J23" s="3">
        <v>0.0504560997172409</v>
      </c>
      <c r="K23" s="4"/>
      <c r="L23" s="9" t="s">
        <v>15</v>
      </c>
      <c r="M23" s="4">
        <v>1.32261990028017</v>
      </c>
      <c r="N23" s="4">
        <v>0.74856364267962</v>
      </c>
      <c r="O23" s="4">
        <v>0.784976516669083</v>
      </c>
      <c r="P23" s="4">
        <v>0.318798423500859</v>
      </c>
      <c r="Q23" s="15" t="s">
        <v>97</v>
      </c>
      <c r="S23" s="3">
        <v>0.293168228897075</v>
      </c>
      <c r="T23" s="3">
        <v>0.387109148103225</v>
      </c>
      <c r="U23" s="3">
        <v>0.0778301201183861</v>
      </c>
      <c r="W23" s="9" t="s">
        <v>15</v>
      </c>
      <c r="X23" s="4">
        <v>1.32261990028017</v>
      </c>
      <c r="Y23" s="4">
        <v>0.113154448154942</v>
      </c>
      <c r="Z23" s="4">
        <v>0.158017612322441</v>
      </c>
      <c r="AA23" s="4">
        <v>0.545651323403693</v>
      </c>
      <c r="AB23" s="15" t="s">
        <v>97</v>
      </c>
      <c r="AD23" s="3">
        <v>0.0340657943665079</v>
      </c>
      <c r="AE23" s="3">
        <v>0.0413072706789843</v>
      </c>
      <c r="AF23" s="3">
        <v>0.131047886975614</v>
      </c>
      <c r="AH23" s="9" t="s">
        <v>15</v>
      </c>
      <c r="AI23" s="4">
        <v>1.32261990028017</v>
      </c>
      <c r="AJ23" s="4">
        <v>3.45445221400362</v>
      </c>
      <c r="AK23" s="4">
        <v>2.13462620240771</v>
      </c>
      <c r="AL23" s="4">
        <v>1.06165964855265</v>
      </c>
      <c r="AM23" s="15" t="s">
        <v>97</v>
      </c>
      <c r="AO23" s="3">
        <f>TTEST($AI21:$AI23,AJ21:AJ23,2,2)</f>
        <v>0.00145039244675425</v>
      </c>
      <c r="AP23" s="3">
        <f>TTEST($AI21:$AI23,AK21:AK23,2,2)</f>
        <v>0.020003040326762</v>
      </c>
      <c r="AQ23" s="3">
        <f>TTEST($AI21:$AI23,AL21:AL23,2,2)</f>
        <v>0.764534951737526</v>
      </c>
    </row>
    <row r="24" spans="9:42">
      <c r="I24" s="3" t="s">
        <v>98</v>
      </c>
      <c r="K24" s="4"/>
      <c r="X24" s="4"/>
      <c r="Y24" s="4"/>
      <c r="Z24" s="4"/>
      <c r="AA24" s="4"/>
      <c r="AD24" s="3" t="s">
        <v>98</v>
      </c>
      <c r="AE24" s="3" t="s">
        <v>98</v>
      </c>
      <c r="AI24" s="4"/>
      <c r="AJ24" s="4"/>
      <c r="AK24" s="4"/>
      <c r="AL24" s="4"/>
      <c r="AO24" s="3" t="s">
        <v>99</v>
      </c>
      <c r="AP24" s="3" t="s">
        <v>98</v>
      </c>
    </row>
    <row r="25" ht="15.75" spans="1:43">
      <c r="A25" s="9" t="s">
        <v>10</v>
      </c>
      <c r="B25" s="4">
        <v>0.878633452221214</v>
      </c>
      <c r="C25" s="4">
        <v>1.67417423668006</v>
      </c>
      <c r="D25" s="4">
        <v>7.23586298461069</v>
      </c>
      <c r="E25" s="4">
        <v>1.84144772668839</v>
      </c>
      <c r="F25" s="14" t="s">
        <v>95</v>
      </c>
      <c r="G25" s="2">
        <v>1.01753638544479</v>
      </c>
      <c r="H25" s="3">
        <v>1.59208220637248</v>
      </c>
      <c r="I25" s="3">
        <v>8.08672021996651</v>
      </c>
      <c r="J25" s="3">
        <v>2.07536666072446</v>
      </c>
      <c r="K25" s="4"/>
      <c r="L25" s="9" t="s">
        <v>10</v>
      </c>
      <c r="M25" s="4">
        <v>0.878633452221214</v>
      </c>
      <c r="N25" s="4">
        <v>0.986261268395257</v>
      </c>
      <c r="O25" s="4">
        <v>4.64448741563122</v>
      </c>
      <c r="P25" s="4">
        <v>0.896123129115786</v>
      </c>
      <c r="Q25" s="14" t="s">
        <v>95</v>
      </c>
      <c r="R25" s="2">
        <v>1.02</v>
      </c>
      <c r="S25" s="3">
        <v>0.983333333333333</v>
      </c>
      <c r="T25" s="3">
        <v>4.72333333333333</v>
      </c>
      <c r="U25" s="3">
        <v>0.903333333333333</v>
      </c>
      <c r="W25" s="9" t="s">
        <v>10</v>
      </c>
      <c r="X25" s="4">
        <v>0.878633452221214</v>
      </c>
      <c r="Y25" s="4">
        <v>1.15468196967663</v>
      </c>
      <c r="Z25" s="4">
        <v>4.14469038204029</v>
      </c>
      <c r="AA25" s="4">
        <v>11.5811386922073</v>
      </c>
      <c r="AB25" s="14" t="s">
        <v>95</v>
      </c>
      <c r="AC25" s="2">
        <v>1.02</v>
      </c>
      <c r="AD25" s="3">
        <v>1.0019</v>
      </c>
      <c r="AE25" s="3">
        <v>3.848</v>
      </c>
      <c r="AF25" s="3">
        <v>12.6547</v>
      </c>
      <c r="AH25" s="9" t="s">
        <v>10</v>
      </c>
      <c r="AI25" s="4">
        <v>0.878633452221214</v>
      </c>
      <c r="AJ25" s="4">
        <v>0.464339306972593</v>
      </c>
      <c r="AK25" s="4">
        <v>1.21066624407394</v>
      </c>
      <c r="AL25" s="4">
        <v>0.984681914079259</v>
      </c>
      <c r="AM25" s="14" t="s">
        <v>95</v>
      </c>
      <c r="AN25" s="2">
        <v>1.02</v>
      </c>
      <c r="AO25" s="3">
        <v>0.4226</v>
      </c>
      <c r="AP25" s="3">
        <v>1.3262</v>
      </c>
      <c r="AQ25" s="3">
        <v>1.0942</v>
      </c>
    </row>
    <row r="26" spans="1:43">
      <c r="A26" s="9" t="s">
        <v>10</v>
      </c>
      <c r="B26" s="4">
        <v>1.29534225189195</v>
      </c>
      <c r="C26" s="4">
        <v>1.6149075131633</v>
      </c>
      <c r="D26" s="4">
        <v>8.75804656693644</v>
      </c>
      <c r="E26" s="4">
        <v>2.09014988891534</v>
      </c>
      <c r="F26" s="14" t="s">
        <v>96</v>
      </c>
      <c r="G26" s="2">
        <v>0.14</v>
      </c>
      <c r="H26" s="3">
        <v>0.05292</v>
      </c>
      <c r="I26" s="3">
        <v>0.44792</v>
      </c>
      <c r="J26" s="3">
        <v>0.13017</v>
      </c>
      <c r="K26" s="4"/>
      <c r="L26" s="9" t="s">
        <v>10</v>
      </c>
      <c r="M26" s="4">
        <v>1.29534225189195</v>
      </c>
      <c r="N26" s="4">
        <v>0.963143081833539</v>
      </c>
      <c r="O26" s="4">
        <v>4.69822931581024</v>
      </c>
      <c r="P26" s="4">
        <v>0.839766685116804</v>
      </c>
      <c r="Q26" s="14" t="s">
        <v>96</v>
      </c>
      <c r="R26" s="2">
        <v>0.14</v>
      </c>
      <c r="S26" s="3">
        <v>0.0120185042515466</v>
      </c>
      <c r="T26" s="3">
        <v>0.0560753461375358</v>
      </c>
      <c r="U26" s="3">
        <v>0.0375647588986155</v>
      </c>
      <c r="W26" s="9" t="s">
        <v>10</v>
      </c>
      <c r="X26" s="4">
        <v>1.29534225189195</v>
      </c>
      <c r="Y26" s="4">
        <v>0.744869088167189</v>
      </c>
      <c r="Z26" s="4">
        <v>3.67852660657352</v>
      </c>
      <c r="AA26" s="4">
        <v>12.1852321637118</v>
      </c>
      <c r="AB26" s="14" t="s">
        <v>96</v>
      </c>
      <c r="AC26" s="2">
        <v>0.14</v>
      </c>
      <c r="AD26" s="3">
        <v>0.12929</v>
      </c>
      <c r="AE26" s="3">
        <v>0.14884</v>
      </c>
      <c r="AF26" s="3">
        <v>0.79102</v>
      </c>
      <c r="AH26" s="9" t="s">
        <v>10</v>
      </c>
      <c r="AI26" s="4">
        <v>1.29534225189195</v>
      </c>
      <c r="AJ26" s="4">
        <v>0.440626680179846</v>
      </c>
      <c r="AK26" s="4">
        <v>1.54196874082995</v>
      </c>
      <c r="AL26" s="4">
        <v>1.1975326133038</v>
      </c>
      <c r="AM26" s="14" t="s">
        <v>96</v>
      </c>
      <c r="AN26" s="2">
        <v>0.14</v>
      </c>
      <c r="AO26" s="3">
        <v>0.03063</v>
      </c>
      <c r="AP26" s="3">
        <v>0.10796</v>
      </c>
      <c r="AQ26" s="3">
        <v>0.06152</v>
      </c>
    </row>
    <row r="27" spans="1:43">
      <c r="A27" s="9" t="s">
        <v>10</v>
      </c>
      <c r="B27" s="4">
        <v>0.878633452221214</v>
      </c>
      <c r="C27" s="4">
        <v>1.48716486927409</v>
      </c>
      <c r="D27" s="4">
        <v>8.26625110835239</v>
      </c>
      <c r="E27" s="4">
        <v>2.29450236656964</v>
      </c>
      <c r="F27" s="15" t="s">
        <v>97</v>
      </c>
      <c r="H27" s="3">
        <v>0.0183947857083897</v>
      </c>
      <c r="I27" s="3">
        <v>0.000113392757625387</v>
      </c>
      <c r="J27" s="3">
        <v>0.00518893816113038</v>
      </c>
      <c r="K27" s="4"/>
      <c r="L27" s="9" t="s">
        <v>10</v>
      </c>
      <c r="M27" s="4">
        <v>0.878633452221214</v>
      </c>
      <c r="N27" s="4">
        <v>1.000593981165</v>
      </c>
      <c r="O27" s="4">
        <v>4.82830002039721</v>
      </c>
      <c r="P27" s="4">
        <v>0.974375026454891</v>
      </c>
      <c r="Q27" s="15" t="s">
        <v>97</v>
      </c>
      <c r="S27" s="3">
        <v>0.81816173747853</v>
      </c>
      <c r="T27" s="3">
        <v>1.56056843713861e-5</v>
      </c>
      <c r="U27" s="3">
        <v>0.473247158097607</v>
      </c>
      <c r="W27" s="9" t="s">
        <v>10</v>
      </c>
      <c r="X27" s="4">
        <v>0.878633452221214</v>
      </c>
      <c r="Y27" s="4">
        <v>1.1062799606659</v>
      </c>
      <c r="Z27" s="4">
        <v>3.72080593941274</v>
      </c>
      <c r="AA27" s="4">
        <v>14.1978722628543</v>
      </c>
      <c r="AB27" s="15" t="s">
        <v>97</v>
      </c>
      <c r="AD27" s="3">
        <v>0.938460411900462</v>
      </c>
      <c r="AE27" s="3">
        <v>0.000155200869942639</v>
      </c>
      <c r="AF27" s="3">
        <v>0.000131894600745165</v>
      </c>
      <c r="AH27" s="9" t="s">
        <v>10</v>
      </c>
      <c r="AI27" s="4">
        <v>0.878633452221214</v>
      </c>
      <c r="AJ27" s="4">
        <v>0.362917593568391</v>
      </c>
      <c r="AK27" s="4">
        <v>1.22603419007804</v>
      </c>
      <c r="AL27" s="4">
        <v>1.10044871265636</v>
      </c>
      <c r="AM27" s="15" t="s">
        <v>97</v>
      </c>
      <c r="AO27" s="3">
        <f>TTEST($AI25:$AI27,AJ25:AJ27,2,2)</f>
        <v>0.013891059908916</v>
      </c>
      <c r="AP27" s="3">
        <f>TTEST($AI25:$AI27,AK25:AK27,2,2)</f>
        <v>0.154180166890375</v>
      </c>
      <c r="AQ27" s="3">
        <f>TTEST($AI25:$AI27,AL25:AL27,2,2)</f>
        <v>0.640256140490886</v>
      </c>
    </row>
    <row r="28" spans="8:41">
      <c r="H28" s="3" t="s">
        <v>98</v>
      </c>
      <c r="I28" s="3" t="s">
        <v>99</v>
      </c>
      <c r="J28" s="3" t="s">
        <v>99</v>
      </c>
      <c r="K28" s="4"/>
      <c r="T28" s="3" t="s">
        <v>99</v>
      </c>
      <c r="X28" s="4"/>
      <c r="Y28" s="4"/>
      <c r="Z28" s="4"/>
      <c r="AA28" s="4"/>
      <c r="AE28" s="3" t="s">
        <v>99</v>
      </c>
      <c r="AF28" s="3" t="s">
        <v>99</v>
      </c>
      <c r="AI28" s="4"/>
      <c r="AJ28" s="4"/>
      <c r="AK28" s="4"/>
      <c r="AL28" s="4"/>
      <c r="AO28" s="3" t="s">
        <v>98</v>
      </c>
    </row>
    <row r="29" ht="15.75" spans="1:43">
      <c r="A29" s="9" t="s">
        <v>12</v>
      </c>
      <c r="B29" s="4">
        <v>1.0993621133852</v>
      </c>
      <c r="C29" s="4">
        <v>0.502662802272387</v>
      </c>
      <c r="D29" s="4">
        <v>0.946364909356154</v>
      </c>
      <c r="E29" s="4">
        <v>1.41379642287247</v>
      </c>
      <c r="F29" s="14" t="s">
        <v>95</v>
      </c>
      <c r="G29" s="2">
        <v>1.00237561381291</v>
      </c>
      <c r="H29" s="3">
        <v>0.48932274583037</v>
      </c>
      <c r="I29" s="3">
        <v>1.49506776824639</v>
      </c>
      <c r="J29" s="3">
        <v>1.65087564398554</v>
      </c>
      <c r="K29" s="4"/>
      <c r="L29" s="9" t="s">
        <v>12</v>
      </c>
      <c r="M29" s="4">
        <v>1.0993621133852</v>
      </c>
      <c r="N29" s="4">
        <v>0.250300268789157</v>
      </c>
      <c r="O29" s="4">
        <v>1.65699258763531</v>
      </c>
      <c r="P29" s="4">
        <v>0.353152619647908</v>
      </c>
      <c r="Q29" s="14" t="s">
        <v>95</v>
      </c>
      <c r="R29" s="2">
        <v>1.00333333333333</v>
      </c>
      <c r="S29" s="3">
        <v>0.253333333333333</v>
      </c>
      <c r="T29" s="3">
        <v>2.25666666666667</v>
      </c>
      <c r="U29" s="3">
        <v>0.366666666666667</v>
      </c>
      <c r="W29" s="9" t="s">
        <v>12</v>
      </c>
      <c r="X29" s="4">
        <v>1.0993621133852</v>
      </c>
      <c r="Y29" s="4">
        <v>0.567716746815976</v>
      </c>
      <c r="Z29" s="4">
        <v>2.4331055115708</v>
      </c>
      <c r="AA29" s="4">
        <v>12.2607913161177</v>
      </c>
      <c r="AB29" s="14" t="s">
        <v>95</v>
      </c>
      <c r="AC29" s="2">
        <v>1.0033</v>
      </c>
      <c r="AD29" s="3">
        <v>1.0033</v>
      </c>
      <c r="AE29" s="3">
        <v>3.0605</v>
      </c>
      <c r="AF29" s="3">
        <v>13.2376</v>
      </c>
      <c r="AH29" s="9" t="s">
        <v>12</v>
      </c>
      <c r="AI29" s="4">
        <v>1.0993621133852</v>
      </c>
      <c r="AJ29" s="4">
        <v>0.689447169891173</v>
      </c>
      <c r="AK29" s="4">
        <v>1.30877583183724</v>
      </c>
      <c r="AL29" s="4">
        <v>0.982272313824437</v>
      </c>
      <c r="AM29" s="14" t="s">
        <v>95</v>
      </c>
      <c r="AN29" s="2">
        <v>1.0033</v>
      </c>
      <c r="AO29" s="3">
        <v>0.7945</v>
      </c>
      <c r="AP29" s="3">
        <v>1.8382</v>
      </c>
      <c r="AQ29" s="3">
        <v>0.9902</v>
      </c>
    </row>
    <row r="30" spans="1:43">
      <c r="A30" s="9" t="s">
        <v>12</v>
      </c>
      <c r="B30" s="4">
        <v>0.93735449655998</v>
      </c>
      <c r="C30" s="4">
        <v>0.497234977402607</v>
      </c>
      <c r="D30" s="4">
        <v>1.37338868725538</v>
      </c>
      <c r="E30" s="4">
        <v>1.80055041902957</v>
      </c>
      <c r="F30" s="14" t="s">
        <v>96</v>
      </c>
      <c r="G30" s="2">
        <v>0.0491</v>
      </c>
      <c r="H30" s="3">
        <v>0.01</v>
      </c>
      <c r="I30" s="3">
        <v>0.35783</v>
      </c>
      <c r="J30" s="3">
        <v>0.12124</v>
      </c>
      <c r="K30" s="4"/>
      <c r="L30" s="9" t="s">
        <v>12</v>
      </c>
      <c r="M30" s="4">
        <v>0.93735449655998</v>
      </c>
      <c r="N30" s="4">
        <v>0.260062866616565</v>
      </c>
      <c r="O30" s="4">
        <v>2.7448658392781</v>
      </c>
      <c r="P30" s="4">
        <v>0.299185781697357</v>
      </c>
      <c r="Q30" s="14" t="s">
        <v>96</v>
      </c>
      <c r="R30" s="2">
        <v>0.0491030662088542</v>
      </c>
      <c r="S30" s="3">
        <v>0.00333333333333334</v>
      </c>
      <c r="T30" s="3">
        <v>0.316877123047896</v>
      </c>
      <c r="U30" s="3">
        <v>0.0440958551844099</v>
      </c>
      <c r="W30" s="9" t="s">
        <v>12</v>
      </c>
      <c r="X30" s="4">
        <v>0.93735449655998</v>
      </c>
      <c r="Y30" s="4">
        <v>0.518740794220527</v>
      </c>
      <c r="Z30" s="4">
        <v>2.67777003599828</v>
      </c>
      <c r="AA30" s="4">
        <v>10.4780024837952</v>
      </c>
      <c r="AB30" s="14" t="s">
        <v>96</v>
      </c>
      <c r="AC30" s="2">
        <v>0.0491</v>
      </c>
      <c r="AD30" s="3">
        <v>0.0491</v>
      </c>
      <c r="AE30" s="3">
        <v>0.51003</v>
      </c>
      <c r="AF30" s="3">
        <v>1.93781</v>
      </c>
      <c r="AH30" s="9" t="s">
        <v>12</v>
      </c>
      <c r="AI30" s="4">
        <v>0.93735449655998</v>
      </c>
      <c r="AJ30" s="4">
        <v>0.652489672598796</v>
      </c>
      <c r="AK30" s="4">
        <v>1.70616569528493</v>
      </c>
      <c r="AL30" s="4">
        <v>0.936450606307128</v>
      </c>
      <c r="AM30" s="14" t="s">
        <v>96</v>
      </c>
      <c r="AN30" s="2">
        <v>0.0491</v>
      </c>
      <c r="AO30" s="3">
        <v>0.12397</v>
      </c>
      <c r="AP30" s="3">
        <v>0.35006</v>
      </c>
      <c r="AQ30" s="3">
        <v>0.03353</v>
      </c>
    </row>
    <row r="31" spans="1:43">
      <c r="A31" s="9" t="s">
        <v>12</v>
      </c>
      <c r="B31" s="4">
        <v>0.970410231493541</v>
      </c>
      <c r="C31" s="4">
        <v>0.468070457816116</v>
      </c>
      <c r="D31" s="4">
        <v>2.16544970812763</v>
      </c>
      <c r="E31" s="4">
        <v>1.73828009005459</v>
      </c>
      <c r="F31" s="15" t="s">
        <v>97</v>
      </c>
      <c r="H31" s="3">
        <v>0.000531723427877832</v>
      </c>
      <c r="I31" s="3">
        <v>0.243548350165219</v>
      </c>
      <c r="J31" s="3">
        <v>0.00748675842345915</v>
      </c>
      <c r="K31" s="4"/>
      <c r="L31" s="9" t="s">
        <v>12</v>
      </c>
      <c r="M31" s="4">
        <v>0.970410231493541</v>
      </c>
      <c r="N31" s="4">
        <v>0.245281317582913</v>
      </c>
      <c r="O31" s="4">
        <v>2.37048466941706</v>
      </c>
      <c r="P31" s="4">
        <v>0.450379433939908</v>
      </c>
      <c r="Q31" s="15" t="s">
        <v>97</v>
      </c>
      <c r="S31" s="3">
        <v>0.000111328962347965</v>
      </c>
      <c r="T31" s="3">
        <v>0.0177361019712924</v>
      </c>
      <c r="U31" s="3">
        <v>0.000665968836385305</v>
      </c>
      <c r="W31" s="9" t="s">
        <v>12</v>
      </c>
      <c r="X31" s="4">
        <v>0.970410231493541</v>
      </c>
      <c r="Y31" s="4">
        <v>0.491371588505035</v>
      </c>
      <c r="Z31" s="4">
        <v>4.07077364828983</v>
      </c>
      <c r="AA31" s="4">
        <v>16.9740452632929</v>
      </c>
      <c r="AB31" s="15" t="s">
        <v>97</v>
      </c>
      <c r="AD31" s="3">
        <v>0.000926015787928741</v>
      </c>
      <c r="AE31" s="3">
        <v>0.0159090080054561</v>
      </c>
      <c r="AF31" s="3">
        <v>0.00322194079624351</v>
      </c>
      <c r="AH31" s="9" t="s">
        <v>12</v>
      </c>
      <c r="AI31" s="4">
        <v>0.970410231493541</v>
      </c>
      <c r="AJ31" s="4">
        <v>1.04149905074013</v>
      </c>
      <c r="AK31" s="4">
        <v>2.49965631206393</v>
      </c>
      <c r="AL31" s="4">
        <v>1.05178593172827</v>
      </c>
      <c r="AM31" s="15" t="s">
        <v>97</v>
      </c>
      <c r="AO31" s="3">
        <f>TTEST($AI29:$AI31,AJ29:AJ31,2,2)</f>
        <v>0.194286883797902</v>
      </c>
      <c r="AP31" s="3">
        <f>TTEST($AI29:$AI31,AK29:AK31,2,2)</f>
        <v>0.077306450866137</v>
      </c>
      <c r="AQ31" s="3">
        <f>TTEST($AI29:$AI31,AL29:AL31,2,2)</f>
        <v>0.848035270468882</v>
      </c>
    </row>
    <row r="32" spans="8:38">
      <c r="H32" s="3" t="s">
        <v>99</v>
      </c>
      <c r="J32" s="3" t="s">
        <v>99</v>
      </c>
      <c r="K32" s="4"/>
      <c r="S32" s="3" t="s">
        <v>99</v>
      </c>
      <c r="T32" s="3" t="s">
        <v>98</v>
      </c>
      <c r="U32" s="3" t="s">
        <v>99</v>
      </c>
      <c r="X32" s="4"/>
      <c r="Y32" s="4"/>
      <c r="Z32" s="4"/>
      <c r="AA32" s="4"/>
      <c r="AD32" s="3" t="s">
        <v>99</v>
      </c>
      <c r="AE32" s="3" t="s">
        <v>98</v>
      </c>
      <c r="AF32" s="3" t="s">
        <v>99</v>
      </c>
      <c r="AI32" s="4"/>
      <c r="AJ32" s="4"/>
      <c r="AK32" s="4"/>
      <c r="AL32" s="4"/>
    </row>
    <row r="33" ht="15.75" spans="1:43">
      <c r="A33" s="9" t="s">
        <v>14</v>
      </c>
      <c r="B33" s="4">
        <v>1.26575659397028</v>
      </c>
      <c r="C33" s="4">
        <v>3.71260000000458</v>
      </c>
      <c r="D33" s="4">
        <v>3.71406740922692</v>
      </c>
      <c r="E33" s="4">
        <v>1.05509070772425</v>
      </c>
      <c r="F33" s="14" t="s">
        <v>95</v>
      </c>
      <c r="G33" s="2">
        <v>1.02649257171883</v>
      </c>
      <c r="H33" s="3">
        <v>3.9393102558186</v>
      </c>
      <c r="I33" s="3">
        <v>3.42862804450173</v>
      </c>
      <c r="J33" s="3">
        <v>1.09566133006159</v>
      </c>
      <c r="K33" s="4"/>
      <c r="L33" s="9" t="s">
        <v>14</v>
      </c>
      <c r="M33" s="4">
        <v>1.26575659397028</v>
      </c>
      <c r="N33" s="4">
        <v>3.06745041656139</v>
      </c>
      <c r="O33" s="4">
        <v>3.49920541729509</v>
      </c>
      <c r="P33" s="4">
        <v>0.285865931255942</v>
      </c>
      <c r="Q33" s="14" t="s">
        <v>95</v>
      </c>
      <c r="R33" s="2">
        <v>1.03</v>
      </c>
      <c r="S33" s="3">
        <v>3.01</v>
      </c>
      <c r="T33" s="3">
        <v>3.39666666666667</v>
      </c>
      <c r="U33" s="3">
        <v>0.25</v>
      </c>
      <c r="W33" s="9" t="s">
        <v>14</v>
      </c>
      <c r="X33" s="4">
        <v>1.26575659397028</v>
      </c>
      <c r="Y33" s="4">
        <v>2.39289728174432</v>
      </c>
      <c r="Z33" s="4">
        <v>2.50786138788562</v>
      </c>
      <c r="AA33" s="4">
        <v>6.69771536833493</v>
      </c>
      <c r="AB33" s="14" t="s">
        <v>95</v>
      </c>
      <c r="AC33" s="2">
        <v>1.03</v>
      </c>
      <c r="AD33" s="3">
        <v>2.842</v>
      </c>
      <c r="AE33" s="3">
        <v>2.5114</v>
      </c>
      <c r="AF33" s="3">
        <v>6.59</v>
      </c>
      <c r="AH33" s="9" t="s">
        <v>14</v>
      </c>
      <c r="AI33" s="4">
        <v>1.26575659397028</v>
      </c>
      <c r="AJ33" s="4">
        <v>0.748924597850615</v>
      </c>
      <c r="AK33" s="4">
        <v>2.46467741481345</v>
      </c>
      <c r="AL33" s="4">
        <v>0.64399048707511</v>
      </c>
      <c r="AM33" s="14" t="s">
        <v>95</v>
      </c>
      <c r="AN33" s="2">
        <v>1.03</v>
      </c>
      <c r="AO33" s="3">
        <v>0.6668</v>
      </c>
      <c r="AP33" s="3">
        <v>2.3518</v>
      </c>
      <c r="AQ33" s="3">
        <v>0.6495</v>
      </c>
    </row>
    <row r="34" spans="1:43">
      <c r="A34" s="9" t="s">
        <v>14</v>
      </c>
      <c r="B34" s="4">
        <v>1.08673486252606</v>
      </c>
      <c r="C34" s="4">
        <v>3.88718429726263</v>
      </c>
      <c r="D34" s="4">
        <v>2.91043661003116</v>
      </c>
      <c r="E34" s="4">
        <v>1.02539363049103</v>
      </c>
      <c r="F34" s="14" t="s">
        <v>96</v>
      </c>
      <c r="G34" s="2">
        <v>0.15875</v>
      </c>
      <c r="H34" s="3">
        <v>0.14933</v>
      </c>
      <c r="I34" s="3">
        <v>0.25874</v>
      </c>
      <c r="J34" s="3">
        <v>0.05568</v>
      </c>
      <c r="K34" s="4"/>
      <c r="L34" s="9" t="s">
        <v>14</v>
      </c>
      <c r="M34" s="4">
        <v>1.08673486252606</v>
      </c>
      <c r="N34" s="4">
        <v>2.9549360480738</v>
      </c>
      <c r="O34" s="4">
        <v>3.74341642408468</v>
      </c>
      <c r="P34" s="4">
        <v>0.231158301443838</v>
      </c>
      <c r="Q34" s="14" t="s">
        <v>96</v>
      </c>
      <c r="R34" s="2">
        <v>0.158745078663875</v>
      </c>
      <c r="S34" s="3">
        <v>0.0346410161513774</v>
      </c>
      <c r="T34" s="3">
        <v>0.233832798763941</v>
      </c>
      <c r="U34" s="3">
        <v>0.02</v>
      </c>
      <c r="W34" s="9" t="s">
        <v>14</v>
      </c>
      <c r="X34" s="4">
        <v>1.08673486252606</v>
      </c>
      <c r="Y34" s="4">
        <v>3.07083561754343</v>
      </c>
      <c r="Z34" s="4">
        <v>2.8165936308283</v>
      </c>
      <c r="AA34" s="4">
        <v>6.35693221021269</v>
      </c>
      <c r="AB34" s="14" t="s">
        <v>96</v>
      </c>
      <c r="AC34" s="2">
        <v>0.15875</v>
      </c>
      <c r="AD34" s="3">
        <v>0.22459</v>
      </c>
      <c r="AE34" s="3">
        <v>0.17517</v>
      </c>
      <c r="AF34" s="3">
        <v>0.11665</v>
      </c>
      <c r="AH34" s="9" t="s">
        <v>14</v>
      </c>
      <c r="AI34" s="4">
        <v>1.08673486252606</v>
      </c>
      <c r="AJ34" s="4">
        <v>0.687526355277308</v>
      </c>
      <c r="AK34" s="4">
        <v>2.35054547207252</v>
      </c>
      <c r="AL34" s="4">
        <v>0.634801922592542</v>
      </c>
      <c r="AM34" s="14" t="s">
        <v>96</v>
      </c>
      <c r="AN34" s="2">
        <v>0.15875</v>
      </c>
      <c r="AO34" s="3">
        <v>0.05435</v>
      </c>
      <c r="AP34" s="3">
        <v>0.06481</v>
      </c>
      <c r="AQ34" s="3">
        <v>0.01041</v>
      </c>
    </row>
    <row r="35" spans="1:43">
      <c r="A35" s="9" t="s">
        <v>14</v>
      </c>
      <c r="B35" s="4">
        <v>0.726986258660156</v>
      </c>
      <c r="C35" s="4">
        <v>4.21814647018859</v>
      </c>
      <c r="D35" s="4">
        <v>3.66138011424711</v>
      </c>
      <c r="E35" s="4">
        <v>1.2064996519695</v>
      </c>
      <c r="F35" s="15" t="s">
        <v>97</v>
      </c>
      <c r="H35" s="3">
        <v>0.00017806028108753</v>
      </c>
      <c r="I35" s="3">
        <v>0.00138877509046115</v>
      </c>
      <c r="J35" s="3">
        <v>0.701737989114133</v>
      </c>
      <c r="K35" s="4"/>
      <c r="L35" s="9" t="s">
        <v>14</v>
      </c>
      <c r="M35" s="4">
        <v>0.726986258660156</v>
      </c>
      <c r="N35" s="4">
        <v>3.00812133915772</v>
      </c>
      <c r="O35" s="4">
        <v>2.94716456692738</v>
      </c>
      <c r="P35" s="4">
        <v>0.231136298698899</v>
      </c>
      <c r="Q35" s="15" t="s">
        <v>97</v>
      </c>
      <c r="S35" s="3">
        <v>0.000253688264763865</v>
      </c>
      <c r="T35" s="3">
        <v>0.00112444344593268</v>
      </c>
      <c r="U35" s="3">
        <v>0.00820088495112521</v>
      </c>
      <c r="W35" s="9" t="s">
        <v>14</v>
      </c>
      <c r="X35" s="4">
        <v>0.726986258660156</v>
      </c>
      <c r="Y35" s="4">
        <v>3.0623905423143</v>
      </c>
      <c r="Z35" s="4">
        <v>2.20981016526661</v>
      </c>
      <c r="AA35" s="4">
        <v>6.71540415281492</v>
      </c>
      <c r="AB35" s="15" t="s">
        <v>97</v>
      </c>
      <c r="AD35" s="3">
        <v>0.00272158283111057</v>
      </c>
      <c r="AE35" s="3">
        <v>0.00326893188039456</v>
      </c>
      <c r="AF35" s="3">
        <v>9.30406893392681e-6</v>
      </c>
      <c r="AH35" s="9" t="s">
        <v>14</v>
      </c>
      <c r="AI35" s="4">
        <v>0.726986258660156</v>
      </c>
      <c r="AJ35" s="4">
        <v>0.564077472017921</v>
      </c>
      <c r="AK35" s="4">
        <v>2.24017286216934</v>
      </c>
      <c r="AL35" s="4">
        <v>0.669582718290778</v>
      </c>
      <c r="AM35" s="15" t="s">
        <v>97</v>
      </c>
      <c r="AO35" s="3">
        <f>TTEST($AI33:$AI35,AJ33:AJ35,2,2)</f>
        <v>0.0982721660920295</v>
      </c>
      <c r="AP35" s="3">
        <f>TTEST($AI33:$AI35,AK33:AK35,2,2)</f>
        <v>0.00149874828380794</v>
      </c>
      <c r="AQ35" s="3">
        <f>TTEST($AI33:$AI35,AL33:AL35,2,2)</f>
        <v>0.0764158371139409</v>
      </c>
    </row>
    <row r="36" spans="8:42">
      <c r="H36" s="3" t="s">
        <v>99</v>
      </c>
      <c r="I36" s="3" t="s">
        <v>99</v>
      </c>
      <c r="K36" s="4"/>
      <c r="S36" s="3" t="s">
        <v>99</v>
      </c>
      <c r="T36" s="3" t="s">
        <v>99</v>
      </c>
      <c r="U36" s="3" t="s">
        <v>99</v>
      </c>
      <c r="X36" s="4"/>
      <c r="Y36" s="4"/>
      <c r="Z36" s="4"/>
      <c r="AA36" s="4"/>
      <c r="AD36" s="3" t="s">
        <v>99</v>
      </c>
      <c r="AE36" s="3" t="s">
        <v>99</v>
      </c>
      <c r="AF36" s="3" t="s">
        <v>99</v>
      </c>
      <c r="AI36" s="4"/>
      <c r="AJ36" s="4"/>
      <c r="AK36" s="4"/>
      <c r="AL36" s="4"/>
      <c r="AP36" s="3" t="s">
        <v>99</v>
      </c>
    </row>
    <row r="37" ht="15.75" spans="1:43">
      <c r="A37" s="9" t="s">
        <v>16</v>
      </c>
      <c r="B37" s="4">
        <v>1.24833054890161</v>
      </c>
      <c r="C37" s="4">
        <v>0.387340686842908</v>
      </c>
      <c r="D37" s="4">
        <v>0.231674986757625</v>
      </c>
      <c r="E37" s="4">
        <v>1.05047298629713</v>
      </c>
      <c r="F37" s="14" t="s">
        <v>95</v>
      </c>
      <c r="G37" s="2">
        <v>1.02327352357352</v>
      </c>
      <c r="H37" s="3">
        <v>0.421420535791044</v>
      </c>
      <c r="I37" s="3">
        <v>0.285664562706876</v>
      </c>
      <c r="J37" s="3">
        <v>1.16737767024316</v>
      </c>
      <c r="K37" s="4"/>
      <c r="L37" s="9" t="s">
        <v>16</v>
      </c>
      <c r="M37" s="4">
        <v>1.24833054890161</v>
      </c>
      <c r="N37" s="4">
        <v>0.349215422216441</v>
      </c>
      <c r="O37" s="4">
        <v>0.206646530277186</v>
      </c>
      <c r="P37" s="4">
        <v>0.443505188676828</v>
      </c>
      <c r="Q37" s="14" t="s">
        <v>95</v>
      </c>
      <c r="R37" s="2">
        <v>1.02333333333333</v>
      </c>
      <c r="S37" s="3">
        <v>0.363333333333333</v>
      </c>
      <c r="T37" s="3">
        <v>0.28</v>
      </c>
      <c r="U37" s="3">
        <v>0.506666666666667</v>
      </c>
      <c r="W37" s="9" t="s">
        <v>16</v>
      </c>
      <c r="X37" s="4">
        <v>1.24833054890161</v>
      </c>
      <c r="Y37" s="4">
        <v>0.274724127827562</v>
      </c>
      <c r="Z37" s="4">
        <v>0.323012427125353</v>
      </c>
      <c r="AA37" s="4">
        <v>1.61055013764479</v>
      </c>
      <c r="AB37" s="14" t="s">
        <v>95</v>
      </c>
      <c r="AC37" s="2">
        <v>1.0233</v>
      </c>
      <c r="AD37" s="3">
        <v>0.2976</v>
      </c>
      <c r="AE37" s="3">
        <v>0.3567</v>
      </c>
      <c r="AF37" s="3">
        <v>1.3626</v>
      </c>
      <c r="AH37" s="9" t="s">
        <v>16</v>
      </c>
      <c r="AI37" s="4">
        <v>1.24833054890161</v>
      </c>
      <c r="AJ37" s="4">
        <v>0.312220738941666</v>
      </c>
      <c r="AK37" s="4">
        <v>0.258862672249222</v>
      </c>
      <c r="AL37" s="4">
        <v>0.56296434700844</v>
      </c>
      <c r="AM37" s="14" t="s">
        <v>95</v>
      </c>
      <c r="AN37" s="2">
        <v>1.0233</v>
      </c>
      <c r="AO37" s="3">
        <v>0.2899</v>
      </c>
      <c r="AP37" s="3">
        <v>0.2543</v>
      </c>
      <c r="AQ37" s="3">
        <v>0.6274</v>
      </c>
    </row>
    <row r="38" spans="1:43">
      <c r="A38" s="9" t="s">
        <v>16</v>
      </c>
      <c r="B38" s="4">
        <v>1.07922823650443</v>
      </c>
      <c r="C38" s="4">
        <v>0.489050367654609</v>
      </c>
      <c r="D38" s="4">
        <v>0.353484054180873</v>
      </c>
      <c r="E38" s="4">
        <v>1.21356624966767</v>
      </c>
      <c r="F38" s="14" t="s">
        <v>96</v>
      </c>
      <c r="G38" s="2">
        <v>0.14993</v>
      </c>
      <c r="H38" s="3">
        <v>0.03333</v>
      </c>
      <c r="I38" s="3">
        <v>0.03528</v>
      </c>
      <c r="J38" s="3">
        <v>0.05897</v>
      </c>
      <c r="K38" s="4"/>
      <c r="L38" s="9" t="s">
        <v>16</v>
      </c>
      <c r="M38" s="4">
        <v>1.07922823650443</v>
      </c>
      <c r="N38" s="4">
        <v>0.307957543999772</v>
      </c>
      <c r="O38" s="4">
        <v>0.307250125319742</v>
      </c>
      <c r="P38" s="4">
        <v>0.637551983420866</v>
      </c>
      <c r="Q38" s="14" t="s">
        <v>96</v>
      </c>
      <c r="R38" s="2">
        <v>0.149925907626993</v>
      </c>
      <c r="S38" s="3">
        <v>0.0352766841475279</v>
      </c>
      <c r="T38" s="3">
        <v>0.0351188458428425</v>
      </c>
      <c r="U38" s="3">
        <v>0.0666666666666667</v>
      </c>
      <c r="W38" s="9" t="s">
        <v>16</v>
      </c>
      <c r="X38" s="4">
        <v>1.07922823650443</v>
      </c>
      <c r="Y38" s="4">
        <v>0.297347879785935</v>
      </c>
      <c r="Z38" s="4">
        <v>0.348292863593772</v>
      </c>
      <c r="AA38" s="4">
        <v>0.91319802786608</v>
      </c>
      <c r="AB38" s="14" t="s">
        <v>96</v>
      </c>
      <c r="AC38" s="2">
        <v>0.14993</v>
      </c>
      <c r="AD38" s="3">
        <v>0.0133</v>
      </c>
      <c r="AE38" s="3">
        <v>0.02227</v>
      </c>
      <c r="AF38" s="3">
        <v>0.22511</v>
      </c>
      <c r="AH38" s="9" t="s">
        <v>16</v>
      </c>
      <c r="AI38" s="4">
        <v>1.07922823650443</v>
      </c>
      <c r="AJ38" s="4">
        <v>0.319668014214073</v>
      </c>
      <c r="AK38" s="4">
        <v>0.248414630948626</v>
      </c>
      <c r="AL38" s="4">
        <v>0.687775731926834</v>
      </c>
      <c r="AM38" s="14" t="s">
        <v>96</v>
      </c>
      <c r="AN38" s="2">
        <v>0.14993</v>
      </c>
      <c r="AO38" s="3">
        <v>0.02613</v>
      </c>
      <c r="AP38" s="3">
        <v>0.00308</v>
      </c>
      <c r="AQ38" s="3">
        <v>0.03609</v>
      </c>
    </row>
    <row r="39" spans="1:43">
      <c r="A39" s="9" t="s">
        <v>16</v>
      </c>
      <c r="B39" s="4">
        <v>0.742261785314525</v>
      </c>
      <c r="C39" s="4">
        <v>0.387870552875616</v>
      </c>
      <c r="D39" s="4">
        <v>0.271834647182129</v>
      </c>
      <c r="E39" s="4">
        <v>1.23809377476468</v>
      </c>
      <c r="F39" s="15" t="s">
        <v>97</v>
      </c>
      <c r="H39" s="3">
        <v>0.0168808991548785</v>
      </c>
      <c r="I39" s="3">
        <v>0.00851707301866213</v>
      </c>
      <c r="J39" s="3">
        <v>0.418628501088347</v>
      </c>
      <c r="K39" s="4"/>
      <c r="L39" s="9" t="s">
        <v>16</v>
      </c>
      <c r="M39" s="4">
        <v>0.742261785314525</v>
      </c>
      <c r="N39" s="4">
        <v>0.428401865309651</v>
      </c>
      <c r="O39" s="4">
        <v>0.320193886943031</v>
      </c>
      <c r="P39" s="4">
        <v>0.435416164668938</v>
      </c>
      <c r="Q39" s="15" t="s">
        <v>97</v>
      </c>
      <c r="S39" s="3">
        <v>0.0123863760686109</v>
      </c>
      <c r="T39" s="3">
        <v>0.00821682420474204</v>
      </c>
      <c r="U39" s="3">
        <v>0.0334937849918682</v>
      </c>
      <c r="W39" s="9" t="s">
        <v>16</v>
      </c>
      <c r="X39" s="4">
        <v>0.742261785314525</v>
      </c>
      <c r="Y39" s="4">
        <v>0.320797346946744</v>
      </c>
      <c r="Z39" s="4">
        <v>0.398777718640059</v>
      </c>
      <c r="AA39" s="4">
        <v>1.56410800110425</v>
      </c>
      <c r="AB39" s="15" t="s">
        <v>97</v>
      </c>
      <c r="AD39" s="3">
        <v>0.00828455849015327</v>
      </c>
      <c r="AE39" s="3">
        <v>0.0114045773201748</v>
      </c>
      <c r="AF39" s="3">
        <v>0.276917345878432</v>
      </c>
      <c r="AH39" s="9" t="s">
        <v>16</v>
      </c>
      <c r="AI39" s="4">
        <v>0.742261785314525</v>
      </c>
      <c r="AJ39" s="4">
        <v>0.237816846403417</v>
      </c>
      <c r="AK39" s="4">
        <v>0.255552020636197</v>
      </c>
      <c r="AL39" s="4">
        <v>0.631537687161346</v>
      </c>
      <c r="AM39" s="15" t="s">
        <v>97</v>
      </c>
      <c r="AO39" s="3">
        <f>TTEST($AI37:$AI39,AJ37:AJ39,2,2)</f>
        <v>0.00830296445033251</v>
      </c>
      <c r="AP39" s="3">
        <f>TTEST($AI37:$AI39,AK37:AK39,2,2)</f>
        <v>0.00665740737744124</v>
      </c>
      <c r="AQ39" s="3">
        <f>TTEST($AI37:$AI39,AL37:AL39,2,2)</f>
        <v>0.0609255174537682</v>
      </c>
    </row>
    <row r="40" spans="8:42">
      <c r="H40" s="3" t="s">
        <v>98</v>
      </c>
      <c r="I40" s="3" t="s">
        <v>99</v>
      </c>
      <c r="K40" s="4"/>
      <c r="S40" s="3" t="s">
        <v>98</v>
      </c>
      <c r="T40" s="3" t="s">
        <v>99</v>
      </c>
      <c r="U40" s="3" t="s">
        <v>98</v>
      </c>
      <c r="X40" s="4"/>
      <c r="Y40" s="4"/>
      <c r="Z40" s="4"/>
      <c r="AA40" s="4"/>
      <c r="AD40" s="3" t="s">
        <v>99</v>
      </c>
      <c r="AE40" s="3" t="s">
        <v>98</v>
      </c>
      <c r="AI40" s="4"/>
      <c r="AJ40" s="4"/>
      <c r="AK40" s="4"/>
      <c r="AL40" s="4"/>
      <c r="AO40" s="3" t="s">
        <v>99</v>
      </c>
      <c r="AP40" s="3" t="s">
        <v>99</v>
      </c>
    </row>
    <row r="41" ht="15.75" spans="1:43">
      <c r="A41" s="9" t="s">
        <v>18</v>
      </c>
      <c r="B41" s="4">
        <v>0.872564287640823</v>
      </c>
      <c r="C41" s="4">
        <v>0.683908345014501</v>
      </c>
      <c r="D41" s="4">
        <v>2.47855460608405</v>
      </c>
      <c r="E41" s="4">
        <v>0.803288604578262</v>
      </c>
      <c r="F41" s="14" t="s">
        <v>95</v>
      </c>
      <c r="G41" s="2">
        <v>1.00458401602674</v>
      </c>
      <c r="H41" s="3">
        <v>0.838440630334661</v>
      </c>
      <c r="I41" s="3">
        <v>2.37902459739283</v>
      </c>
      <c r="J41" s="3">
        <v>0.786355122538963</v>
      </c>
      <c r="K41" s="4"/>
      <c r="L41" s="9" t="s">
        <v>18</v>
      </c>
      <c r="M41" s="4">
        <v>0.872564287640823</v>
      </c>
      <c r="N41" s="4">
        <v>1.02831021055147</v>
      </c>
      <c r="O41" s="4">
        <v>1.8098945701581</v>
      </c>
      <c r="P41" s="4">
        <v>1.21158677919732</v>
      </c>
      <c r="Q41" s="14" t="s">
        <v>95</v>
      </c>
      <c r="R41" s="2">
        <v>1.00333333333333</v>
      </c>
      <c r="S41" s="3">
        <v>0.966666666666667</v>
      </c>
      <c r="T41" s="3">
        <v>1.75333333333333</v>
      </c>
      <c r="U41" s="3">
        <v>1.06</v>
      </c>
      <c r="W41" s="9" t="s">
        <v>18</v>
      </c>
      <c r="X41" s="4">
        <v>0.872564287640823</v>
      </c>
      <c r="Y41" s="4">
        <v>0.819211279657255</v>
      </c>
      <c r="Z41" s="4">
        <v>2.37898694722971</v>
      </c>
      <c r="AA41" s="4">
        <v>3.36578348278589</v>
      </c>
      <c r="AB41" s="14" t="s">
        <v>95</v>
      </c>
      <c r="AC41" s="2">
        <v>1.0033</v>
      </c>
      <c r="AD41" s="3">
        <v>0.8489</v>
      </c>
      <c r="AE41" s="3">
        <v>2.2879</v>
      </c>
      <c r="AF41" s="3">
        <v>2.8931</v>
      </c>
      <c r="AH41" s="9" t="s">
        <v>18</v>
      </c>
      <c r="AI41" s="4">
        <v>0.872564287640823</v>
      </c>
      <c r="AJ41" s="4">
        <v>0.237117678002346</v>
      </c>
      <c r="AK41" s="4">
        <v>0.784351677011514</v>
      </c>
      <c r="AL41" s="4">
        <v>0.490467849098002</v>
      </c>
      <c r="AM41" s="14" t="s">
        <v>95</v>
      </c>
      <c r="AN41" s="2">
        <v>1.0033</v>
      </c>
      <c r="AO41" s="3">
        <v>0.2243</v>
      </c>
      <c r="AP41" s="3">
        <v>1.2676</v>
      </c>
      <c r="AQ41" s="3">
        <v>0.5212</v>
      </c>
    </row>
    <row r="42" spans="1:43">
      <c r="A42" s="9" t="s">
        <v>18</v>
      </c>
      <c r="B42" s="4">
        <v>1.0594630943593</v>
      </c>
      <c r="C42" s="4">
        <v>0.96760172729907</v>
      </c>
      <c r="D42" s="4">
        <v>1.98226190208634</v>
      </c>
      <c r="E42" s="4">
        <v>0.772908813360558</v>
      </c>
      <c r="F42" s="14" t="s">
        <v>96</v>
      </c>
      <c r="G42" s="2">
        <v>0.06692</v>
      </c>
      <c r="H42" s="3">
        <v>0.08452</v>
      </c>
      <c r="I42" s="3">
        <v>0.20817</v>
      </c>
      <c r="J42" s="3">
        <v>0.00882</v>
      </c>
      <c r="K42" s="4"/>
      <c r="L42" s="9" t="s">
        <v>18</v>
      </c>
      <c r="M42" s="4">
        <v>1.0594630943593</v>
      </c>
      <c r="N42" s="4">
        <v>0.997334275694756</v>
      </c>
      <c r="O42" s="4">
        <v>1.803483640306</v>
      </c>
      <c r="P42" s="4">
        <v>0.884210880395632</v>
      </c>
      <c r="Q42" s="14" t="s">
        <v>96</v>
      </c>
      <c r="R42" s="2">
        <v>0.0669161996662824</v>
      </c>
      <c r="S42" s="3">
        <v>0.0491030662088542</v>
      </c>
      <c r="T42" s="3">
        <v>0.0517472489875335</v>
      </c>
      <c r="U42" s="3">
        <v>0.0964365076099296</v>
      </c>
      <c r="W42" s="9" t="s">
        <v>18</v>
      </c>
      <c r="X42" s="4">
        <v>1.0594630943593</v>
      </c>
      <c r="Y42" s="4">
        <v>0.845803684371677</v>
      </c>
      <c r="Z42" s="4">
        <v>2.31997867905501</v>
      </c>
      <c r="AA42" s="4">
        <v>2.72965242435934</v>
      </c>
      <c r="AB42" s="14" t="s">
        <v>96</v>
      </c>
      <c r="AC42" s="2">
        <v>0.06692</v>
      </c>
      <c r="AD42" s="3">
        <v>0.01814</v>
      </c>
      <c r="AE42" s="3">
        <v>0.06386</v>
      </c>
      <c r="AF42" s="3">
        <v>0.24007</v>
      </c>
      <c r="AH42" s="9" t="s">
        <v>18</v>
      </c>
      <c r="AI42" s="4">
        <v>1.0594630943593</v>
      </c>
      <c r="AJ42" s="4">
        <v>0.245687929376669</v>
      </c>
      <c r="AK42" s="4">
        <v>1.98413780249809</v>
      </c>
      <c r="AL42" s="4">
        <v>0.54634690650439</v>
      </c>
      <c r="AM42" s="14" t="s">
        <v>96</v>
      </c>
      <c r="AN42" s="2">
        <v>0.06692</v>
      </c>
      <c r="AO42" s="3">
        <v>0.01724</v>
      </c>
      <c r="AP42" s="3">
        <v>0.36548</v>
      </c>
      <c r="AQ42" s="3">
        <v>0.01637</v>
      </c>
    </row>
    <row r="43" spans="1:43">
      <c r="A43" s="9" t="s">
        <v>18</v>
      </c>
      <c r="B43" s="4">
        <v>1.0817246660801</v>
      </c>
      <c r="C43" s="4">
        <v>0.863811818690413</v>
      </c>
      <c r="D43" s="4">
        <v>2.6762572840081</v>
      </c>
      <c r="E43" s="4">
        <v>0.782867949678069</v>
      </c>
      <c r="F43" s="15" t="s">
        <v>97</v>
      </c>
      <c r="H43" s="3">
        <v>0.192571909967946</v>
      </c>
      <c r="I43" s="3">
        <v>0.00317119310376723</v>
      </c>
      <c r="J43" s="3">
        <v>0.0310531165900669</v>
      </c>
      <c r="K43" s="4"/>
      <c r="L43" s="9" t="s">
        <v>18</v>
      </c>
      <c r="M43" s="4">
        <v>1.0817246660801</v>
      </c>
      <c r="N43" s="4">
        <v>0.872401599915418</v>
      </c>
      <c r="O43" s="4">
        <v>1.65346948342484</v>
      </c>
      <c r="P43" s="4">
        <v>1.09191889254847</v>
      </c>
      <c r="Q43" s="15" t="s">
        <v>97</v>
      </c>
      <c r="S43" s="3">
        <v>0.661347230423905</v>
      </c>
      <c r="T43" s="3">
        <v>0.000854792147336703</v>
      </c>
      <c r="U43" s="3">
        <v>0.644458402535102</v>
      </c>
      <c r="W43" s="9" t="s">
        <v>18</v>
      </c>
      <c r="X43" s="4">
        <v>1.0817246660801</v>
      </c>
      <c r="Y43" s="4">
        <v>0.881799160306465</v>
      </c>
      <c r="Z43" s="4">
        <v>2.16484216738358</v>
      </c>
      <c r="AA43" s="4">
        <v>2.5838020278146</v>
      </c>
      <c r="AB43" s="15" t="s">
        <v>97</v>
      </c>
      <c r="AD43" s="3">
        <v>0.0863247680101282</v>
      </c>
      <c r="AE43" s="3">
        <v>0.00015362922973842</v>
      </c>
      <c r="AF43" s="3">
        <v>0.00162251081151708</v>
      </c>
      <c r="AH43" s="9" t="s">
        <v>18</v>
      </c>
      <c r="AI43" s="4">
        <v>1.0817246660801</v>
      </c>
      <c r="AJ43" s="4">
        <v>0.190230343812848</v>
      </c>
      <c r="AK43" s="4">
        <v>1.03419747910757</v>
      </c>
      <c r="AL43" s="4">
        <v>0.526842205609259</v>
      </c>
      <c r="AM43" s="15" t="s">
        <v>97</v>
      </c>
      <c r="AO43" s="3">
        <f>TTEST($AI41:$AI43,AJ41:AJ43,2,2)</f>
        <v>0.000339335487771878</v>
      </c>
      <c r="AP43" s="3">
        <f>TTEST($AI41:$AI43,AK41:AK43,2,2)</f>
        <v>0.51802569487048</v>
      </c>
      <c r="AQ43" s="3">
        <f>TTEST($AI41:$AI43,AL41:AL43,2,2)</f>
        <v>0.00210545913585357</v>
      </c>
    </row>
    <row r="44" spans="9:43">
      <c r="I44" s="3" t="s">
        <v>99</v>
      </c>
      <c r="J44" s="3" t="s">
        <v>98</v>
      </c>
      <c r="K44" s="4"/>
      <c r="T44" s="3" t="s">
        <v>99</v>
      </c>
      <c r="X44" s="4"/>
      <c r="Y44" s="4"/>
      <c r="Z44" s="4"/>
      <c r="AA44" s="4"/>
      <c r="AE44" s="3" t="s">
        <v>99</v>
      </c>
      <c r="AF44" s="3" t="s">
        <v>99</v>
      </c>
      <c r="AI44" s="4"/>
      <c r="AJ44" s="4"/>
      <c r="AK44" s="4"/>
      <c r="AL44" s="4"/>
      <c r="AO44" s="3" t="s">
        <v>99</v>
      </c>
      <c r="AQ44" s="3" t="s">
        <v>99</v>
      </c>
    </row>
    <row r="45" ht="15.75" spans="1:43">
      <c r="A45" s="9" t="s">
        <v>20</v>
      </c>
      <c r="B45" s="4">
        <v>0.986232704493358</v>
      </c>
      <c r="C45" s="4">
        <v>3.34253752332493</v>
      </c>
      <c r="D45" s="4">
        <v>12.1062730607144</v>
      </c>
      <c r="E45" s="4">
        <v>2.57270070390969</v>
      </c>
      <c r="F45" s="14" t="s">
        <v>95</v>
      </c>
      <c r="G45" s="2">
        <v>1.00367966596091</v>
      </c>
      <c r="H45" s="3">
        <v>3.32432453989627</v>
      </c>
      <c r="I45" s="3">
        <v>13.2323096328157</v>
      </c>
      <c r="J45" s="3">
        <v>1.87549180758654</v>
      </c>
      <c r="K45" s="4"/>
      <c r="L45" s="9" t="s">
        <v>20</v>
      </c>
      <c r="M45" s="4">
        <v>0.986232704493358</v>
      </c>
      <c r="N45" s="4">
        <v>4.17986454999968</v>
      </c>
      <c r="O45" s="4">
        <v>10.7172183387765</v>
      </c>
      <c r="P45" s="4">
        <v>5.46977622369139</v>
      </c>
      <c r="Q45" s="14" t="s">
        <v>95</v>
      </c>
      <c r="R45" s="2">
        <v>1.00666666666667</v>
      </c>
      <c r="S45" s="3">
        <v>3.90666666666667</v>
      </c>
      <c r="T45" s="3">
        <v>11.46</v>
      </c>
      <c r="U45" s="3">
        <v>4.22666666666667</v>
      </c>
      <c r="W45" s="9" t="s">
        <v>20</v>
      </c>
      <c r="X45" s="4">
        <v>0.986232704493358</v>
      </c>
      <c r="Y45" s="4">
        <v>3.16015070815081</v>
      </c>
      <c r="Z45" s="4">
        <v>17.5635295898364</v>
      </c>
      <c r="AA45" s="4">
        <v>6.6183331302824</v>
      </c>
      <c r="AB45" s="14" t="s">
        <v>95</v>
      </c>
      <c r="AC45" s="2">
        <v>1.0067</v>
      </c>
      <c r="AD45" s="3">
        <v>2.7721</v>
      </c>
      <c r="AE45" s="3">
        <v>16.3333</v>
      </c>
      <c r="AF45" s="3">
        <v>7.5026</v>
      </c>
      <c r="AH45" s="9" t="s">
        <v>20</v>
      </c>
      <c r="AI45" s="4">
        <v>0.986232704493358</v>
      </c>
      <c r="AJ45" s="4">
        <v>1.98693350830936</v>
      </c>
      <c r="AK45" s="4">
        <v>5.53118750117006</v>
      </c>
      <c r="AL45" s="4">
        <v>1.20504501178174</v>
      </c>
      <c r="AM45" s="14" t="s">
        <v>95</v>
      </c>
      <c r="AN45" s="2">
        <v>1.0067</v>
      </c>
      <c r="AO45" s="3">
        <v>1.728</v>
      </c>
      <c r="AP45" s="3">
        <v>5.8658</v>
      </c>
      <c r="AQ45" s="3">
        <v>0.9461</v>
      </c>
    </row>
    <row r="46" spans="1:43">
      <c r="A46" s="9" t="s">
        <v>20</v>
      </c>
      <c r="B46" s="4">
        <v>0.907519155317161</v>
      </c>
      <c r="C46" s="4">
        <v>3.15860658061178</v>
      </c>
      <c r="D46" s="4">
        <v>13.1762299946477</v>
      </c>
      <c r="E46" s="4">
        <v>1.5028592496392</v>
      </c>
      <c r="F46" s="14" t="s">
        <v>96</v>
      </c>
      <c r="G46" s="2">
        <v>0.06119</v>
      </c>
      <c r="H46" s="3">
        <v>0.08988</v>
      </c>
      <c r="I46" s="3">
        <v>0.66449</v>
      </c>
      <c r="J46" s="3">
        <v>0.34863</v>
      </c>
      <c r="K46" s="4"/>
      <c r="L46" s="9" t="s">
        <v>20</v>
      </c>
      <c r="M46" s="4">
        <v>0.907519155317161</v>
      </c>
      <c r="N46" s="4">
        <v>3.8251871097027</v>
      </c>
      <c r="O46" s="4">
        <v>12.4790350737811</v>
      </c>
      <c r="P46" s="4">
        <v>3.70609341533109</v>
      </c>
      <c r="Q46" s="14" t="s">
        <v>96</v>
      </c>
      <c r="R46" s="2">
        <v>0.0611918658356194</v>
      </c>
      <c r="S46" s="3">
        <v>0.140988573217044</v>
      </c>
      <c r="T46" s="3">
        <v>0.527004111305911</v>
      </c>
      <c r="U46" s="3">
        <v>0.624615437244745</v>
      </c>
      <c r="W46" s="9" t="s">
        <v>20</v>
      </c>
      <c r="X46" s="4">
        <v>0.907519155317161</v>
      </c>
      <c r="Y46" s="4">
        <v>2.45164808687303</v>
      </c>
      <c r="Z46" s="4">
        <v>17.5217596243662</v>
      </c>
      <c r="AA46" s="4">
        <v>8.9230581301979</v>
      </c>
      <c r="AB46" s="14" t="s">
        <v>96</v>
      </c>
      <c r="AC46" s="2">
        <v>0.06119</v>
      </c>
      <c r="AD46" s="3">
        <v>0.2073</v>
      </c>
      <c r="AE46" s="3">
        <v>1.20941</v>
      </c>
      <c r="AF46" s="3">
        <v>0.7173</v>
      </c>
      <c r="AH46" s="9" t="s">
        <v>20</v>
      </c>
      <c r="AI46" s="4">
        <v>0.907519155317161</v>
      </c>
      <c r="AJ46" s="4">
        <v>1.75505242969841</v>
      </c>
      <c r="AK46" s="4">
        <v>5.95844068814495</v>
      </c>
      <c r="AL46" s="4">
        <v>0.89405788139947</v>
      </c>
      <c r="AM46" s="14" t="s">
        <v>96</v>
      </c>
      <c r="AN46" s="2">
        <v>0.06119</v>
      </c>
      <c r="AO46" s="3">
        <v>0.15792</v>
      </c>
      <c r="AP46" s="3">
        <v>0.17277</v>
      </c>
      <c r="AQ46" s="3">
        <v>0.13696</v>
      </c>
    </row>
    <row r="47" spans="1:43">
      <c r="A47" s="9" t="s">
        <v>20</v>
      </c>
      <c r="B47" s="4">
        <v>1.11728713807222</v>
      </c>
      <c r="C47" s="4">
        <v>3.47182951575209</v>
      </c>
      <c r="D47" s="4">
        <v>14.414425843085</v>
      </c>
      <c r="E47" s="4">
        <v>1.55091546921072</v>
      </c>
      <c r="F47" s="15" t="s">
        <v>97</v>
      </c>
      <c r="G47" s="17"/>
      <c r="H47" s="3">
        <v>2.9361074386368e-5</v>
      </c>
      <c r="I47" s="3">
        <v>5.29075985094205e-5</v>
      </c>
      <c r="J47" s="3">
        <v>0.0695920485695914</v>
      </c>
      <c r="K47" s="4"/>
      <c r="L47" s="9" t="s">
        <v>20</v>
      </c>
      <c r="M47" s="4">
        <v>1.11728713807222</v>
      </c>
      <c r="N47" s="4">
        <v>3.70582797721362</v>
      </c>
      <c r="O47" s="4">
        <v>11.1776181739179</v>
      </c>
      <c r="P47" s="4">
        <v>3.50076820252979</v>
      </c>
      <c r="Q47" s="15" t="s">
        <v>97</v>
      </c>
      <c r="S47" s="3">
        <v>4.79787248593828e-5</v>
      </c>
      <c r="T47" s="3">
        <v>3.92838023057428e-5</v>
      </c>
      <c r="U47" s="3">
        <v>0.00683369763459366</v>
      </c>
      <c r="W47" s="9" t="s">
        <v>20</v>
      </c>
      <c r="X47" s="4">
        <v>1.11728713807222</v>
      </c>
      <c r="Y47" s="4">
        <v>2.70457716673241</v>
      </c>
      <c r="Z47" s="4">
        <v>13.9146008400473</v>
      </c>
      <c r="AA47" s="4">
        <v>6.96642130429399</v>
      </c>
      <c r="AB47" s="15" t="s">
        <v>97</v>
      </c>
      <c r="AD47" s="3">
        <v>0.00121518097247052</v>
      </c>
      <c r="AE47" s="3">
        <v>0.000224224433952269</v>
      </c>
      <c r="AF47" s="3">
        <v>0.000834002445601014</v>
      </c>
      <c r="AH47" s="9" t="s">
        <v>20</v>
      </c>
      <c r="AI47" s="4">
        <v>1.11728713807222</v>
      </c>
      <c r="AJ47" s="4">
        <v>1.44189275828895</v>
      </c>
      <c r="AK47" s="4">
        <v>6.10777161936269</v>
      </c>
      <c r="AL47" s="4">
        <v>0.73924050983428</v>
      </c>
      <c r="AM47" s="15" t="s">
        <v>97</v>
      </c>
      <c r="AO47" s="3">
        <f>TTEST($AI45:$AI47,AJ45:AJ47,2,2)</f>
        <v>0.0128822864164742</v>
      </c>
      <c r="AP47" s="3">
        <f>TTEST($AI45:$AI47,AK45:AK47,2,2)</f>
        <v>1.20014663067869e-5</v>
      </c>
      <c r="AQ47" s="3">
        <f>TTEST($AI45:$AI47,AL45:AL47,2,2)</f>
        <v>0.720686271843755</v>
      </c>
    </row>
    <row r="48" spans="7:42">
      <c r="G48" s="17"/>
      <c r="H48" s="3" t="s">
        <v>99</v>
      </c>
      <c r="I48" s="3" t="s">
        <v>99</v>
      </c>
      <c r="K48" s="4"/>
      <c r="S48" s="3" t="s">
        <v>99</v>
      </c>
      <c r="T48" s="3" t="s">
        <v>99</v>
      </c>
      <c r="U48" s="3" t="s">
        <v>99</v>
      </c>
      <c r="X48" s="4"/>
      <c r="Y48" s="4"/>
      <c r="Z48" s="4"/>
      <c r="AA48" s="4"/>
      <c r="AD48" s="3" t="s">
        <v>99</v>
      </c>
      <c r="AE48" s="3" t="s">
        <v>99</v>
      </c>
      <c r="AF48" s="3" t="s">
        <v>99</v>
      </c>
      <c r="AI48" s="4"/>
      <c r="AJ48" s="4"/>
      <c r="AK48" s="4"/>
      <c r="AL48" s="4"/>
      <c r="AO48" s="3" t="s">
        <v>98</v>
      </c>
      <c r="AP48" s="3" t="s">
        <v>99</v>
      </c>
    </row>
    <row r="49" ht="15.75" spans="1:43">
      <c r="A49" s="9" t="s">
        <v>22</v>
      </c>
      <c r="B49" s="4">
        <v>1.16473358646846</v>
      </c>
      <c r="C49" s="4">
        <v>1.12919410541564</v>
      </c>
      <c r="D49" s="4">
        <v>2.28240719210017</v>
      </c>
      <c r="E49" s="4">
        <v>1.66852387082433</v>
      </c>
      <c r="F49" s="14" t="s">
        <v>95</v>
      </c>
      <c r="G49" s="18">
        <v>1.0349223631225</v>
      </c>
      <c r="H49" s="3">
        <v>1.16676033033823</v>
      </c>
      <c r="I49" s="3">
        <v>2.36969450670414</v>
      </c>
      <c r="J49" s="3">
        <v>1.81444096210931</v>
      </c>
      <c r="K49" s="4"/>
      <c r="L49" s="9" t="s">
        <v>22</v>
      </c>
      <c r="M49" s="4">
        <v>1.16473358646846</v>
      </c>
      <c r="N49" s="4">
        <v>0.829542631753357</v>
      </c>
      <c r="O49" s="4">
        <v>1.89490854382053</v>
      </c>
      <c r="P49" s="4">
        <v>2.34048931810308</v>
      </c>
      <c r="Q49" s="14" t="s">
        <v>95</v>
      </c>
      <c r="R49" s="2">
        <v>1.03333333333333</v>
      </c>
      <c r="S49" s="3">
        <v>0.853333333333333</v>
      </c>
      <c r="T49" s="3">
        <v>1.91333333333333</v>
      </c>
      <c r="U49" s="3">
        <v>3.07666666666667</v>
      </c>
      <c r="W49" s="9" t="s">
        <v>22</v>
      </c>
      <c r="X49" s="4">
        <v>1.16473358646846</v>
      </c>
      <c r="Y49" s="4">
        <v>0.737654887880911</v>
      </c>
      <c r="Z49" s="4">
        <v>2.72848426502747</v>
      </c>
      <c r="AA49" s="4">
        <v>13.4937958453297</v>
      </c>
      <c r="AB49" s="14" t="s">
        <v>95</v>
      </c>
      <c r="AC49" s="2">
        <v>1.0333</v>
      </c>
      <c r="AD49" s="3">
        <v>0.6746</v>
      </c>
      <c r="AE49" s="3">
        <v>2.6815</v>
      </c>
      <c r="AF49" s="3">
        <v>14.5414</v>
      </c>
      <c r="AH49" s="9" t="s">
        <v>22</v>
      </c>
      <c r="AI49" s="4">
        <v>1.16473358646846</v>
      </c>
      <c r="AJ49" s="4">
        <v>0.526926874443315</v>
      </c>
      <c r="AK49" s="4">
        <v>2.35111733882524</v>
      </c>
      <c r="AL49" s="4">
        <v>1.18190694721436</v>
      </c>
      <c r="AM49" s="14" t="s">
        <v>95</v>
      </c>
      <c r="AN49" s="2">
        <v>1.0333</v>
      </c>
      <c r="AO49" s="3">
        <v>0.5325</v>
      </c>
      <c r="AP49" s="3">
        <v>1.8443</v>
      </c>
      <c r="AQ49" s="3">
        <v>1.1482</v>
      </c>
    </row>
    <row r="50" spans="1:43">
      <c r="A50" s="9" t="s">
        <v>22</v>
      </c>
      <c r="B50" s="4">
        <v>1.25701337452183</v>
      </c>
      <c r="C50" s="4">
        <v>1.22073400166224</v>
      </c>
      <c r="D50" s="4">
        <v>2.25697354962393</v>
      </c>
      <c r="E50" s="4">
        <v>1.71095344728414</v>
      </c>
      <c r="F50" s="14" t="s">
        <v>96</v>
      </c>
      <c r="G50" s="18">
        <v>0.17901</v>
      </c>
      <c r="H50" s="3">
        <v>0.02728</v>
      </c>
      <c r="I50" s="3">
        <v>0.10017</v>
      </c>
      <c r="J50" s="3">
        <v>0.12387</v>
      </c>
      <c r="L50" s="9" t="s">
        <v>22</v>
      </c>
      <c r="M50" s="4">
        <v>1.25701337452183</v>
      </c>
      <c r="N50" s="4">
        <v>0.88565754095097</v>
      </c>
      <c r="O50" s="4">
        <v>1.77772465861978</v>
      </c>
      <c r="P50" s="4">
        <v>3.85546497387377</v>
      </c>
      <c r="Q50" s="14" t="s">
        <v>96</v>
      </c>
      <c r="R50" s="2">
        <v>0.179009621094634</v>
      </c>
      <c r="S50" s="3">
        <v>0.0185592145427668</v>
      </c>
      <c r="T50" s="3">
        <v>0.0845248155540397</v>
      </c>
      <c r="U50" s="3">
        <v>0.439406164929189</v>
      </c>
      <c r="W50" s="9" t="s">
        <v>22</v>
      </c>
      <c r="X50" s="4">
        <v>1.25701337452183</v>
      </c>
      <c r="Y50" s="4">
        <v>0.70980517365342</v>
      </c>
      <c r="Z50" s="4">
        <v>2.82440195270157</v>
      </c>
      <c r="AA50" s="4">
        <v>15.4806079895196</v>
      </c>
      <c r="AB50" s="14" t="s">
        <v>96</v>
      </c>
      <c r="AC50" s="2">
        <v>0.17901</v>
      </c>
      <c r="AD50" s="3">
        <v>0.04982</v>
      </c>
      <c r="AE50" s="3">
        <v>0.0989</v>
      </c>
      <c r="AF50" s="3">
        <v>0.57609</v>
      </c>
      <c r="AH50" s="9" t="s">
        <v>22</v>
      </c>
      <c r="AI50" s="4">
        <v>1.25701337452183</v>
      </c>
      <c r="AJ50" s="4">
        <v>0.575526800586603</v>
      </c>
      <c r="AK50" s="4">
        <v>1.64082768209509</v>
      </c>
      <c r="AL50" s="4">
        <v>1.11074549482105</v>
      </c>
      <c r="AM50" s="14" t="s">
        <v>96</v>
      </c>
      <c r="AN50" s="2">
        <v>0.17901</v>
      </c>
      <c r="AO50" s="3">
        <v>0.02336</v>
      </c>
      <c r="AP50" s="3">
        <v>0.25503</v>
      </c>
      <c r="AQ50" s="3">
        <v>0.02063</v>
      </c>
    </row>
    <row r="51" spans="1:43">
      <c r="A51" s="9" t="s">
        <v>22</v>
      </c>
      <c r="B51" s="4">
        <v>0.683020128377198</v>
      </c>
      <c r="C51" s="4">
        <v>1.15035288393682</v>
      </c>
      <c r="D51" s="4">
        <v>2.56970277838833</v>
      </c>
      <c r="E51" s="4">
        <v>2.06384556821946</v>
      </c>
      <c r="F51" s="15" t="s">
        <v>97</v>
      </c>
      <c r="G51" s="17"/>
      <c r="H51" s="3">
        <v>0.504720192804766</v>
      </c>
      <c r="I51" s="3">
        <v>0.00283362255239865</v>
      </c>
      <c r="J51" s="3">
        <v>0.0231342939975381</v>
      </c>
      <c r="L51" s="9" t="s">
        <v>22</v>
      </c>
      <c r="M51" s="4">
        <v>0.683020128377198</v>
      </c>
      <c r="N51" s="4">
        <v>0.840880495477773</v>
      </c>
      <c r="O51" s="4">
        <v>2.06733055841856</v>
      </c>
      <c r="P51" s="4">
        <v>3.0293219944929</v>
      </c>
      <c r="Q51" s="15" t="s">
        <v>97</v>
      </c>
      <c r="S51" s="3">
        <v>0.364128744581737</v>
      </c>
      <c r="T51" s="3">
        <v>0.0111370689186711</v>
      </c>
      <c r="U51" s="3">
        <v>0.0124877214986384</v>
      </c>
      <c r="W51" s="9" t="s">
        <v>22</v>
      </c>
      <c r="X51" s="4">
        <v>0.683020128377198</v>
      </c>
      <c r="Y51" s="4">
        <v>0.576227304964284</v>
      </c>
      <c r="Z51" s="4">
        <v>2.49161157178349</v>
      </c>
      <c r="AA51" s="4">
        <v>14.6496537618821</v>
      </c>
      <c r="AB51" s="15" t="s">
        <v>97</v>
      </c>
      <c r="AD51" s="3">
        <v>0.122955117351339</v>
      </c>
      <c r="AE51" s="3">
        <v>0.0012701185713622</v>
      </c>
      <c r="AF51" s="3">
        <v>2.35166419191361e-5</v>
      </c>
      <c r="AH51" s="9" t="s">
        <v>22</v>
      </c>
      <c r="AI51" s="4">
        <v>0.683020128377198</v>
      </c>
      <c r="AJ51" s="4">
        <v>0.495194029864491</v>
      </c>
      <c r="AK51" s="4">
        <v>1.54101809703138</v>
      </c>
      <c r="AL51" s="4">
        <v>1.15190243265415</v>
      </c>
      <c r="AM51" s="15" t="s">
        <v>97</v>
      </c>
      <c r="AO51" s="3">
        <f>TTEST($AI49:$AI51,AJ49:AJ51,2,2)</f>
        <v>0.0488611905536918</v>
      </c>
      <c r="AP51" s="3">
        <f>TTEST($AI49:$AI51,AK49:AK51,2,2)</f>
        <v>0.0598761012769439</v>
      </c>
      <c r="AQ51" s="3">
        <f>TTEST($AI49:$AI51,AL49:AL51,2,2)</f>
        <v>0.561571067288825</v>
      </c>
    </row>
    <row r="52" spans="7:41">
      <c r="G52" s="17"/>
      <c r="I52" s="3" t="s">
        <v>99</v>
      </c>
      <c r="J52" s="3" t="s">
        <v>98</v>
      </c>
      <c r="T52" s="3" t="s">
        <v>98</v>
      </c>
      <c r="U52" s="3" t="s">
        <v>98</v>
      </c>
      <c r="X52" s="4"/>
      <c r="Y52" s="4"/>
      <c r="Z52" s="4"/>
      <c r="AA52" s="4"/>
      <c r="AE52" s="3" t="s">
        <v>99</v>
      </c>
      <c r="AF52" s="3" t="s">
        <v>99</v>
      </c>
      <c r="AI52" s="4"/>
      <c r="AJ52" s="4"/>
      <c r="AK52" s="4"/>
      <c r="AL52" s="4"/>
      <c r="AO52" s="3" t="s">
        <v>98</v>
      </c>
    </row>
    <row r="53" ht="15.75" spans="1:43">
      <c r="A53" s="9" t="s">
        <v>24</v>
      </c>
      <c r="B53" s="4">
        <v>1.16204558695784</v>
      </c>
      <c r="C53" s="4">
        <v>2.08376381977836</v>
      </c>
      <c r="D53" s="4">
        <v>3.87250540490532</v>
      </c>
      <c r="E53" s="4">
        <v>6.5136669968192</v>
      </c>
      <c r="F53" s="14" t="s">
        <v>95</v>
      </c>
      <c r="G53" s="18">
        <v>1.00623740546992</v>
      </c>
      <c r="H53" s="3">
        <v>2.13980091206261</v>
      </c>
      <c r="I53" s="3">
        <v>3.6589454911426</v>
      </c>
      <c r="J53" s="3">
        <v>7.35533621635953</v>
      </c>
      <c r="L53" s="9" t="s">
        <v>24</v>
      </c>
      <c r="M53" s="4">
        <v>1.16204558695784</v>
      </c>
      <c r="N53" s="4">
        <v>1.24356308888049</v>
      </c>
      <c r="O53" s="4">
        <v>12.7856754830815</v>
      </c>
      <c r="P53" s="4">
        <v>3.99354877993724</v>
      </c>
      <c r="Q53" s="14" t="s">
        <v>95</v>
      </c>
      <c r="R53" s="2">
        <v>1.00333333333333</v>
      </c>
      <c r="S53" s="3">
        <v>1.27333333333333</v>
      </c>
      <c r="T53" s="3">
        <v>11.9</v>
      </c>
      <c r="U53" s="3">
        <v>3.82333333333333</v>
      </c>
      <c r="W53" s="9" t="s">
        <v>24</v>
      </c>
      <c r="X53" s="4">
        <v>1.16204558695784</v>
      </c>
      <c r="Y53" s="4">
        <v>2.0449651949088</v>
      </c>
      <c r="Z53" s="4">
        <v>19.4158055898959</v>
      </c>
      <c r="AA53" s="4">
        <v>8.78707889121354</v>
      </c>
      <c r="AB53" s="14" t="s">
        <v>95</v>
      </c>
      <c r="AC53" s="2">
        <v>1.0033</v>
      </c>
      <c r="AD53" s="3">
        <v>2.0679</v>
      </c>
      <c r="AE53" s="3">
        <v>2.0679</v>
      </c>
      <c r="AF53" s="3">
        <v>8.394</v>
      </c>
      <c r="AH53" s="9" t="s">
        <v>24</v>
      </c>
      <c r="AI53" s="4">
        <v>1.16204558695784</v>
      </c>
      <c r="AJ53" s="4">
        <v>1.64692154468893</v>
      </c>
      <c r="AK53" s="4">
        <v>4.31809728440032</v>
      </c>
      <c r="AL53" s="4">
        <v>3.53689755122918</v>
      </c>
      <c r="AM53" s="14" t="s">
        <v>95</v>
      </c>
      <c r="AN53" s="2">
        <v>1.0033</v>
      </c>
      <c r="AO53" s="3">
        <v>1.5024</v>
      </c>
      <c r="AP53" s="3">
        <v>4.2093</v>
      </c>
      <c r="AQ53" s="3">
        <v>2.7704</v>
      </c>
    </row>
    <row r="54" spans="1:43">
      <c r="A54" s="9" t="s">
        <v>24</v>
      </c>
      <c r="B54" s="4">
        <v>0.963707118391551</v>
      </c>
      <c r="C54" s="4">
        <v>2.32407519635204</v>
      </c>
      <c r="D54" s="4">
        <v>3.8085763723476</v>
      </c>
      <c r="E54" s="4">
        <v>7.78093488710193</v>
      </c>
      <c r="F54" s="14" t="s">
        <v>96</v>
      </c>
      <c r="G54" s="2">
        <v>0.0809</v>
      </c>
      <c r="H54" s="3">
        <v>0.09387</v>
      </c>
      <c r="I54" s="3">
        <v>0.18083</v>
      </c>
      <c r="J54" s="3">
        <v>0.42168</v>
      </c>
      <c r="L54" s="9" t="s">
        <v>24</v>
      </c>
      <c r="M54" s="4">
        <v>0.963707118391551</v>
      </c>
      <c r="N54" s="4">
        <v>1.44357282016409</v>
      </c>
      <c r="O54" s="4">
        <v>12.7201733568464</v>
      </c>
      <c r="P54" s="4">
        <v>3.91827039497769</v>
      </c>
      <c r="Q54" s="14" t="s">
        <v>96</v>
      </c>
      <c r="R54" s="2">
        <v>0.0808977406634106</v>
      </c>
      <c r="S54" s="3">
        <v>0.0881917103688197</v>
      </c>
      <c r="T54" s="3">
        <v>0.855238758086497</v>
      </c>
      <c r="U54" s="3">
        <v>0.133208274684587</v>
      </c>
      <c r="W54" s="9" t="s">
        <v>24</v>
      </c>
      <c r="X54" s="4">
        <v>0.963707118391551</v>
      </c>
      <c r="Y54" s="4">
        <v>2.21563871250256</v>
      </c>
      <c r="Z54" s="4">
        <v>20.5671025254618</v>
      </c>
      <c r="AA54" s="4">
        <v>7.74455864791734</v>
      </c>
      <c r="AB54" s="14" t="s">
        <v>96</v>
      </c>
      <c r="AC54" s="2">
        <v>0.0809</v>
      </c>
      <c r="AD54" s="3">
        <v>0.0795</v>
      </c>
      <c r="AE54" s="3">
        <v>0.0795</v>
      </c>
      <c r="AF54" s="3">
        <v>0.32711</v>
      </c>
      <c r="AH54" s="9" t="s">
        <v>24</v>
      </c>
      <c r="AI54" s="4">
        <v>0.963707118391551</v>
      </c>
      <c r="AJ54" s="4">
        <v>1.49643241783583</v>
      </c>
      <c r="AK54" s="4">
        <v>5.17082954254221</v>
      </c>
      <c r="AL54" s="4">
        <v>2.21490800014691</v>
      </c>
      <c r="AM54" s="14" t="s">
        <v>96</v>
      </c>
      <c r="AN54" s="2">
        <v>0.0809</v>
      </c>
      <c r="AO54" s="3">
        <v>0.08175</v>
      </c>
      <c r="AP54" s="3">
        <v>0.58905</v>
      </c>
      <c r="AQ54" s="3">
        <v>0.39593</v>
      </c>
    </row>
    <row r="55" spans="1:43">
      <c r="A55" s="9" t="s">
        <v>24</v>
      </c>
      <c r="B55" s="4">
        <v>0.892959511060382</v>
      </c>
      <c r="C55" s="4">
        <v>2.01156372005742</v>
      </c>
      <c r="D55" s="4">
        <v>3.29575469617489</v>
      </c>
      <c r="E55" s="4">
        <v>7.77140676515745</v>
      </c>
      <c r="F55" s="15" t="s">
        <v>97</v>
      </c>
      <c r="H55" s="3">
        <v>0.000798021545150543</v>
      </c>
      <c r="I55" s="3">
        <v>0.0001849423238638</v>
      </c>
      <c r="J55" s="3">
        <v>0.000120768621628799</v>
      </c>
      <c r="L55" s="9" t="s">
        <v>24</v>
      </c>
      <c r="M55" s="4">
        <v>0.892959511060382</v>
      </c>
      <c r="N55" s="4">
        <v>1.135755861233</v>
      </c>
      <c r="O55" s="4">
        <v>10.190854600138</v>
      </c>
      <c r="P55" s="4">
        <v>3.5563911969806</v>
      </c>
      <c r="Q55" s="15" t="s">
        <v>97</v>
      </c>
      <c r="S55" s="3">
        <v>0.0909054937676029</v>
      </c>
      <c r="T55" s="3">
        <v>0.000221743734585768</v>
      </c>
      <c r="U55" s="3">
        <v>5.69527001794604e-5</v>
      </c>
      <c r="W55" s="9" t="s">
        <v>24</v>
      </c>
      <c r="X55" s="4">
        <v>0.892959511060382</v>
      </c>
      <c r="Y55" s="4">
        <v>1.94310895798703</v>
      </c>
      <c r="Z55" s="4">
        <v>15.1921382204551</v>
      </c>
      <c r="AA55" s="4">
        <v>8.65037389605325</v>
      </c>
      <c r="AB55" s="15" t="s">
        <v>97</v>
      </c>
      <c r="AD55" s="3">
        <v>0.000719276646671198</v>
      </c>
      <c r="AE55" s="3">
        <v>0.000443853088245612</v>
      </c>
      <c r="AF55" s="3">
        <v>2.55860985804616e-5</v>
      </c>
      <c r="AH55" s="9" t="s">
        <v>24</v>
      </c>
      <c r="AI55" s="4">
        <v>0.892959511060382</v>
      </c>
      <c r="AJ55" s="4">
        <v>1.36392117015948</v>
      </c>
      <c r="AK55" s="4">
        <v>3.13901627766919</v>
      </c>
      <c r="AL55" s="4">
        <v>2.55949166816732</v>
      </c>
      <c r="AM55" s="15" t="s">
        <v>97</v>
      </c>
      <c r="AO55" s="3">
        <f>TTEST($AI53:$AI55,AJ53:AJ55,2,2)</f>
        <v>0.0124101564612523</v>
      </c>
      <c r="AP55" s="3">
        <f>TTEST($AI53:$AI55,AK53:AK55,2,2)</f>
        <v>0.00573954960463699</v>
      </c>
      <c r="AQ55" s="3">
        <f>TTEST($AI53:$AI55,AL53:AL55,2,2)</f>
        <v>0.0120019401076488</v>
      </c>
    </row>
    <row r="56" spans="8:43">
      <c r="H56" s="3" t="s">
        <v>99</v>
      </c>
      <c r="I56" s="3" t="s">
        <v>99</v>
      </c>
      <c r="J56" s="3" t="s">
        <v>99</v>
      </c>
      <c r="T56" s="3" t="s">
        <v>99</v>
      </c>
      <c r="U56" s="3" t="s">
        <v>99</v>
      </c>
      <c r="X56" s="4"/>
      <c r="Y56" s="4"/>
      <c r="Z56" s="4"/>
      <c r="AA56" s="4"/>
      <c r="AD56" s="3" t="s">
        <v>99</v>
      </c>
      <c r="AE56" s="3" t="s">
        <v>99</v>
      </c>
      <c r="AF56" s="3" t="s">
        <v>99</v>
      </c>
      <c r="AI56" s="4"/>
      <c r="AJ56" s="4"/>
      <c r="AK56" s="4"/>
      <c r="AL56" s="4"/>
      <c r="AO56" s="3" t="s">
        <v>98</v>
      </c>
      <c r="AP56" s="3" t="s">
        <v>99</v>
      </c>
      <c r="AQ56" s="3" t="s">
        <v>98</v>
      </c>
    </row>
    <row r="57" ht="15.75" spans="1:43">
      <c r="A57" s="9" t="s">
        <v>26</v>
      </c>
      <c r="B57" s="4">
        <v>0.886791389163191</v>
      </c>
      <c r="C57" s="4">
        <v>1.00696462047756</v>
      </c>
      <c r="D57" s="4">
        <v>14.0120220324748</v>
      </c>
      <c r="E57" s="4">
        <v>7.33952494184081</v>
      </c>
      <c r="F57" s="14" t="s">
        <v>95</v>
      </c>
      <c r="G57" s="2">
        <v>1.02447519907545</v>
      </c>
      <c r="H57" s="3">
        <v>1.07153549542103</v>
      </c>
      <c r="I57" s="3">
        <v>13.5195116185452</v>
      </c>
      <c r="J57" s="3">
        <v>7.62723675888112</v>
      </c>
      <c r="L57" s="9" t="s">
        <v>26</v>
      </c>
      <c r="M57" s="4">
        <v>0.886791389163191</v>
      </c>
      <c r="N57" s="4">
        <v>1.747646763367</v>
      </c>
      <c r="O57" s="4">
        <v>7.98915760939048</v>
      </c>
      <c r="P57" s="4">
        <v>3.70682537619571</v>
      </c>
      <c r="Q57" s="14" t="s">
        <v>95</v>
      </c>
      <c r="R57" s="2">
        <v>1.02333333333333</v>
      </c>
      <c r="S57" s="3">
        <v>1.53666666666667</v>
      </c>
      <c r="T57" s="3">
        <v>9.63333333333333</v>
      </c>
      <c r="U57" s="3">
        <v>3.94333333333333</v>
      </c>
      <c r="W57" s="9" t="s">
        <v>26</v>
      </c>
      <c r="X57" s="4">
        <v>0.886791389163191</v>
      </c>
      <c r="Y57" s="4">
        <v>0.315915989676487</v>
      </c>
      <c r="Z57" s="4">
        <v>10.6563184932553</v>
      </c>
      <c r="AA57" s="4">
        <v>4.33995227785876</v>
      </c>
      <c r="AB57" s="14" t="s">
        <v>95</v>
      </c>
      <c r="AC57" s="2">
        <v>1.0233</v>
      </c>
      <c r="AD57" s="3">
        <v>0.3749</v>
      </c>
      <c r="AE57" s="3">
        <v>9.6881</v>
      </c>
      <c r="AF57" s="3">
        <v>4.7552</v>
      </c>
      <c r="AH57" s="9" t="s">
        <v>26</v>
      </c>
      <c r="AI57" s="4">
        <v>0.886791389163191</v>
      </c>
      <c r="AJ57" s="4">
        <v>1.24296472142325</v>
      </c>
      <c r="AK57" s="4">
        <v>8.92087357343616</v>
      </c>
      <c r="AL57" s="4">
        <v>1.37923372194639</v>
      </c>
      <c r="AM57" s="14" t="s">
        <v>95</v>
      </c>
      <c r="AN57" s="2">
        <v>1.0233</v>
      </c>
      <c r="AO57" s="3">
        <v>1.2987</v>
      </c>
      <c r="AP57" s="3">
        <v>8.2704</v>
      </c>
      <c r="AQ57" s="3">
        <v>1.6361</v>
      </c>
    </row>
    <row r="58" spans="1:43">
      <c r="A58" s="9" t="s">
        <v>26</v>
      </c>
      <c r="B58" s="4">
        <v>0.833160683925912</v>
      </c>
      <c r="C58" s="4">
        <v>1.20429580632298</v>
      </c>
      <c r="D58" s="4">
        <v>14.3983464513496</v>
      </c>
      <c r="E58" s="4">
        <v>7.1564576330012</v>
      </c>
      <c r="F58" s="14" t="s">
        <v>96</v>
      </c>
      <c r="G58" s="2">
        <v>0.16425</v>
      </c>
      <c r="H58" s="3">
        <v>0.06506</v>
      </c>
      <c r="I58" s="3">
        <v>0.69419</v>
      </c>
      <c r="J58" s="3">
        <v>0.38354</v>
      </c>
      <c r="L58" s="9" t="s">
        <v>26</v>
      </c>
      <c r="M58" s="4">
        <v>0.833160683925912</v>
      </c>
      <c r="N58" s="4">
        <v>1.58421378825619</v>
      </c>
      <c r="O58" s="4">
        <v>7.00538519827273</v>
      </c>
      <c r="P58" s="4">
        <v>3.91595633977616</v>
      </c>
      <c r="Q58" s="14" t="s">
        <v>96</v>
      </c>
      <c r="R58" s="2">
        <v>0.164249133263399</v>
      </c>
      <c r="S58" s="3">
        <v>0.137396425636833</v>
      </c>
      <c r="T58" s="3">
        <v>2.1520093969229</v>
      </c>
      <c r="U58" s="3">
        <v>0.141931125706959</v>
      </c>
      <c r="W58" s="9" t="s">
        <v>26</v>
      </c>
      <c r="X58" s="4">
        <v>0.833160683925912</v>
      </c>
      <c r="Y58" s="4">
        <v>0.37259211459487</v>
      </c>
      <c r="Z58" s="4">
        <v>8.7746248331576</v>
      </c>
      <c r="AA58" s="4">
        <v>5.84100779697226</v>
      </c>
      <c r="AB58" s="14" t="s">
        <v>96</v>
      </c>
      <c r="AC58" s="2">
        <v>0.16425</v>
      </c>
      <c r="AD58" s="3">
        <v>0.03471</v>
      </c>
      <c r="AE58" s="3">
        <v>0.54389</v>
      </c>
      <c r="AF58" s="3">
        <v>0.54786</v>
      </c>
      <c r="AH58" s="9" t="s">
        <v>26</v>
      </c>
      <c r="AI58" s="4">
        <v>0.833160683925912</v>
      </c>
      <c r="AJ58" s="4">
        <v>1.35936553562022</v>
      </c>
      <c r="AK58" s="4">
        <v>9.69721933802677</v>
      </c>
      <c r="AL58" s="4">
        <v>1.83402476190838</v>
      </c>
      <c r="AM58" s="14" t="s">
        <v>96</v>
      </c>
      <c r="AN58" s="2">
        <v>0.16425</v>
      </c>
      <c r="AO58" s="3">
        <v>0.03369</v>
      </c>
      <c r="AP58" s="3">
        <v>1.06254</v>
      </c>
      <c r="AQ58" s="13">
        <v>0.13455</v>
      </c>
    </row>
    <row r="59" spans="1:43">
      <c r="A59" s="9" t="s">
        <v>26</v>
      </c>
      <c r="B59" s="4">
        <v>1.35347352413725</v>
      </c>
      <c r="C59" s="4">
        <v>1.00334605946256</v>
      </c>
      <c r="D59" s="4">
        <v>12.1481663718112</v>
      </c>
      <c r="E59" s="4">
        <v>8.38572770180136</v>
      </c>
      <c r="F59" s="15" t="s">
        <v>97</v>
      </c>
      <c r="H59" s="3">
        <v>0.804616858383528</v>
      </c>
      <c r="I59" s="3">
        <v>6.262484925872e-5</v>
      </c>
      <c r="J59" s="3">
        <v>9.30000103054838e-5</v>
      </c>
      <c r="L59" s="9" t="s">
        <v>26</v>
      </c>
      <c r="M59" s="4">
        <v>1.35347352413725</v>
      </c>
      <c r="N59" s="4">
        <v>1.28053413149208</v>
      </c>
      <c r="O59" s="4">
        <v>13.8952565251132</v>
      </c>
      <c r="P59" s="4">
        <v>4.20247995708343</v>
      </c>
      <c r="Q59" s="15" t="s">
        <v>97</v>
      </c>
      <c r="S59" s="3">
        <v>0.0750799517820849</v>
      </c>
      <c r="T59" s="3">
        <v>0.0162916589157342</v>
      </c>
      <c r="U59" s="3">
        <v>0.000183433665076074</v>
      </c>
      <c r="W59" s="9" t="s">
        <v>26</v>
      </c>
      <c r="X59" s="4">
        <v>1.35347352413725</v>
      </c>
      <c r="Y59" s="4">
        <v>0.436097115831404</v>
      </c>
      <c r="Z59" s="4">
        <v>9.63335424196264</v>
      </c>
      <c r="AA59" s="4">
        <v>4.08477501147498</v>
      </c>
      <c r="AB59" s="15" t="s">
        <v>97</v>
      </c>
      <c r="AD59" s="3">
        <v>0.0183396610811641</v>
      </c>
      <c r="AE59" s="3">
        <v>0.000108068750805595</v>
      </c>
      <c r="AF59" s="3">
        <v>0.00285770771601245</v>
      </c>
      <c r="AH59" s="9" t="s">
        <v>26</v>
      </c>
      <c r="AI59" s="4">
        <v>1.35347352413725</v>
      </c>
      <c r="AJ59" s="4">
        <v>1.29378427815543</v>
      </c>
      <c r="AK59" s="4">
        <v>6.19313129551869</v>
      </c>
      <c r="AL59" s="4">
        <v>1.69499359981101</v>
      </c>
      <c r="AM59" s="15" t="s">
        <v>97</v>
      </c>
      <c r="AO59" s="3">
        <f>TTEST($AI57:$AI59,AJ57:AJ59,2,2)</f>
        <v>0.179222401935992</v>
      </c>
      <c r="AP59" s="3">
        <f>TTEST($AI57:$AI59,AK57:AK59,2,2)</f>
        <v>0.00252751590364324</v>
      </c>
      <c r="AQ59" s="3">
        <f>TTEST($AI57:$AI59,AL57:AL59,2,2)</f>
        <v>0.0454543075497286</v>
      </c>
    </row>
    <row r="60" spans="9:43">
      <c r="I60" s="3" t="s">
        <v>99</v>
      </c>
      <c r="J60" s="3" t="s">
        <v>99</v>
      </c>
      <c r="T60" s="3" t="s">
        <v>98</v>
      </c>
      <c r="U60" s="3" t="s">
        <v>99</v>
      </c>
      <c r="X60" s="4"/>
      <c r="Y60" s="4"/>
      <c r="Z60" s="4"/>
      <c r="AA60" s="4"/>
      <c r="AD60" s="3" t="s">
        <v>98</v>
      </c>
      <c r="AE60" s="3" t="s">
        <v>99</v>
      </c>
      <c r="AF60" s="3" t="s">
        <v>99</v>
      </c>
      <c r="AI60" s="4"/>
      <c r="AJ60" s="4"/>
      <c r="AK60" s="4"/>
      <c r="AL60" s="4"/>
      <c r="AP60" s="3" t="s">
        <v>99</v>
      </c>
      <c r="AQ60" s="3" t="s">
        <v>98</v>
      </c>
    </row>
    <row r="61" ht="15.75" spans="1:43">
      <c r="A61" s="9" t="s">
        <v>17</v>
      </c>
      <c r="B61" s="4">
        <v>1.03833288742551</v>
      </c>
      <c r="C61" s="4">
        <v>6.50252497634844</v>
      </c>
      <c r="D61" s="4">
        <v>6.22965765249807</v>
      </c>
      <c r="E61" s="4">
        <v>2.44149959292885</v>
      </c>
      <c r="F61" s="14" t="s">
        <v>95</v>
      </c>
      <c r="G61" s="2">
        <v>1.00546542718735</v>
      </c>
      <c r="H61" s="3">
        <v>6.8116618749349</v>
      </c>
      <c r="I61" s="3">
        <v>6.12760559309665</v>
      </c>
      <c r="J61" s="3">
        <v>2.61745623133504</v>
      </c>
      <c r="L61" s="9" t="s">
        <v>17</v>
      </c>
      <c r="M61" s="4">
        <v>1.03833288742551</v>
      </c>
      <c r="N61" s="4">
        <v>3.13979101960344</v>
      </c>
      <c r="O61" s="4">
        <v>3.37437006014634</v>
      </c>
      <c r="P61" s="4">
        <v>6.28708128838505</v>
      </c>
      <c r="Q61" s="14" t="s">
        <v>95</v>
      </c>
      <c r="R61" s="2">
        <v>1.00666666666667</v>
      </c>
      <c r="S61" s="3">
        <v>3.39333333333333</v>
      </c>
      <c r="T61" s="3">
        <v>3.04333333333333</v>
      </c>
      <c r="U61" s="3">
        <v>6.39</v>
      </c>
      <c r="W61" s="9" t="s">
        <v>17</v>
      </c>
      <c r="X61" s="4">
        <v>1.03833288742551</v>
      </c>
      <c r="Y61" s="4">
        <v>6.64764585416532</v>
      </c>
      <c r="Z61" s="4">
        <v>3.85828787519839</v>
      </c>
      <c r="AA61" s="4">
        <v>3.16687276156813</v>
      </c>
      <c r="AB61" s="14" t="s">
        <v>95</v>
      </c>
      <c r="AC61" s="2">
        <v>1.0067</v>
      </c>
      <c r="AD61" s="3">
        <v>7.0377</v>
      </c>
      <c r="AE61" s="3">
        <v>4.4914</v>
      </c>
      <c r="AF61" s="3">
        <v>3.653</v>
      </c>
      <c r="AH61" s="9" t="s">
        <v>17</v>
      </c>
      <c r="AI61" s="4">
        <v>1.03833288742551</v>
      </c>
      <c r="AJ61" s="4">
        <v>2.19558266893668</v>
      </c>
      <c r="AK61" s="4">
        <v>1.16523369765553</v>
      </c>
      <c r="AL61" s="4">
        <v>0.407399156295055</v>
      </c>
      <c r="AM61" s="14" t="s">
        <v>95</v>
      </c>
      <c r="AN61" s="19">
        <v>1.0067</v>
      </c>
      <c r="AO61" s="3">
        <v>2.131</v>
      </c>
      <c r="AP61" s="3">
        <v>1.2072</v>
      </c>
      <c r="AQ61" s="3">
        <v>0.4224</v>
      </c>
    </row>
    <row r="62" spans="1:43">
      <c r="A62" s="9" t="s">
        <v>17</v>
      </c>
      <c r="B62" s="4">
        <v>0.898321483364942</v>
      </c>
      <c r="C62" s="4">
        <v>6.19432437997041</v>
      </c>
      <c r="D62" s="4">
        <v>6.38961988075256</v>
      </c>
      <c r="E62" s="4">
        <v>2.61559377319844</v>
      </c>
      <c r="F62" s="14" t="s">
        <v>96</v>
      </c>
      <c r="G62" s="2">
        <v>0.05457</v>
      </c>
      <c r="H62" s="3">
        <v>0.47353</v>
      </c>
      <c r="I62" s="3">
        <v>0.18906</v>
      </c>
      <c r="J62" s="3">
        <v>0.10392</v>
      </c>
      <c r="L62" s="9" t="s">
        <v>17</v>
      </c>
      <c r="M62" s="4">
        <v>0.898321483364942</v>
      </c>
      <c r="N62" s="4">
        <v>3.75272206264638</v>
      </c>
      <c r="O62" s="4">
        <v>2.91747482045944</v>
      </c>
      <c r="P62" s="4">
        <v>6.0509305800129</v>
      </c>
      <c r="Q62" s="14" t="s">
        <v>96</v>
      </c>
      <c r="R62" s="2">
        <v>0.0545690184791497</v>
      </c>
      <c r="S62" s="3">
        <v>0.183515061446677</v>
      </c>
      <c r="T62" s="3">
        <v>0.164957907088782</v>
      </c>
      <c r="U62" s="3">
        <v>0.230651251893416</v>
      </c>
      <c r="W62" s="9" t="s">
        <v>17</v>
      </c>
      <c r="X62" s="4">
        <v>0.898321483364942</v>
      </c>
      <c r="Y62" s="4">
        <v>6.99241142938894</v>
      </c>
      <c r="Z62" s="4">
        <v>4.01444968019614</v>
      </c>
      <c r="AA62" s="4">
        <v>3.89871482615092</v>
      </c>
      <c r="AB62" s="14" t="s">
        <v>96</v>
      </c>
      <c r="AC62" s="2">
        <v>0.05457</v>
      </c>
      <c r="AD62" s="3">
        <v>0.23937</v>
      </c>
      <c r="AE62" s="3">
        <v>0.55683</v>
      </c>
      <c r="AF62" s="3">
        <v>0.24309</v>
      </c>
      <c r="AH62" s="9" t="s">
        <v>17</v>
      </c>
      <c r="AI62" s="4">
        <v>0.898321483364942</v>
      </c>
      <c r="AJ62" s="4">
        <v>1.85750024535338</v>
      </c>
      <c r="AK62" s="4">
        <v>1.1826534693528</v>
      </c>
      <c r="AL62" s="4">
        <v>0.455985638739892</v>
      </c>
      <c r="AM62" s="14" t="s">
        <v>96</v>
      </c>
      <c r="AN62" s="2">
        <v>0.05457</v>
      </c>
      <c r="AO62" s="3">
        <v>0.14299</v>
      </c>
      <c r="AP62" s="3">
        <v>0.03363</v>
      </c>
      <c r="AQ62" s="3">
        <v>0.01684</v>
      </c>
    </row>
    <row r="63" spans="1:43">
      <c r="A63" s="9" t="s">
        <v>17</v>
      </c>
      <c r="B63" s="4">
        <v>1.07974191077159</v>
      </c>
      <c r="C63" s="4">
        <v>7.73813626848585</v>
      </c>
      <c r="D63" s="4">
        <v>5.76353924603931</v>
      </c>
      <c r="E63" s="4">
        <v>2.79527532787784</v>
      </c>
      <c r="F63" s="15" t="s">
        <v>97</v>
      </c>
      <c r="H63" s="3">
        <v>0.000256932766815299</v>
      </c>
      <c r="I63" s="3">
        <v>1.26504192119619e-5</v>
      </c>
      <c r="J63" s="3">
        <v>0.000155200315668296</v>
      </c>
      <c r="L63" s="9" t="s">
        <v>17</v>
      </c>
      <c r="M63" s="4">
        <v>1.07974191077159</v>
      </c>
      <c r="N63" s="4">
        <v>3.2935904102235</v>
      </c>
      <c r="O63" s="4">
        <v>2.83736214142515</v>
      </c>
      <c r="P63" s="4">
        <v>6.82768805454756</v>
      </c>
      <c r="Q63" s="15" t="s">
        <v>97</v>
      </c>
      <c r="S63" s="3">
        <v>0.000240118726574826</v>
      </c>
      <c r="T63" s="3">
        <v>0.000318234463377242</v>
      </c>
      <c r="U63" s="3">
        <v>2.20176323576185e-5</v>
      </c>
      <c r="W63" s="9" t="s">
        <v>17</v>
      </c>
      <c r="X63" s="4">
        <v>1.07974191077159</v>
      </c>
      <c r="Y63" s="4">
        <v>7.4731098546577</v>
      </c>
      <c r="Z63" s="4">
        <v>5.60138469302091</v>
      </c>
      <c r="AA63" s="4">
        <v>3.89354943181795</v>
      </c>
      <c r="AB63" s="15" t="s">
        <v>97</v>
      </c>
      <c r="AD63" s="3">
        <v>1.63007752110043e-5</v>
      </c>
      <c r="AE63" s="3">
        <v>0.00338099345462393</v>
      </c>
      <c r="AF63" s="3">
        <v>0.000444422991300392</v>
      </c>
      <c r="AH63" s="9" t="s">
        <v>17</v>
      </c>
      <c r="AI63" s="4">
        <v>1.07974191077159</v>
      </c>
      <c r="AJ63" s="4">
        <v>2.34004789823035</v>
      </c>
      <c r="AK63" s="4">
        <v>1.27370703588525</v>
      </c>
      <c r="AL63" s="4">
        <v>0.403718658523827</v>
      </c>
      <c r="AM63" s="15" t="s">
        <v>97</v>
      </c>
      <c r="AO63" s="3">
        <f>TTEST($AI61:$AI63,AJ61:AJ63,2,2)</f>
        <v>0.0018258099169639</v>
      </c>
      <c r="AP63" s="3">
        <f>TTEST($AI61:$AI63,AK61:AK63,2,2)</f>
        <v>0.0350577171952038</v>
      </c>
      <c r="AQ63" s="3">
        <f>TTEST($AI61:$AI63,AL61:AL63,2,2)</f>
        <v>0.000529339205874934</v>
      </c>
    </row>
    <row r="64" spans="8:43">
      <c r="H64" s="3" t="s">
        <v>99</v>
      </c>
      <c r="I64" s="3" t="s">
        <v>99</v>
      </c>
      <c r="J64" s="3" t="s">
        <v>99</v>
      </c>
      <c r="S64" s="3" t="s">
        <v>99</v>
      </c>
      <c r="T64" s="3" t="s">
        <v>99</v>
      </c>
      <c r="U64" s="3" t="s">
        <v>99</v>
      </c>
      <c r="X64" s="4"/>
      <c r="Y64" s="4"/>
      <c r="Z64" s="4"/>
      <c r="AA64" s="4"/>
      <c r="AD64" s="3" t="s">
        <v>99</v>
      </c>
      <c r="AE64" s="3" t="s">
        <v>99</v>
      </c>
      <c r="AF64" s="3" t="s">
        <v>99</v>
      </c>
      <c r="AI64" s="4"/>
      <c r="AJ64" s="4"/>
      <c r="AK64" s="4"/>
      <c r="AL64" s="4"/>
      <c r="AO64" s="3" t="s">
        <v>99</v>
      </c>
      <c r="AP64" s="3" t="s">
        <v>98</v>
      </c>
      <c r="AQ64" s="3" t="s">
        <v>99</v>
      </c>
    </row>
    <row r="65" ht="15.75" spans="1:43">
      <c r="A65" s="9" t="s">
        <v>28</v>
      </c>
      <c r="B65" s="4">
        <v>0.98623270449336</v>
      </c>
      <c r="C65" s="4">
        <v>2.11496151086265</v>
      </c>
      <c r="D65" s="4">
        <v>5.84512169852798</v>
      </c>
      <c r="E65" s="4">
        <v>1.77724678824224</v>
      </c>
      <c r="F65" s="14" t="s">
        <v>95</v>
      </c>
      <c r="G65" s="2">
        <v>1.00527970050945</v>
      </c>
      <c r="H65" s="3">
        <v>2.29036212729036</v>
      </c>
      <c r="I65" s="3">
        <v>6.03188000131525</v>
      </c>
      <c r="J65" s="3">
        <v>2.00741368140169</v>
      </c>
      <c r="L65" s="9" t="s">
        <v>28</v>
      </c>
      <c r="M65" s="4">
        <v>0.98623270449336</v>
      </c>
      <c r="N65" s="4">
        <v>1.31796194630832</v>
      </c>
      <c r="O65" s="4">
        <v>16.236187220646</v>
      </c>
      <c r="P65" s="4">
        <v>6.36483120051409</v>
      </c>
      <c r="Q65" s="14" t="s">
        <v>95</v>
      </c>
      <c r="R65" s="2">
        <v>1.00666666666667</v>
      </c>
      <c r="S65" s="3">
        <v>1.34</v>
      </c>
      <c r="T65" s="3">
        <v>15.9266666666667</v>
      </c>
      <c r="U65" s="3">
        <v>5.93</v>
      </c>
      <c r="W65" s="9" t="s">
        <v>28</v>
      </c>
      <c r="X65" s="4">
        <v>0.98623270449336</v>
      </c>
      <c r="Y65" s="4">
        <v>1.52390436742386</v>
      </c>
      <c r="Z65" s="4">
        <v>8.20248968442417</v>
      </c>
      <c r="AA65" s="4">
        <v>6.07180833670981</v>
      </c>
      <c r="AB65" s="14" t="s">
        <v>95</v>
      </c>
      <c r="AC65" s="2">
        <v>1.0067</v>
      </c>
      <c r="AD65" s="3">
        <v>1.9277</v>
      </c>
      <c r="AE65" s="3">
        <v>7.7541</v>
      </c>
      <c r="AF65" s="3">
        <v>5.9892</v>
      </c>
      <c r="AH65" s="9" t="s">
        <v>28</v>
      </c>
      <c r="AI65" s="4">
        <v>0.98623270449336</v>
      </c>
      <c r="AJ65" s="4">
        <v>0.634780619308956</v>
      </c>
      <c r="AK65" s="4">
        <v>1.91749231370677</v>
      </c>
      <c r="AL65" s="4">
        <v>1.15047605511684</v>
      </c>
      <c r="AM65" s="14" t="s">
        <v>95</v>
      </c>
      <c r="AN65" s="2">
        <v>1.0067</v>
      </c>
      <c r="AO65" s="3">
        <v>0.7303</v>
      </c>
      <c r="AP65" s="3">
        <v>1.7231</v>
      </c>
      <c r="AQ65" s="3">
        <v>1.0587</v>
      </c>
    </row>
    <row r="66" spans="1:43">
      <c r="A66" s="9" t="s">
        <v>28</v>
      </c>
      <c r="B66" s="4">
        <v>0.88884268116657</v>
      </c>
      <c r="C66" s="4">
        <v>2.22919217772302</v>
      </c>
      <c r="D66" s="4">
        <v>6.32049547674728</v>
      </c>
      <c r="E66" s="4">
        <v>2.13362460305141</v>
      </c>
      <c r="F66" s="14" t="s">
        <v>96</v>
      </c>
      <c r="G66" s="2">
        <v>0.07265</v>
      </c>
      <c r="H66" s="3">
        <v>0.1249</v>
      </c>
      <c r="I66" s="3">
        <v>0.14518</v>
      </c>
      <c r="J66" s="3">
        <v>0.11348</v>
      </c>
      <c r="L66" s="9" t="s">
        <v>28</v>
      </c>
      <c r="M66" s="4">
        <v>0.88884268116657</v>
      </c>
      <c r="N66" s="4">
        <v>1.34340892046125</v>
      </c>
      <c r="O66" s="4">
        <v>16.0154738318054</v>
      </c>
      <c r="P66" s="4">
        <v>6.48626940340744</v>
      </c>
      <c r="Q66" s="14" t="s">
        <v>96</v>
      </c>
      <c r="R66" s="2">
        <v>0.0726483157256779</v>
      </c>
      <c r="S66" s="3">
        <v>0.0115470053837925</v>
      </c>
      <c r="T66" s="3">
        <v>0.213020604115606</v>
      </c>
      <c r="U66" s="3">
        <v>0.496420520660995</v>
      </c>
      <c r="W66" s="9" t="s">
        <v>28</v>
      </c>
      <c r="X66" s="4">
        <v>0.88884268116657</v>
      </c>
      <c r="Y66" s="4">
        <v>2.14054495397592</v>
      </c>
      <c r="Z66" s="4">
        <v>7.53363886821033</v>
      </c>
      <c r="AA66" s="4">
        <v>5.52006255477458</v>
      </c>
      <c r="AB66" s="14" t="s">
        <v>96</v>
      </c>
      <c r="AC66" s="2">
        <v>0.07265</v>
      </c>
      <c r="AD66" s="3">
        <v>0.20202</v>
      </c>
      <c r="AE66" s="3">
        <v>0.22422</v>
      </c>
      <c r="AF66" s="3">
        <v>0.25045</v>
      </c>
      <c r="AH66" s="9" t="s">
        <v>28</v>
      </c>
      <c r="AI66" s="4">
        <v>0.88884268116657</v>
      </c>
      <c r="AJ66" s="4">
        <v>0.850448273342781</v>
      </c>
      <c r="AK66" s="4">
        <v>1.20792263917679</v>
      </c>
      <c r="AL66" s="4">
        <v>0.888936958607971</v>
      </c>
      <c r="AM66" s="14" t="s">
        <v>96</v>
      </c>
      <c r="AN66" s="2">
        <v>0.07265</v>
      </c>
      <c r="AO66" s="3">
        <v>0.06346</v>
      </c>
      <c r="AP66" s="3">
        <v>0.26016</v>
      </c>
      <c r="AQ66" s="3">
        <v>0.08495</v>
      </c>
    </row>
    <row r="67" spans="1:43">
      <c r="A67" s="9" t="s">
        <v>28</v>
      </c>
      <c r="B67" s="4">
        <v>1.14076371586842</v>
      </c>
      <c r="C67" s="4">
        <v>2.52693269328542</v>
      </c>
      <c r="D67" s="4">
        <v>5.93002282867049</v>
      </c>
      <c r="E67" s="4">
        <v>2.11136965291142</v>
      </c>
      <c r="F67" s="15" t="s">
        <v>97</v>
      </c>
      <c r="H67" s="3">
        <v>0.000849412994940853</v>
      </c>
      <c r="I67" s="3">
        <v>6.70522360506783e-6</v>
      </c>
      <c r="J67" s="3">
        <v>0.00183871916422997</v>
      </c>
      <c r="L67" s="9" t="s">
        <v>28</v>
      </c>
      <c r="M67" s="4">
        <v>1.14076371586842</v>
      </c>
      <c r="N67" s="4">
        <v>1.36350676072469</v>
      </c>
      <c r="O67" s="4">
        <v>15.5167159350265</v>
      </c>
      <c r="P67" s="4">
        <v>4.93855796640901</v>
      </c>
      <c r="Q67" s="15" t="s">
        <v>97</v>
      </c>
      <c r="S67" s="3">
        <v>0.0107107029009982</v>
      </c>
      <c r="T67" s="3">
        <v>3.10524439572392e-7</v>
      </c>
      <c r="U67" s="3">
        <v>0.00060664458273642</v>
      </c>
      <c r="W67" s="9" t="s">
        <v>28</v>
      </c>
      <c r="X67" s="4">
        <v>1.14076371586842</v>
      </c>
      <c r="Y67" s="4">
        <v>2.11878358481361</v>
      </c>
      <c r="Z67" s="4">
        <v>7.52611285252473</v>
      </c>
      <c r="AA67" s="4">
        <v>6.37575884017777</v>
      </c>
      <c r="AB67" s="15" t="s">
        <v>97</v>
      </c>
      <c r="AD67" s="3">
        <v>0.0127246163142963</v>
      </c>
      <c r="AE67" s="3">
        <v>8.88533773634526e-6</v>
      </c>
      <c r="AF67" s="3">
        <v>4.42893679615112e-5</v>
      </c>
      <c r="AH67" s="9" t="s">
        <v>28</v>
      </c>
      <c r="AI67" s="4">
        <v>1.14076371586842</v>
      </c>
      <c r="AJ67" s="4">
        <v>0.705732285764266</v>
      </c>
      <c r="AK67" s="4">
        <v>2.04388128342179</v>
      </c>
      <c r="AL67" s="4">
        <v>1.13654494681316</v>
      </c>
      <c r="AM67" s="15" t="s">
        <v>97</v>
      </c>
      <c r="AO67" s="3">
        <f>TTEST($AI65:$AI67,AJ65:AJ67,2,2)</f>
        <v>0.0471057240054435</v>
      </c>
      <c r="AP67" s="3">
        <f>TTEST($AI65:$AI67,AK65:AK67,2,2)</f>
        <v>0.0566475307990965</v>
      </c>
      <c r="AQ67" s="3">
        <f>TTEST($AI65:$AI67,AL65:AL67,2,2)</f>
        <v>0.659199577924666</v>
      </c>
    </row>
    <row r="68" spans="8:41">
      <c r="H68" s="3" t="s">
        <v>99</v>
      </c>
      <c r="I68" s="3" t="s">
        <v>99</v>
      </c>
      <c r="J68" s="3" t="s">
        <v>99</v>
      </c>
      <c r="S68" s="3" t="s">
        <v>98</v>
      </c>
      <c r="T68" s="3" t="s">
        <v>99</v>
      </c>
      <c r="U68" s="3" t="s">
        <v>99</v>
      </c>
      <c r="X68" s="4"/>
      <c r="Y68" s="4"/>
      <c r="Z68" s="4"/>
      <c r="AA68" s="4"/>
      <c r="AD68" s="3" t="s">
        <v>98</v>
      </c>
      <c r="AE68" s="3" t="s">
        <v>99</v>
      </c>
      <c r="AF68" s="3" t="s">
        <v>99</v>
      </c>
      <c r="AI68" s="4"/>
      <c r="AJ68" s="4"/>
      <c r="AK68" s="4"/>
      <c r="AL68" s="4"/>
      <c r="AO68" s="3" t="s">
        <v>98</v>
      </c>
    </row>
    <row r="69" ht="15.75" spans="1:43">
      <c r="A69" s="9" t="s">
        <v>30</v>
      </c>
      <c r="B69" s="4">
        <v>1.03287571514939</v>
      </c>
      <c r="C69" s="4">
        <v>7.35207274622029</v>
      </c>
      <c r="D69" s="4">
        <v>7.46452940755752</v>
      </c>
      <c r="E69" s="4">
        <v>3.12708422986333</v>
      </c>
      <c r="F69" s="14" t="s">
        <v>95</v>
      </c>
      <c r="G69" s="2">
        <v>1.00027876561629</v>
      </c>
      <c r="H69" s="3">
        <v>7.4846905332946</v>
      </c>
      <c r="I69" s="3">
        <v>6.91643553485182</v>
      </c>
      <c r="J69" s="3">
        <v>3.31906703979076</v>
      </c>
      <c r="L69" s="9" t="s">
        <v>30</v>
      </c>
      <c r="M69" s="4">
        <v>1.03287571514939</v>
      </c>
      <c r="N69" s="4">
        <v>4.1225692461907</v>
      </c>
      <c r="O69" s="4">
        <v>7.37123124997741</v>
      </c>
      <c r="P69" s="4">
        <v>1.06297336558677</v>
      </c>
      <c r="Q69" s="14" t="s">
        <v>95</v>
      </c>
      <c r="R69" s="2">
        <v>1</v>
      </c>
      <c r="S69" s="3">
        <v>4.45666666666667</v>
      </c>
      <c r="T69" s="3">
        <v>7.91333333333333</v>
      </c>
      <c r="U69" s="3">
        <v>1.15666666666667</v>
      </c>
      <c r="W69" s="9" t="s">
        <v>30</v>
      </c>
      <c r="X69" s="4">
        <v>1.03287571514939</v>
      </c>
      <c r="Y69" s="4">
        <v>3.82045860651522</v>
      </c>
      <c r="Z69" s="4">
        <v>9.58995072152095</v>
      </c>
      <c r="AA69" s="4">
        <v>13.6345633113402</v>
      </c>
      <c r="AB69" s="14" t="s">
        <v>95</v>
      </c>
      <c r="AC69" s="2">
        <v>1</v>
      </c>
      <c r="AD69" s="3">
        <v>3.8848</v>
      </c>
      <c r="AE69" s="3">
        <v>11.1338</v>
      </c>
      <c r="AF69" s="3">
        <v>13.933</v>
      </c>
      <c r="AH69" s="9" t="s">
        <v>30</v>
      </c>
      <c r="AI69" s="4">
        <v>1.03287571514939</v>
      </c>
      <c r="AJ69" s="4">
        <v>1.88575787392918</v>
      </c>
      <c r="AK69" s="4">
        <v>1.85069894683785</v>
      </c>
      <c r="AL69" s="4">
        <v>1.75294480849373</v>
      </c>
      <c r="AM69" s="14" t="s">
        <v>95</v>
      </c>
      <c r="AN69" s="2">
        <v>1</v>
      </c>
      <c r="AO69" s="3">
        <v>1.8721</v>
      </c>
      <c r="AP69" s="3">
        <v>1.5301</v>
      </c>
      <c r="AQ69" s="3">
        <v>1.7188</v>
      </c>
    </row>
    <row r="70" spans="1:43">
      <c r="A70" s="9" t="s">
        <v>30</v>
      </c>
      <c r="B70" s="4">
        <v>0.977159968434246</v>
      </c>
      <c r="C70" s="4">
        <v>7.12692013629757</v>
      </c>
      <c r="D70" s="4">
        <v>8.09556627432449</v>
      </c>
      <c r="E70" s="4">
        <v>3.30736095741989</v>
      </c>
      <c r="F70" s="14" t="s">
        <v>96</v>
      </c>
      <c r="G70" s="2">
        <v>0.01528</v>
      </c>
      <c r="H70" s="3">
        <v>0.25471</v>
      </c>
      <c r="I70" s="3">
        <v>0.88288</v>
      </c>
      <c r="J70" s="3">
        <v>0.11269</v>
      </c>
      <c r="L70" s="9" t="s">
        <v>30</v>
      </c>
      <c r="M70" s="4">
        <v>0.977159968434246</v>
      </c>
      <c r="N70" s="4">
        <v>4.36532770423483</v>
      </c>
      <c r="O70" s="4">
        <v>8.25589444220946</v>
      </c>
      <c r="P70" s="4">
        <v>1.08430240882436</v>
      </c>
      <c r="Q70" s="14" t="s">
        <v>96</v>
      </c>
      <c r="R70" s="2">
        <v>0.0152752523165195</v>
      </c>
      <c r="S70" s="3">
        <v>0.223631641569593</v>
      </c>
      <c r="T70" s="3">
        <v>0.275095942859537</v>
      </c>
      <c r="U70" s="3">
        <v>0.0868587614719692</v>
      </c>
      <c r="W70" s="9" t="s">
        <v>30</v>
      </c>
      <c r="X70" s="4">
        <v>0.977159968434246</v>
      </c>
      <c r="Y70" s="4">
        <v>3.79646659246163</v>
      </c>
      <c r="Z70" s="4">
        <v>11.1827942224655</v>
      </c>
      <c r="AA70" s="4">
        <v>14.6999954137762</v>
      </c>
      <c r="AB70" s="14" t="s">
        <v>96</v>
      </c>
      <c r="AC70" s="2">
        <v>0.01528</v>
      </c>
      <c r="AD70" s="3">
        <v>0.07664</v>
      </c>
      <c r="AE70" s="3">
        <v>0.87757</v>
      </c>
      <c r="AF70" s="3">
        <v>0.38661</v>
      </c>
      <c r="AH70" s="9" t="s">
        <v>30</v>
      </c>
      <c r="AI70" s="4">
        <v>0.977159968434246</v>
      </c>
      <c r="AJ70" s="4">
        <v>1.98769842544971</v>
      </c>
      <c r="AK70" s="4">
        <v>1.62535973350129</v>
      </c>
      <c r="AL70" s="4">
        <v>1.7442709981957</v>
      </c>
      <c r="AM70" s="14" t="s">
        <v>96</v>
      </c>
      <c r="AN70" s="2">
        <v>0.01528</v>
      </c>
      <c r="AO70" s="3">
        <v>0.07103</v>
      </c>
      <c r="AP70" s="3">
        <v>0.21783</v>
      </c>
      <c r="AQ70" s="3">
        <v>0.02995</v>
      </c>
    </row>
    <row r="71" spans="1:43">
      <c r="A71" s="9" t="s">
        <v>30</v>
      </c>
      <c r="B71" s="4">
        <v>0.990800613265229</v>
      </c>
      <c r="C71" s="4">
        <v>7.97507871736595</v>
      </c>
      <c r="D71" s="4">
        <v>5.18921092267345</v>
      </c>
      <c r="E71" s="4">
        <v>3.52275593208906</v>
      </c>
      <c r="F71" s="15" t="s">
        <v>97</v>
      </c>
      <c r="H71" s="3">
        <v>1.40295378244591e-5</v>
      </c>
      <c r="I71" s="3">
        <v>0.00257946334356346</v>
      </c>
      <c r="J71" s="3">
        <v>3.64478774155608e-5</v>
      </c>
      <c r="L71" s="9" t="s">
        <v>30</v>
      </c>
      <c r="M71" s="4">
        <v>0.990800613265229</v>
      </c>
      <c r="N71" s="4">
        <v>4.87967168390953</v>
      </c>
      <c r="O71" s="4">
        <v>8.11340019182005</v>
      </c>
      <c r="P71" s="4">
        <v>1.32967788297072</v>
      </c>
      <c r="Q71" s="15" t="s">
        <v>97</v>
      </c>
      <c r="S71" s="3">
        <v>0.000102716935778663</v>
      </c>
      <c r="T71" s="3">
        <v>1.48128854291767e-5</v>
      </c>
      <c r="U71" s="3">
        <v>0.142859190997084</v>
      </c>
      <c r="W71" s="9" t="s">
        <v>30</v>
      </c>
      <c r="X71" s="4">
        <v>0.990800613265229</v>
      </c>
      <c r="Y71" s="4">
        <v>4.03743398209134</v>
      </c>
      <c r="Z71" s="4">
        <v>12.6287427073214</v>
      </c>
      <c r="AA71" s="4">
        <v>13.4645128503428</v>
      </c>
      <c r="AB71" s="15" t="s">
        <v>97</v>
      </c>
      <c r="AD71" s="3">
        <v>3.26664819475431e-6</v>
      </c>
      <c r="AE71" s="3">
        <v>0.000321458132873536</v>
      </c>
      <c r="AF71" s="3">
        <v>4.78131368446562e-6</v>
      </c>
      <c r="AH71" s="9" t="s">
        <v>30</v>
      </c>
      <c r="AI71" s="4">
        <v>0.990800613265229</v>
      </c>
      <c r="AJ71" s="4">
        <v>1.74280039282401</v>
      </c>
      <c r="AK71" s="4">
        <v>1.1143713692972</v>
      </c>
      <c r="AL71" s="4">
        <v>1.65908648598014</v>
      </c>
      <c r="AM71" s="15" t="s">
        <v>97</v>
      </c>
      <c r="AO71" s="3">
        <f>TTEST($AI69:$AI71,AJ69:AJ71,2,2)</f>
        <v>0.000281332255306165</v>
      </c>
      <c r="AP71" s="3">
        <f>TTEST($AI69:$AI71,AK69:AK71,2,2)</f>
        <v>0.0723441666337449</v>
      </c>
      <c r="AQ71" s="3">
        <f>TTEST($AI69:$AI71,AL69:AL71,2,2)</f>
        <v>3.07672216279124e-5</v>
      </c>
    </row>
    <row r="72" spans="8:43">
      <c r="H72" s="3" t="s">
        <v>99</v>
      </c>
      <c r="I72" s="3" t="s">
        <v>99</v>
      </c>
      <c r="J72" s="3" t="s">
        <v>99</v>
      </c>
      <c r="S72" s="3" t="s">
        <v>99</v>
      </c>
      <c r="T72" s="3" t="s">
        <v>99</v>
      </c>
      <c r="X72" s="4"/>
      <c r="Y72" s="4"/>
      <c r="Z72" s="4"/>
      <c r="AA72" s="4"/>
      <c r="AD72" s="3" t="s">
        <v>99</v>
      </c>
      <c r="AE72" s="3" t="s">
        <v>99</v>
      </c>
      <c r="AF72" s="3" t="s">
        <v>99</v>
      </c>
      <c r="AI72" s="4"/>
      <c r="AJ72" s="4"/>
      <c r="AK72" s="4"/>
      <c r="AL72" s="4"/>
      <c r="AO72" s="3" t="s">
        <v>99</v>
      </c>
      <c r="AQ72" s="3" t="s">
        <v>99</v>
      </c>
    </row>
    <row r="73" ht="15.75" spans="1:43">
      <c r="A73" s="9" t="s">
        <v>19</v>
      </c>
      <c r="B73" s="4">
        <v>0.879934871057683</v>
      </c>
      <c r="C73" s="4">
        <v>0.871742532407804</v>
      </c>
      <c r="D73" s="4">
        <v>1.44203670444763</v>
      </c>
      <c r="E73" s="4">
        <v>0.162979665153002</v>
      </c>
      <c r="F73" s="14" t="s">
        <v>95</v>
      </c>
      <c r="G73" s="2">
        <v>1.05814308447472</v>
      </c>
      <c r="H73" s="3">
        <v>1.1581913476712</v>
      </c>
      <c r="I73" s="3">
        <v>1.3876903210644</v>
      </c>
      <c r="J73" s="3">
        <v>0.159046319500658</v>
      </c>
      <c r="L73" s="9" t="s">
        <v>19</v>
      </c>
      <c r="M73" s="4">
        <v>0.879934871057683</v>
      </c>
      <c r="N73" s="4">
        <v>0.201028613761967</v>
      </c>
      <c r="O73" s="21">
        <v>0.301505345286294</v>
      </c>
      <c r="P73" s="4">
        <v>0.71190708822102</v>
      </c>
      <c r="Q73" s="14" t="s">
        <v>95</v>
      </c>
      <c r="R73" s="2">
        <v>1.05666666666667</v>
      </c>
      <c r="S73" s="3">
        <v>0.136666666666667</v>
      </c>
      <c r="T73" s="3">
        <v>0.326666666666667</v>
      </c>
      <c r="U73" s="3">
        <v>0.686666666666667</v>
      </c>
      <c r="W73" s="9" t="s">
        <v>19</v>
      </c>
      <c r="X73" s="4">
        <v>0.879934871057683</v>
      </c>
      <c r="Y73" s="4">
        <v>1.79502730496082</v>
      </c>
      <c r="Z73" s="4">
        <v>3.76040616035164</v>
      </c>
      <c r="AA73" s="4">
        <v>3.30612674957122</v>
      </c>
      <c r="AB73" s="14" t="s">
        <v>95</v>
      </c>
      <c r="AC73" s="22">
        <v>1.0567</v>
      </c>
      <c r="AD73" s="3">
        <v>1.6366</v>
      </c>
      <c r="AE73" s="3">
        <v>4.4299</v>
      </c>
      <c r="AF73" s="3">
        <v>3.9621</v>
      </c>
      <c r="AH73" s="9" t="s">
        <v>19</v>
      </c>
      <c r="AI73" s="4">
        <v>0.879934871057683</v>
      </c>
      <c r="AJ73" s="4">
        <v>3.85865087920754</v>
      </c>
      <c r="AK73" s="4">
        <v>1.69104039663599</v>
      </c>
      <c r="AL73" s="4">
        <v>0.573994790934792</v>
      </c>
      <c r="AM73" s="14" t="s">
        <v>95</v>
      </c>
      <c r="AN73" s="2">
        <v>1.0567</v>
      </c>
      <c r="AO73" s="3">
        <v>3.7758</v>
      </c>
      <c r="AP73" s="13">
        <v>1.6087</v>
      </c>
      <c r="AQ73" s="13">
        <v>0.5759</v>
      </c>
    </row>
    <row r="74" spans="1:43">
      <c r="A74" s="9" t="s">
        <v>19</v>
      </c>
      <c r="B74" s="4">
        <v>1.58105385228604</v>
      </c>
      <c r="C74" s="4">
        <v>1.07207467677408</v>
      </c>
      <c r="D74" s="4">
        <v>1.26210328406921</v>
      </c>
      <c r="E74" s="4">
        <v>0.142152898202878</v>
      </c>
      <c r="F74" s="14" t="s">
        <v>96</v>
      </c>
      <c r="G74" s="2">
        <v>0.26623</v>
      </c>
      <c r="H74" s="3">
        <v>0.19539</v>
      </c>
      <c r="I74" s="3">
        <v>0.0636</v>
      </c>
      <c r="J74" s="3">
        <v>0.00882</v>
      </c>
      <c r="L74" s="9" t="s">
        <v>19</v>
      </c>
      <c r="M74" s="4">
        <v>1.58105385228604</v>
      </c>
      <c r="N74" s="4">
        <v>0.0445271257867402</v>
      </c>
      <c r="O74" s="4">
        <v>0.378035914485676</v>
      </c>
      <c r="P74" s="4">
        <v>0.668234306249897</v>
      </c>
      <c r="Q74" s="14" t="s">
        <v>96</v>
      </c>
      <c r="R74" s="2">
        <v>0.266228807189939</v>
      </c>
      <c r="S74" s="3">
        <v>0.0491030662088541</v>
      </c>
      <c r="T74" s="3">
        <v>0.0266666666666667</v>
      </c>
      <c r="U74" s="3">
        <v>0.0120185042515466</v>
      </c>
      <c r="W74" s="9" t="s">
        <v>19</v>
      </c>
      <c r="X74" s="4">
        <v>1.58105385228604</v>
      </c>
      <c r="Y74" s="4">
        <v>1.47878676692828</v>
      </c>
      <c r="Z74" s="4">
        <v>4.96266506274029</v>
      </c>
      <c r="AA74" s="4">
        <v>3.34954621878607</v>
      </c>
      <c r="AB74" s="14" t="s">
        <v>96</v>
      </c>
      <c r="AC74" s="22">
        <v>0.26623</v>
      </c>
      <c r="AD74" s="3">
        <v>0.09129</v>
      </c>
      <c r="AE74" s="3">
        <v>0.35373</v>
      </c>
      <c r="AF74" s="3">
        <v>0.63439</v>
      </c>
      <c r="AH74" s="9" t="s">
        <v>19</v>
      </c>
      <c r="AI74" s="4">
        <v>1.58105385228604</v>
      </c>
      <c r="AJ74" s="4">
        <v>4.00177529032577</v>
      </c>
      <c r="AK74" s="4">
        <v>1.61094933806273</v>
      </c>
      <c r="AL74" s="4">
        <v>0.571801173674191</v>
      </c>
      <c r="AM74" s="14" t="s">
        <v>96</v>
      </c>
      <c r="AN74" s="2">
        <v>0.26623</v>
      </c>
      <c r="AO74" s="13">
        <v>0.15985</v>
      </c>
      <c r="AP74" s="13">
        <v>0.04822</v>
      </c>
      <c r="AQ74" s="13">
        <v>0.00308</v>
      </c>
    </row>
    <row r="75" spans="1:43">
      <c r="A75" s="9" t="s">
        <v>19</v>
      </c>
      <c r="B75" s="4">
        <v>0.713440530080425</v>
      </c>
      <c r="C75" s="4">
        <v>1.53075683383172</v>
      </c>
      <c r="D75" s="4">
        <v>1.45893097467636</v>
      </c>
      <c r="E75" s="4">
        <v>0.172006395146095</v>
      </c>
      <c r="F75" s="15" t="s">
        <v>97</v>
      </c>
      <c r="H75" s="3">
        <v>0.776686162995883</v>
      </c>
      <c r="I75" s="3">
        <v>0.294179110555443</v>
      </c>
      <c r="J75" s="3">
        <v>0.027778368286526</v>
      </c>
      <c r="L75" s="9" t="s">
        <v>19</v>
      </c>
      <c r="M75" s="4">
        <v>0.713440530080425</v>
      </c>
      <c r="N75" s="4">
        <v>0.167490578127002</v>
      </c>
      <c r="O75" s="4">
        <v>0.303174954138998</v>
      </c>
      <c r="P75" s="4">
        <v>0.678143443616966</v>
      </c>
      <c r="Q75" s="15" t="s">
        <v>97</v>
      </c>
      <c r="S75" s="3">
        <v>0.0270681128627461</v>
      </c>
      <c r="T75" s="3">
        <v>0.052125203484507</v>
      </c>
      <c r="U75" s="3">
        <v>0.234707159090051</v>
      </c>
      <c r="W75" s="9" t="s">
        <v>19</v>
      </c>
      <c r="X75" s="4">
        <v>0.713440530080425</v>
      </c>
      <c r="Y75" s="4">
        <v>1.63601613024743</v>
      </c>
      <c r="Z75" s="4">
        <v>4.56658310492113</v>
      </c>
      <c r="AA75" s="4">
        <v>5.2306287678815</v>
      </c>
      <c r="AB75" s="15" t="s">
        <v>97</v>
      </c>
      <c r="AC75" s="22"/>
      <c r="AD75" s="3">
        <v>0.108692257212185</v>
      </c>
      <c r="AE75" s="3">
        <v>0.00159235317623175</v>
      </c>
      <c r="AF75" s="3">
        <v>0.0134572839914798</v>
      </c>
      <c r="AH75" s="9" t="s">
        <v>19</v>
      </c>
      <c r="AI75" s="4">
        <v>0.713440530080425</v>
      </c>
      <c r="AJ75" s="4">
        <v>3.466950584358</v>
      </c>
      <c r="AK75" s="4">
        <v>1.52405093976179</v>
      </c>
      <c r="AL75" s="4">
        <v>0.581927626283827</v>
      </c>
      <c r="AM75" s="15" t="s">
        <v>97</v>
      </c>
      <c r="AN75" s="22"/>
      <c r="AO75" s="3">
        <f>TTEST($AI73:$AI75,AJ73:AJ75,2,2)</f>
        <v>0.000935653122468945</v>
      </c>
      <c r="AP75" s="3">
        <f>TTEST($AI73:$AI75,AK73:AK75,2,2)</f>
        <v>0.11123249030649</v>
      </c>
      <c r="AQ75" s="3">
        <f>TTEST($AI73:$AI75,AL73:AL75,2,2)</f>
        <v>0.143891900055195</v>
      </c>
    </row>
    <row r="76" spans="10:41">
      <c r="J76" s="3" t="s">
        <v>98</v>
      </c>
      <c r="S76" s="3" t="s">
        <v>98</v>
      </c>
      <c r="X76" s="4"/>
      <c r="Y76" s="4"/>
      <c r="Z76" s="23"/>
      <c r="AA76" s="4"/>
      <c r="AC76" s="22"/>
      <c r="AE76" s="3" t="s">
        <v>99</v>
      </c>
      <c r="AF76" s="3" t="s">
        <v>98</v>
      </c>
      <c r="AI76" s="4"/>
      <c r="AJ76" s="4"/>
      <c r="AK76" s="4"/>
      <c r="AL76" s="4"/>
      <c r="AN76" s="22"/>
      <c r="AO76" s="3" t="s">
        <v>99</v>
      </c>
    </row>
    <row r="77" ht="15.75" spans="1:43">
      <c r="A77" s="9" t="s">
        <v>21</v>
      </c>
      <c r="B77" s="4">
        <v>0.973357324133639</v>
      </c>
      <c r="C77" s="4">
        <v>5.70433859345009</v>
      </c>
      <c r="D77" s="4">
        <v>1.45440984557656</v>
      </c>
      <c r="E77" s="4">
        <v>0.745162062785069</v>
      </c>
      <c r="F77" s="14" t="s">
        <v>95</v>
      </c>
      <c r="G77" s="2">
        <v>1.00498966244817</v>
      </c>
      <c r="H77" s="3">
        <v>5.7632656866444</v>
      </c>
      <c r="I77" s="3">
        <v>1.52191084687969</v>
      </c>
      <c r="J77" s="3">
        <v>0.848256707751993</v>
      </c>
      <c r="L77" s="9" t="s">
        <v>21</v>
      </c>
      <c r="M77" s="4">
        <v>0.973357324133639</v>
      </c>
      <c r="N77" s="4">
        <v>2.46831892118811</v>
      </c>
      <c r="O77" s="21">
        <v>2.82279401869087</v>
      </c>
      <c r="P77" s="4">
        <v>1.70621989553251</v>
      </c>
      <c r="Q77" s="14" t="s">
        <v>95</v>
      </c>
      <c r="R77" s="2">
        <v>1.00333333333333</v>
      </c>
      <c r="S77" s="3">
        <v>2.27</v>
      </c>
      <c r="T77" s="3">
        <v>2.36666666666667</v>
      </c>
      <c r="U77" s="3">
        <v>2.06</v>
      </c>
      <c r="W77" s="9" t="s">
        <v>21</v>
      </c>
      <c r="X77" s="4">
        <v>0.973357324133639</v>
      </c>
      <c r="Y77" s="4">
        <v>2.96946997829981</v>
      </c>
      <c r="Z77" s="4">
        <v>1.91355201212847</v>
      </c>
      <c r="AA77" s="4">
        <v>1.24447868599952</v>
      </c>
      <c r="AB77" s="14" t="s">
        <v>95</v>
      </c>
      <c r="AC77" s="2">
        <v>1.0033</v>
      </c>
      <c r="AD77" s="3">
        <v>3.03</v>
      </c>
      <c r="AE77" s="3">
        <v>1.7295</v>
      </c>
      <c r="AF77" s="3">
        <v>1.2355</v>
      </c>
      <c r="AH77" s="9" t="s">
        <v>21</v>
      </c>
      <c r="AI77" s="4">
        <v>0.973357324133639</v>
      </c>
      <c r="AJ77" s="4">
        <v>3.10885027436046</v>
      </c>
      <c r="AK77" s="4">
        <v>1.4853082749299</v>
      </c>
      <c r="AL77" s="4">
        <v>0.898238952032821</v>
      </c>
      <c r="AM77" s="14" t="s">
        <v>95</v>
      </c>
      <c r="AN77" s="19">
        <v>1.0033</v>
      </c>
      <c r="AO77" s="3">
        <v>3.0069</v>
      </c>
      <c r="AP77" s="3">
        <v>1.5365</v>
      </c>
      <c r="AQ77" s="3">
        <v>0.8868</v>
      </c>
    </row>
    <row r="78" spans="1:43">
      <c r="A78" s="9" t="s">
        <v>21</v>
      </c>
      <c r="B78" s="4">
        <v>1.1096095024359</v>
      </c>
      <c r="C78" s="4">
        <v>5.6644182007236</v>
      </c>
      <c r="D78" s="4">
        <v>1.44792324362147</v>
      </c>
      <c r="E78" s="4">
        <v>0.873189582630393</v>
      </c>
      <c r="F78" s="14" t="s">
        <v>96</v>
      </c>
      <c r="G78" s="2">
        <v>0.05457</v>
      </c>
      <c r="H78" s="3">
        <v>0.08083</v>
      </c>
      <c r="I78" s="3">
        <v>0.07</v>
      </c>
      <c r="J78" s="3">
        <v>0.05292</v>
      </c>
      <c r="L78" s="9" t="s">
        <v>21</v>
      </c>
      <c r="M78" s="4">
        <v>1.1096095024359</v>
      </c>
      <c r="N78" s="4">
        <v>2.44115245249821</v>
      </c>
      <c r="O78" s="4">
        <v>2.06718273604992</v>
      </c>
      <c r="P78" s="4">
        <v>2.00464340911923</v>
      </c>
      <c r="Q78" s="14" t="s">
        <v>96</v>
      </c>
      <c r="R78" s="2">
        <v>0.0545690184791497</v>
      </c>
      <c r="S78" s="3">
        <v>0.185202591774521</v>
      </c>
      <c r="T78" s="3">
        <v>0.230241419191055</v>
      </c>
      <c r="U78" s="3">
        <v>0.221434715736565</v>
      </c>
      <c r="W78" s="9" t="s">
        <v>21</v>
      </c>
      <c r="X78" s="4">
        <v>1.1096095024359</v>
      </c>
      <c r="Y78" s="4">
        <v>3.05705056217937</v>
      </c>
      <c r="Z78" s="4">
        <v>1.36245944751455</v>
      </c>
      <c r="AA78" s="4">
        <v>1.16390739398622</v>
      </c>
      <c r="AB78" s="14" t="s">
        <v>96</v>
      </c>
      <c r="AC78" s="2">
        <v>0.05457</v>
      </c>
      <c r="AD78" s="3">
        <v>0.03031</v>
      </c>
      <c r="AE78" s="3">
        <v>0.18351</v>
      </c>
      <c r="AF78" s="3">
        <v>0.03902</v>
      </c>
      <c r="AH78" s="9" t="s">
        <v>21</v>
      </c>
      <c r="AI78" s="4">
        <v>1.1096095024359</v>
      </c>
      <c r="AJ78" s="4">
        <v>3.21780970978255</v>
      </c>
      <c r="AK78" s="4">
        <v>1.56586416014402</v>
      </c>
      <c r="AL78" s="4">
        <v>0.792228402305222</v>
      </c>
      <c r="AM78" s="14" t="s">
        <v>96</v>
      </c>
      <c r="AN78" s="2">
        <v>0.05457</v>
      </c>
      <c r="AO78" s="3">
        <v>0.15958</v>
      </c>
      <c r="AP78" s="3">
        <v>0.02568</v>
      </c>
      <c r="AQ78" s="3">
        <v>0.05162</v>
      </c>
    </row>
    <row r="79" spans="1:43">
      <c r="A79" s="9" t="s">
        <v>21</v>
      </c>
      <c r="B79" s="4">
        <v>0.932002160774963</v>
      </c>
      <c r="C79" s="4">
        <v>5.92104026575951</v>
      </c>
      <c r="D79" s="4">
        <v>1.66339945144105</v>
      </c>
      <c r="E79" s="4">
        <v>0.926418477840517</v>
      </c>
      <c r="F79" s="15" t="s">
        <v>97</v>
      </c>
      <c r="H79" s="3">
        <v>9.95481020745885e-7</v>
      </c>
      <c r="I79" s="3">
        <v>0.00433831702469625</v>
      </c>
      <c r="J79" s="3">
        <v>0.108087277545658</v>
      </c>
      <c r="L79" s="9" t="s">
        <v>21</v>
      </c>
      <c r="M79" s="4">
        <v>0.932002160774963</v>
      </c>
      <c r="N79" s="4">
        <v>1.89820011956101</v>
      </c>
      <c r="O79" s="4">
        <v>2.2124249192682</v>
      </c>
      <c r="P79" s="4">
        <v>2.47402832427445</v>
      </c>
      <c r="Q79" s="15" t="s">
        <v>97</v>
      </c>
      <c r="S79" s="3">
        <v>0.0028231110915853</v>
      </c>
      <c r="T79" s="3">
        <v>0.00458266857975509</v>
      </c>
      <c r="U79" s="3">
        <v>0.0100487030216568</v>
      </c>
      <c r="W79" s="9" t="s">
        <v>21</v>
      </c>
      <c r="X79" s="4">
        <v>0.932002160774963</v>
      </c>
      <c r="Y79" s="4">
        <v>3.06343088524446</v>
      </c>
      <c r="Z79" s="4">
        <v>1.91244678432468</v>
      </c>
      <c r="AA79" s="4">
        <v>1.29817350580127</v>
      </c>
      <c r="AB79" s="15" t="s">
        <v>97</v>
      </c>
      <c r="AD79" s="3">
        <v>5.11476595031135e-6</v>
      </c>
      <c r="AE79" s="3">
        <v>0.0192808837417081</v>
      </c>
      <c r="AF79" s="3">
        <v>0.0254697771383007</v>
      </c>
      <c r="AH79" s="9" t="s">
        <v>21</v>
      </c>
      <c r="AI79" s="4">
        <v>0.932002160774963</v>
      </c>
      <c r="AJ79" s="4">
        <v>2.69398683453843</v>
      </c>
      <c r="AK79" s="4">
        <v>1.55825407278104</v>
      </c>
      <c r="AL79" s="4">
        <v>0.969946246858812</v>
      </c>
      <c r="AM79" s="15" t="s">
        <v>97</v>
      </c>
      <c r="AO79" s="3">
        <f>TTEST($AI77:$AI79,AJ77:AJ79,2,2)</f>
        <v>0.000286489159664518</v>
      </c>
      <c r="AP79" s="3">
        <f>TTEST($AI77:$AI79,AK77:AK79,2,2)</f>
        <v>0.000867612934115429</v>
      </c>
      <c r="AQ79" s="3">
        <f>TTEST($AI77:$AI79,AL77:AL79,2,2)</f>
        <v>0.187626650502029</v>
      </c>
    </row>
    <row r="80" spans="8:42">
      <c r="H80" s="3" t="s">
        <v>99</v>
      </c>
      <c r="I80" s="3" t="s">
        <v>99</v>
      </c>
      <c r="S80" s="3" t="s">
        <v>99</v>
      </c>
      <c r="T80" s="3" t="s">
        <v>99</v>
      </c>
      <c r="U80" s="3" t="s">
        <v>98</v>
      </c>
      <c r="X80" s="4"/>
      <c r="Y80" s="4"/>
      <c r="Z80" s="4"/>
      <c r="AA80" s="4"/>
      <c r="AD80" s="3" t="s">
        <v>99</v>
      </c>
      <c r="AE80" s="3" t="s">
        <v>98</v>
      </c>
      <c r="AF80" s="3" t="s">
        <v>98</v>
      </c>
      <c r="AI80" s="4"/>
      <c r="AJ80" s="4"/>
      <c r="AK80" s="4"/>
      <c r="AL80" s="4"/>
      <c r="AO80" s="3" t="s">
        <v>99</v>
      </c>
      <c r="AP80" s="3" t="s">
        <v>99</v>
      </c>
    </row>
    <row r="81" ht="15.75" spans="1:43">
      <c r="A81" s="9" t="s">
        <v>32</v>
      </c>
      <c r="B81" s="4">
        <v>1.18099266142953</v>
      </c>
      <c r="C81" s="4">
        <v>1.65797093556199</v>
      </c>
      <c r="D81" s="4">
        <v>2.25567652945386</v>
      </c>
      <c r="E81" s="4">
        <v>1.37922083144408</v>
      </c>
      <c r="F81" s="14" t="s">
        <v>95</v>
      </c>
      <c r="G81" s="18">
        <v>1.0113865479429</v>
      </c>
      <c r="H81" s="3">
        <v>1.62085013259967</v>
      </c>
      <c r="I81" s="3">
        <v>2.05036980849424</v>
      </c>
      <c r="J81" s="3">
        <v>1.4657117431704</v>
      </c>
      <c r="L81" s="9" t="s">
        <v>32</v>
      </c>
      <c r="M81" s="4">
        <v>1.18099266142953</v>
      </c>
      <c r="N81" s="4">
        <v>0.787916334563837</v>
      </c>
      <c r="O81" s="4">
        <v>1.90866725298399</v>
      </c>
      <c r="P81" s="4">
        <v>0.545997625933683</v>
      </c>
      <c r="Q81" s="14" t="s">
        <v>95</v>
      </c>
      <c r="R81" s="2">
        <v>1.01333333333333</v>
      </c>
      <c r="S81" s="3">
        <v>1.25666666666667</v>
      </c>
      <c r="T81" s="3">
        <v>2.18333333333333</v>
      </c>
      <c r="U81" s="3">
        <v>0.613333333333333</v>
      </c>
      <c r="W81" s="9" t="s">
        <v>32</v>
      </c>
      <c r="X81" s="4">
        <v>1.18099266142953</v>
      </c>
      <c r="Y81" s="4">
        <v>0.857625554830213</v>
      </c>
      <c r="Z81" s="4">
        <v>4.25935599568225</v>
      </c>
      <c r="AA81" s="4">
        <v>7.80043360268101</v>
      </c>
      <c r="AB81" s="14" t="s">
        <v>95</v>
      </c>
      <c r="AC81" s="2">
        <v>1.0133</v>
      </c>
      <c r="AD81" s="3">
        <v>0.943</v>
      </c>
      <c r="AE81" s="3">
        <v>4.5956</v>
      </c>
      <c r="AF81" s="3">
        <v>8.4017</v>
      </c>
      <c r="AH81" s="9" t="s">
        <v>32</v>
      </c>
      <c r="AI81" s="4">
        <v>1.18099266142953</v>
      </c>
      <c r="AJ81" s="4">
        <v>0.454122664425423</v>
      </c>
      <c r="AK81" s="4">
        <v>1.57148176763771</v>
      </c>
      <c r="AL81" s="4">
        <v>0.694493316174498</v>
      </c>
      <c r="AM81" s="14" t="s">
        <v>95</v>
      </c>
      <c r="AN81" s="2">
        <v>1.0133</v>
      </c>
      <c r="AO81" s="3">
        <v>0.4665</v>
      </c>
      <c r="AP81" s="3">
        <v>1.5771</v>
      </c>
      <c r="AQ81" s="3">
        <v>0.6938</v>
      </c>
    </row>
    <row r="82" spans="1:43">
      <c r="A82" s="9" t="s">
        <v>32</v>
      </c>
      <c r="B82" s="4">
        <v>1.03526492384138</v>
      </c>
      <c r="C82" s="4">
        <v>1.54563281786513</v>
      </c>
      <c r="D82" s="4">
        <v>2.33849951554774</v>
      </c>
      <c r="E82" s="4">
        <v>1.49533503892996</v>
      </c>
      <c r="F82" s="14" t="s">
        <v>96</v>
      </c>
      <c r="G82" s="18">
        <v>0.10477</v>
      </c>
      <c r="H82" s="3">
        <v>0.03667</v>
      </c>
      <c r="I82" s="3">
        <v>0.24775</v>
      </c>
      <c r="J82" s="3">
        <v>0.04372</v>
      </c>
      <c r="L82" s="9" t="s">
        <v>32</v>
      </c>
      <c r="M82" s="4">
        <v>1.03526492384138</v>
      </c>
      <c r="N82" s="4">
        <v>1.49964716774835</v>
      </c>
      <c r="O82" s="4">
        <v>2.35830288974667</v>
      </c>
      <c r="P82" s="4">
        <v>0.624091750850263</v>
      </c>
      <c r="Q82" s="14" t="s">
        <v>96</v>
      </c>
      <c r="R82" s="2">
        <v>0.104774890970011</v>
      </c>
      <c r="S82" s="3">
        <v>0.233404750975163</v>
      </c>
      <c r="T82" s="3">
        <v>0.138604152575279</v>
      </c>
      <c r="U82" s="3">
        <v>0.0348010216963685</v>
      </c>
      <c r="W82" s="9" t="s">
        <v>32</v>
      </c>
      <c r="X82" s="4">
        <v>1.03526492384138</v>
      </c>
      <c r="Y82" s="4">
        <v>1.03795346216237</v>
      </c>
      <c r="Z82" s="4">
        <v>4.56898455502206</v>
      </c>
      <c r="AA82" s="4">
        <v>8.53617481388065</v>
      </c>
      <c r="AB82" s="14" t="s">
        <v>96</v>
      </c>
      <c r="AC82" s="2">
        <v>0.10477</v>
      </c>
      <c r="AD82" s="3">
        <v>0.05228</v>
      </c>
      <c r="AE82" s="3">
        <v>0.20228</v>
      </c>
      <c r="AF82" s="3">
        <v>0.31559</v>
      </c>
      <c r="AH82" s="9" t="s">
        <v>32</v>
      </c>
      <c r="AI82" s="4">
        <v>1.03526492384138</v>
      </c>
      <c r="AJ82" s="4">
        <v>0.488878464520026</v>
      </c>
      <c r="AK82" s="4">
        <v>1.73201321291174</v>
      </c>
      <c r="AL82" s="4">
        <v>0.636602322282744</v>
      </c>
      <c r="AM82" s="14" t="s">
        <v>96</v>
      </c>
      <c r="AN82" s="2">
        <v>0.10477</v>
      </c>
      <c r="AO82" s="3">
        <v>0.01123</v>
      </c>
      <c r="AP82" s="3">
        <v>0.08782</v>
      </c>
      <c r="AQ82" s="3">
        <v>0.03281</v>
      </c>
    </row>
    <row r="83" spans="1:43">
      <c r="A83" s="9" t="s">
        <v>32</v>
      </c>
      <c r="B83" s="4">
        <v>0.817902058557782</v>
      </c>
      <c r="C83" s="4">
        <v>1.65894664437189</v>
      </c>
      <c r="D83" s="4">
        <v>1.55693338048113</v>
      </c>
      <c r="E83" s="4">
        <v>1.52257935913716</v>
      </c>
      <c r="F83" s="15" t="s">
        <v>97</v>
      </c>
      <c r="G83" s="17"/>
      <c r="H83" s="3">
        <v>0.00553643897922413</v>
      </c>
      <c r="I83" s="3">
        <v>0.0181965148752521</v>
      </c>
      <c r="J83" s="3">
        <v>0.016464093821313</v>
      </c>
      <c r="L83" s="9" t="s">
        <v>32</v>
      </c>
      <c r="M83" s="4">
        <v>0.817902058557782</v>
      </c>
      <c r="N83" s="4">
        <v>1.48181899475288</v>
      </c>
      <c r="O83" s="4">
        <v>2.27755004911372</v>
      </c>
      <c r="P83" s="4">
        <v>0.669008969201186</v>
      </c>
      <c r="Q83" s="15" t="s">
        <v>97</v>
      </c>
      <c r="S83" s="3">
        <v>0.394254868524727</v>
      </c>
      <c r="T83" s="3">
        <v>0.00254768108274684</v>
      </c>
      <c r="U83" s="3">
        <v>0.0232840712421692</v>
      </c>
      <c r="W83" s="9" t="s">
        <v>32</v>
      </c>
      <c r="X83" s="4">
        <v>0.817902058557782</v>
      </c>
      <c r="Y83" s="4">
        <v>0.933325336499032</v>
      </c>
      <c r="Z83" s="4">
        <v>4.95854056376557</v>
      </c>
      <c r="AA83" s="4">
        <v>8.86859998104837</v>
      </c>
      <c r="AB83" s="15" t="s">
        <v>97</v>
      </c>
      <c r="AD83" s="3">
        <v>0.592333477002277</v>
      </c>
      <c r="AE83" s="3">
        <v>9.58678370783402e-5</v>
      </c>
      <c r="AF83" s="3">
        <v>2.43313191150881e-5</v>
      </c>
      <c r="AH83" s="9" t="s">
        <v>32</v>
      </c>
      <c r="AI83" s="4">
        <v>0.817902058557782</v>
      </c>
      <c r="AJ83" s="4">
        <v>0.456348922002666</v>
      </c>
      <c r="AK83" s="4">
        <v>1.42794726751505</v>
      </c>
      <c r="AL83" s="4">
        <v>0.750258686191691</v>
      </c>
      <c r="AM83" s="15" t="s">
        <v>97</v>
      </c>
      <c r="AO83" s="3">
        <f>TTEST($AI81:$AI83,AJ81:AJ83,2,2)</f>
        <v>0.00680738220254887</v>
      </c>
      <c r="AP83" s="3">
        <f>TTEST($AI81:$AI83,AK81:AK83,2,2)</f>
        <v>0.0145923124861668</v>
      </c>
      <c r="AQ83" s="3">
        <f>TTEST($AI81:$AI83,AL81:AL83,2,2)</f>
        <v>0.0452494289512801</v>
      </c>
    </row>
    <row r="84" spans="8:43">
      <c r="H84" s="3" t="s">
        <v>99</v>
      </c>
      <c r="I84" s="3" t="s">
        <v>98</v>
      </c>
      <c r="J84" s="3" t="s">
        <v>98</v>
      </c>
      <c r="T84" s="3" t="s">
        <v>99</v>
      </c>
      <c r="U84" s="3" t="s">
        <v>98</v>
      </c>
      <c r="X84" s="4"/>
      <c r="Y84" s="4"/>
      <c r="Z84" s="4"/>
      <c r="AA84" s="4"/>
      <c r="AE84" s="3" t="s">
        <v>99</v>
      </c>
      <c r="AF84" s="3" t="s">
        <v>99</v>
      </c>
      <c r="AI84" s="4"/>
      <c r="AJ84" s="4"/>
      <c r="AK84" s="4"/>
      <c r="AL84" s="4"/>
      <c r="AO84" s="3" t="s">
        <v>99</v>
      </c>
      <c r="AP84" s="3" t="s">
        <v>98</v>
      </c>
      <c r="AQ84" s="3" t="s">
        <v>98</v>
      </c>
    </row>
    <row r="85" ht="15.75" spans="1:43">
      <c r="A85" s="9" t="s">
        <v>34</v>
      </c>
      <c r="B85" s="4">
        <v>0.954841603910417</v>
      </c>
      <c r="C85" s="4">
        <v>0.332485943612196</v>
      </c>
      <c r="D85" s="4">
        <v>0.526580477907165</v>
      </c>
      <c r="E85" s="4">
        <v>2.87074586099447</v>
      </c>
      <c r="F85" s="14" t="s">
        <v>95</v>
      </c>
      <c r="G85" s="2">
        <v>1.00079204373812</v>
      </c>
      <c r="H85" s="3">
        <v>0.350109979907637</v>
      </c>
      <c r="I85" s="3">
        <v>0.476082759331635</v>
      </c>
      <c r="J85" s="3">
        <v>3.08015301901443</v>
      </c>
      <c r="L85" s="9" t="s">
        <v>34</v>
      </c>
      <c r="M85" s="4">
        <v>0.954841603910417</v>
      </c>
      <c r="N85" s="4">
        <v>0.295115927063522</v>
      </c>
      <c r="O85" s="4">
        <v>0.99145821462954</v>
      </c>
      <c r="P85" s="4">
        <v>0.136499406483421</v>
      </c>
      <c r="Q85" s="14" t="s">
        <v>95</v>
      </c>
      <c r="R85" s="2">
        <v>1</v>
      </c>
      <c r="S85" s="3">
        <v>0.296666666666667</v>
      </c>
      <c r="T85" s="3">
        <v>0.98</v>
      </c>
      <c r="U85" s="3">
        <v>0.156666666666667</v>
      </c>
      <c r="W85" s="9" t="s">
        <v>34</v>
      </c>
      <c r="X85" s="4">
        <v>0.954841603910417</v>
      </c>
      <c r="Y85" s="4">
        <v>1.77604637826719</v>
      </c>
      <c r="Z85" s="4">
        <v>2.94182217501538</v>
      </c>
      <c r="AA85" s="4">
        <v>6.06018609406477</v>
      </c>
      <c r="AB85" s="14" t="s">
        <v>95</v>
      </c>
      <c r="AC85" s="2">
        <v>1</v>
      </c>
      <c r="AD85" s="3">
        <v>1.8918</v>
      </c>
      <c r="AE85" s="3">
        <v>3.0346</v>
      </c>
      <c r="AF85" s="3">
        <v>6.3728</v>
      </c>
      <c r="AH85" s="9" t="s">
        <v>34</v>
      </c>
      <c r="AI85" s="4">
        <v>0.954841603910417</v>
      </c>
      <c r="AJ85" s="4">
        <v>0.315996230354938</v>
      </c>
      <c r="AK85" s="4">
        <v>0.299950107555382</v>
      </c>
      <c r="AL85" s="4">
        <v>0.590687574014764</v>
      </c>
      <c r="AM85" s="14" t="s">
        <v>95</v>
      </c>
      <c r="AN85" s="2">
        <v>1</v>
      </c>
      <c r="AO85" s="3">
        <v>0.3126</v>
      </c>
      <c r="AP85" s="3">
        <v>0.2876</v>
      </c>
      <c r="AQ85" s="3">
        <v>0.4802</v>
      </c>
    </row>
    <row r="86" spans="1:43">
      <c r="A86" s="9" t="s">
        <v>34</v>
      </c>
      <c r="B86" s="4">
        <v>1.05214484820072</v>
      </c>
      <c r="C86" s="4">
        <v>0.336268707754311</v>
      </c>
      <c r="D86" s="4">
        <v>0.418722420862896</v>
      </c>
      <c r="E86" s="4">
        <v>3.22028745273037</v>
      </c>
      <c r="F86" s="14" t="s">
        <v>96</v>
      </c>
      <c r="G86" s="2">
        <v>0.02887</v>
      </c>
      <c r="H86" s="3">
        <v>0.01528</v>
      </c>
      <c r="I86" s="3">
        <v>0.0318</v>
      </c>
      <c r="J86" s="3">
        <v>0.10693</v>
      </c>
      <c r="L86" s="9" t="s">
        <v>34</v>
      </c>
      <c r="M86" s="4">
        <v>1.05214484820072</v>
      </c>
      <c r="N86" s="4">
        <v>0.297948768548977</v>
      </c>
      <c r="O86" s="4">
        <v>0.976034892116859</v>
      </c>
      <c r="P86" s="4">
        <v>0.156022937712566</v>
      </c>
      <c r="Q86" s="14" t="s">
        <v>96</v>
      </c>
      <c r="R86" s="2">
        <v>0.0288675134594813</v>
      </c>
      <c r="S86" s="3">
        <v>0.00333333333333334</v>
      </c>
      <c r="T86" s="3">
        <v>0.00577350269189626</v>
      </c>
      <c r="U86" s="3">
        <v>0.00881917103688196</v>
      </c>
      <c r="W86" s="9" t="s">
        <v>34</v>
      </c>
      <c r="X86" s="4">
        <v>1.05214484820072</v>
      </c>
      <c r="Y86" s="4">
        <v>1.89115042164706</v>
      </c>
      <c r="Z86" s="4">
        <v>3.10288563707321</v>
      </c>
      <c r="AA86" s="4">
        <v>6.76796015272647</v>
      </c>
      <c r="AB86" s="14" t="s">
        <v>96</v>
      </c>
      <c r="AC86" s="2">
        <v>0.02887</v>
      </c>
      <c r="AD86" s="3">
        <v>0.06704</v>
      </c>
      <c r="AE86" s="3">
        <v>0.04809</v>
      </c>
      <c r="AF86" s="3">
        <v>0.20844</v>
      </c>
      <c r="AH86" s="9" t="s">
        <v>34</v>
      </c>
      <c r="AI86" s="4">
        <v>1.05214484820072</v>
      </c>
      <c r="AJ86" s="4">
        <v>0.316987730859592</v>
      </c>
      <c r="AK86" s="4">
        <v>0.272594993002456</v>
      </c>
      <c r="AL86" s="4">
        <v>0.479636074010584</v>
      </c>
      <c r="AM86" s="14" t="s">
        <v>96</v>
      </c>
      <c r="AN86" s="2">
        <v>0.02887</v>
      </c>
      <c r="AO86" s="3">
        <v>0.00388</v>
      </c>
      <c r="AP86" s="3">
        <v>0.00801</v>
      </c>
      <c r="AQ86" s="3">
        <v>0.06361</v>
      </c>
    </row>
    <row r="87" spans="1:43">
      <c r="A87" s="9" t="s">
        <v>34</v>
      </c>
      <c r="B87" s="4">
        <v>0.995389679103228</v>
      </c>
      <c r="C87" s="4">
        <v>0.381575288356405</v>
      </c>
      <c r="D87" s="4">
        <v>0.482945379224845</v>
      </c>
      <c r="E87" s="4">
        <v>3.14942574331846</v>
      </c>
      <c r="F87" s="15" t="s">
        <v>97</v>
      </c>
      <c r="H87" s="3">
        <v>3.5957943883953e-5</v>
      </c>
      <c r="I87" s="3">
        <v>0.000239682059427575</v>
      </c>
      <c r="J87" s="3">
        <v>4.67135394896401e-5</v>
      </c>
      <c r="L87" s="9" t="s">
        <v>34</v>
      </c>
      <c r="M87" s="4">
        <v>0.995389679103228</v>
      </c>
      <c r="N87" s="4">
        <v>0.29048318122571</v>
      </c>
      <c r="O87" s="4">
        <v>0.97033517306469</v>
      </c>
      <c r="P87" s="4">
        <v>0.167252242300297</v>
      </c>
      <c r="Q87" s="15" t="s">
        <v>97</v>
      </c>
      <c r="S87" s="3">
        <v>1.53076903686385e-5</v>
      </c>
      <c r="T87" s="3">
        <v>0.498151187359641</v>
      </c>
      <c r="U87" s="3">
        <v>8.87171514773661e-6</v>
      </c>
      <c r="W87" s="9" t="s">
        <v>34</v>
      </c>
      <c r="X87" s="4">
        <v>0.995389679103228</v>
      </c>
      <c r="Y87" s="4">
        <v>2.00829212280742</v>
      </c>
      <c r="Z87" s="4">
        <v>3.05920762667101</v>
      </c>
      <c r="AA87" s="4">
        <v>6.29037276379609</v>
      </c>
      <c r="AB87" s="15" t="s">
        <v>97</v>
      </c>
      <c r="AD87" s="3">
        <v>0.000255052517142747</v>
      </c>
      <c r="AE87" s="3">
        <v>3.37243441940488e-6</v>
      </c>
      <c r="AF87" s="3">
        <v>1.39582957925537e-5</v>
      </c>
      <c r="AH87" s="9" t="s">
        <v>34</v>
      </c>
      <c r="AI87" s="4">
        <v>0.995389679103228</v>
      </c>
      <c r="AJ87" s="4">
        <v>0.304887810529371</v>
      </c>
      <c r="AK87" s="4">
        <v>0.290387230072312</v>
      </c>
      <c r="AL87" s="4">
        <v>0.370333389609152</v>
      </c>
      <c r="AM87" s="15" t="s">
        <v>97</v>
      </c>
      <c r="AO87" s="3">
        <f>TTEST($AI85:$AI87,AJ85:AJ87,2,2)</f>
        <v>1.74111702003391e-5</v>
      </c>
      <c r="AP87" s="3">
        <f>TTEST($AI85:$AI87,AK85:AK87,2,2)</f>
        <v>1.6985612152257e-5</v>
      </c>
      <c r="AQ87" s="3">
        <f>TTEST($AI85:$AI87,AL85:AL87,2,2)</f>
        <v>0.00170747799694094</v>
      </c>
    </row>
    <row r="88" spans="8:43">
      <c r="H88" s="3" t="s">
        <v>99</v>
      </c>
      <c r="I88" s="3" t="s">
        <v>99</v>
      </c>
      <c r="J88" s="3" t="s">
        <v>99</v>
      </c>
      <c r="S88" s="3" t="s">
        <v>99</v>
      </c>
      <c r="U88" s="3" t="s">
        <v>99</v>
      </c>
      <c r="X88" s="4"/>
      <c r="Y88" s="4"/>
      <c r="Z88" s="4"/>
      <c r="AA88" s="4"/>
      <c r="AD88" s="3" t="s">
        <v>99</v>
      </c>
      <c r="AE88" s="3" t="s">
        <v>99</v>
      </c>
      <c r="AF88" s="3" t="s">
        <v>99</v>
      </c>
      <c r="AI88" s="4"/>
      <c r="AJ88" s="4"/>
      <c r="AK88" s="4"/>
      <c r="AL88" s="4"/>
      <c r="AO88" s="3" t="s">
        <v>99</v>
      </c>
      <c r="AP88" s="3" t="s">
        <v>99</v>
      </c>
      <c r="AQ88" s="3" t="s">
        <v>99</v>
      </c>
    </row>
    <row r="89" ht="15.75" spans="1:43">
      <c r="A89" s="9" t="s">
        <v>23</v>
      </c>
      <c r="B89" s="4">
        <v>0.999333986829404</v>
      </c>
      <c r="C89" s="4">
        <v>2.94586146816164</v>
      </c>
      <c r="D89" s="1">
        <v>2.62228893680122</v>
      </c>
      <c r="E89" s="4">
        <v>3.41279320985606</v>
      </c>
      <c r="F89" s="14" t="s">
        <v>95</v>
      </c>
      <c r="G89" s="2">
        <v>1.00094610395036</v>
      </c>
      <c r="H89" s="3">
        <v>3.11980670564837</v>
      </c>
      <c r="I89" s="3">
        <v>2.71526943760391</v>
      </c>
      <c r="J89" s="3">
        <v>3.78521103666699</v>
      </c>
      <c r="L89" s="9" t="s">
        <v>23</v>
      </c>
      <c r="M89" s="4">
        <v>0.999333986829404</v>
      </c>
      <c r="N89" s="4">
        <v>1.41506648720296</v>
      </c>
      <c r="O89" s="4">
        <v>1.95485141847555</v>
      </c>
      <c r="P89" s="4">
        <v>3.84443386557913</v>
      </c>
      <c r="Q89" s="14" t="s">
        <v>95</v>
      </c>
      <c r="R89" s="2">
        <v>1.00333333333333</v>
      </c>
      <c r="S89" s="3">
        <v>1.38</v>
      </c>
      <c r="T89" s="3">
        <v>1.82333333333333</v>
      </c>
      <c r="U89" s="3">
        <v>3.02</v>
      </c>
      <c r="W89" s="9" t="s">
        <v>23</v>
      </c>
      <c r="X89" s="4">
        <v>0.999333986829404</v>
      </c>
      <c r="Y89" s="4">
        <v>3.71298840006665</v>
      </c>
      <c r="Z89" s="4">
        <v>5.23051493816597</v>
      </c>
      <c r="AA89" s="4">
        <v>13.6446367509149</v>
      </c>
      <c r="AB89" s="14" t="s">
        <v>95</v>
      </c>
      <c r="AC89" s="2">
        <v>1.0033</v>
      </c>
      <c r="AD89" s="3">
        <v>2.8284</v>
      </c>
      <c r="AE89" s="3">
        <v>4.6</v>
      </c>
      <c r="AF89" s="3">
        <v>11.9394</v>
      </c>
      <c r="AH89" s="9" t="s">
        <v>23</v>
      </c>
      <c r="AI89" s="4">
        <v>0.999333986829404</v>
      </c>
      <c r="AJ89" s="4">
        <v>2.94654809616775</v>
      </c>
      <c r="AK89" s="4">
        <v>1.09522430008637</v>
      </c>
      <c r="AL89" s="4">
        <v>0.520562373451136</v>
      </c>
      <c r="AM89" s="14" t="s">
        <v>95</v>
      </c>
      <c r="AN89" s="2">
        <v>1.0033</v>
      </c>
      <c r="AO89" s="3">
        <v>2.5949</v>
      </c>
      <c r="AP89" s="3">
        <v>1.1396</v>
      </c>
      <c r="AQ89" s="3">
        <v>0.499</v>
      </c>
    </row>
    <row r="90" spans="1:43">
      <c r="A90" s="9" t="s">
        <v>23</v>
      </c>
      <c r="B90" s="4">
        <v>0.905250052126319</v>
      </c>
      <c r="C90" s="4">
        <v>2.84572303334478</v>
      </c>
      <c r="D90" s="1">
        <v>2.82820324397946</v>
      </c>
      <c r="E90" s="4">
        <v>3.80194988312618</v>
      </c>
      <c r="F90" s="14" t="s">
        <v>96</v>
      </c>
      <c r="G90" s="2">
        <v>0.05487</v>
      </c>
      <c r="H90" s="3">
        <v>0.22519</v>
      </c>
      <c r="I90" s="3">
        <v>0.06027</v>
      </c>
      <c r="J90" s="3">
        <v>0.2109</v>
      </c>
      <c r="L90" s="9" t="s">
        <v>23</v>
      </c>
      <c r="M90" s="4">
        <v>0.905250052126319</v>
      </c>
      <c r="N90" s="4">
        <v>1.42510144312918</v>
      </c>
      <c r="O90" s="4">
        <v>1.6782204423467</v>
      </c>
      <c r="P90" s="4">
        <v>3.02945716844974</v>
      </c>
      <c r="Q90" s="14" t="s">
        <v>96</v>
      </c>
      <c r="R90" s="2">
        <v>0.0548735921105144</v>
      </c>
      <c r="S90" s="3">
        <v>0.0450924975282289</v>
      </c>
      <c r="T90" s="3">
        <v>0.0783865067753657</v>
      </c>
      <c r="U90" s="3">
        <v>0.476340214552582</v>
      </c>
      <c r="W90" s="9" t="s">
        <v>23</v>
      </c>
      <c r="X90" s="4">
        <v>0.905250052126319</v>
      </c>
      <c r="Y90" s="4">
        <v>2.31938768384769</v>
      </c>
      <c r="Z90" s="4">
        <v>4.27763901565819</v>
      </c>
      <c r="AA90" s="4">
        <v>11.7894439055118</v>
      </c>
      <c r="AB90" s="14" t="s">
        <v>96</v>
      </c>
      <c r="AC90" s="2">
        <v>0.05487</v>
      </c>
      <c r="AD90" s="3">
        <v>0.44395</v>
      </c>
      <c r="AE90" s="3">
        <v>0.31527</v>
      </c>
      <c r="AF90" s="3">
        <v>0.94417</v>
      </c>
      <c r="AH90" s="9" t="s">
        <v>23</v>
      </c>
      <c r="AI90" s="4">
        <v>0.905250052126319</v>
      </c>
      <c r="AJ90" s="4">
        <v>2.85404705762107</v>
      </c>
      <c r="AK90" s="4">
        <v>1.08872347529869</v>
      </c>
      <c r="AL90" s="4">
        <v>0.507649029187157</v>
      </c>
      <c r="AM90" s="14" t="s">
        <v>96</v>
      </c>
      <c r="AN90" s="2">
        <v>0.05487</v>
      </c>
      <c r="AO90" s="3">
        <v>0.30653</v>
      </c>
      <c r="AP90" s="3">
        <v>0.04766</v>
      </c>
      <c r="AQ90" s="3">
        <v>0.01559</v>
      </c>
    </row>
    <row r="91" spans="1:43">
      <c r="A91" s="9" t="s">
        <v>23</v>
      </c>
      <c r="B91" s="4">
        <v>1.09825427289536</v>
      </c>
      <c r="C91" s="4">
        <v>3.56783561543869</v>
      </c>
      <c r="D91" s="1">
        <v>2.69531613203104</v>
      </c>
      <c r="E91" s="4">
        <v>4.14089001701874</v>
      </c>
      <c r="F91" s="15" t="s">
        <v>97</v>
      </c>
      <c r="H91" s="3">
        <v>0.000806090040388373</v>
      </c>
      <c r="I91" s="3">
        <v>3.10603948459753e-5</v>
      </c>
      <c r="J91" s="3">
        <v>0.000215032543487663</v>
      </c>
      <c r="K91" s="4"/>
      <c r="L91" s="9" t="s">
        <v>23</v>
      </c>
      <c r="M91" s="4">
        <v>1.09825427289536</v>
      </c>
      <c r="N91" s="4">
        <v>1.29096874124484</v>
      </c>
      <c r="O91" s="4">
        <v>1.84107414230431</v>
      </c>
      <c r="P91" s="4">
        <v>2.18550850371751</v>
      </c>
      <c r="Q91" s="15" t="s">
        <v>97</v>
      </c>
      <c r="S91" s="3">
        <v>0.00593620817878861</v>
      </c>
      <c r="T91" s="3">
        <v>0.00108429684607776</v>
      </c>
      <c r="U91" s="3">
        <v>0.0138373846392495</v>
      </c>
      <c r="W91" s="9" t="s">
        <v>23</v>
      </c>
      <c r="X91" s="4">
        <v>1.09825427289536</v>
      </c>
      <c r="Y91" s="4">
        <v>2.45295727811389</v>
      </c>
      <c r="Z91" s="4">
        <v>4.29190859629252</v>
      </c>
      <c r="AA91" s="4">
        <v>10.3842558206341</v>
      </c>
      <c r="AB91" s="15" t="s">
        <v>97</v>
      </c>
      <c r="AD91" s="3">
        <v>0.0150439184918619</v>
      </c>
      <c r="AE91" s="3">
        <v>0.000356686251453434</v>
      </c>
      <c r="AF91" s="3">
        <v>0.000319305767146518</v>
      </c>
      <c r="AH91" s="9" t="s">
        <v>23</v>
      </c>
      <c r="AI91" s="4">
        <v>1.09825427289536</v>
      </c>
      <c r="AJ91" s="4">
        <v>1.98419401270239</v>
      </c>
      <c r="AK91" s="4">
        <v>1.23484640201577</v>
      </c>
      <c r="AL91" s="4">
        <v>0.468687034337186</v>
      </c>
      <c r="AM91" s="15" t="s">
        <v>97</v>
      </c>
      <c r="AO91" s="3">
        <f>TTEST($AI89:$AI91,AJ89:AJ91,2,2)</f>
        <v>0.00690436049546203</v>
      </c>
      <c r="AP91" s="3">
        <f>TTEST($AI89:$AI91,AK89:AK91,2,2)</f>
        <v>0.131607406976866</v>
      </c>
      <c r="AQ91" s="3">
        <f>TTEST($AI89:$AI91,AL89:AL91,2,2)</f>
        <v>0.000971511177881574</v>
      </c>
    </row>
    <row r="92" spans="8:43">
      <c r="H92" s="3" t="s">
        <v>99</v>
      </c>
      <c r="I92" s="3" t="s">
        <v>99</v>
      </c>
      <c r="J92" s="3" t="s">
        <v>99</v>
      </c>
      <c r="S92" s="3" t="s">
        <v>99</v>
      </c>
      <c r="T92" s="3" t="s">
        <v>99</v>
      </c>
      <c r="U92" s="3" t="s">
        <v>98</v>
      </c>
      <c r="X92" s="4"/>
      <c r="Y92" s="4"/>
      <c r="Z92" s="4"/>
      <c r="AA92" s="4"/>
      <c r="AD92" s="3" t="s">
        <v>98</v>
      </c>
      <c r="AE92" s="3" t="s">
        <v>99</v>
      </c>
      <c r="AF92" s="3" t="s">
        <v>99</v>
      </c>
      <c r="AI92" s="4"/>
      <c r="AJ92" s="4"/>
      <c r="AK92" s="4"/>
      <c r="AL92" s="4"/>
      <c r="AO92" s="3" t="s">
        <v>99</v>
      </c>
      <c r="AQ92" s="3" t="s">
        <v>99</v>
      </c>
    </row>
    <row r="93" ht="15.75" spans="1:43">
      <c r="A93" s="9" t="s">
        <v>35</v>
      </c>
      <c r="B93" s="4">
        <v>1.02101212570719</v>
      </c>
      <c r="C93" s="4">
        <v>1.09105907466003</v>
      </c>
      <c r="D93" s="4">
        <v>11.8680143241888</v>
      </c>
      <c r="E93" s="4">
        <v>1.35049309841463</v>
      </c>
      <c r="F93" s="14" t="s">
        <v>95</v>
      </c>
      <c r="G93" s="2">
        <v>1.00100021192077</v>
      </c>
      <c r="H93" s="3">
        <v>1.27814315633162</v>
      </c>
      <c r="I93" s="3">
        <v>11.4847522370649</v>
      </c>
      <c r="J93" s="3">
        <v>1.37105539132431</v>
      </c>
      <c r="L93" s="9" t="s">
        <v>35</v>
      </c>
      <c r="M93" s="4">
        <v>1.02101212570719</v>
      </c>
      <c r="N93" s="4">
        <v>2.27176335656548</v>
      </c>
      <c r="O93" s="4">
        <v>10.7991915631211</v>
      </c>
      <c r="P93" s="4">
        <v>5.50611873501465</v>
      </c>
      <c r="Q93" s="14" t="s">
        <v>95</v>
      </c>
      <c r="R93" s="2">
        <v>1</v>
      </c>
      <c r="S93" s="3">
        <v>2.25333333333333</v>
      </c>
      <c r="T93" s="3">
        <v>10.29</v>
      </c>
      <c r="U93" s="3">
        <v>5.13</v>
      </c>
      <c r="W93" s="9" t="s">
        <v>35</v>
      </c>
      <c r="X93" s="4">
        <v>1.02101212570719</v>
      </c>
      <c r="Y93" s="4">
        <v>1.60711273088355</v>
      </c>
      <c r="Z93" s="4">
        <v>3.26327262246863</v>
      </c>
      <c r="AA93" s="4">
        <v>15.8021776801472</v>
      </c>
      <c r="AB93" s="14" t="s">
        <v>95</v>
      </c>
      <c r="AC93" s="2">
        <v>1</v>
      </c>
      <c r="AD93" s="3">
        <v>1.4971</v>
      </c>
      <c r="AE93" s="3">
        <v>3.2631</v>
      </c>
      <c r="AF93" s="3">
        <v>15.4812</v>
      </c>
      <c r="AH93" s="9" t="s">
        <v>35</v>
      </c>
      <c r="AI93" s="4">
        <v>1.02101212570719</v>
      </c>
      <c r="AJ93" s="4">
        <v>1.03611950700139</v>
      </c>
      <c r="AK93" s="4">
        <v>6.76137314722332</v>
      </c>
      <c r="AL93" s="4">
        <v>1.6873751696756</v>
      </c>
      <c r="AM93" s="14" t="s">
        <v>95</v>
      </c>
      <c r="AN93" s="2">
        <v>1</v>
      </c>
      <c r="AO93" s="3">
        <v>0.9655</v>
      </c>
      <c r="AP93" s="3">
        <v>5.3676</v>
      </c>
      <c r="AQ93" s="3">
        <v>1.6865</v>
      </c>
    </row>
    <row r="94" spans="1:43">
      <c r="A94" s="9" t="s">
        <v>35</v>
      </c>
      <c r="B94" s="4">
        <v>1.04246576084112</v>
      </c>
      <c r="C94" s="4">
        <v>1.24672107610895</v>
      </c>
      <c r="D94" s="4">
        <v>11.2022347456859</v>
      </c>
      <c r="E94" s="4">
        <v>1.27276704267839</v>
      </c>
      <c r="F94" s="14" t="s">
        <v>96</v>
      </c>
      <c r="G94" s="2">
        <v>0.03055</v>
      </c>
      <c r="H94" s="3">
        <v>0.1193</v>
      </c>
      <c r="I94" s="3">
        <v>0.20019</v>
      </c>
      <c r="J94" s="3">
        <v>0.06429</v>
      </c>
      <c r="L94" s="9" t="s">
        <v>35</v>
      </c>
      <c r="M94" s="4">
        <v>1.04246576084112</v>
      </c>
      <c r="N94" s="4">
        <v>1.94665090392147</v>
      </c>
      <c r="O94" s="4">
        <v>10.8193556677157</v>
      </c>
      <c r="P94" s="4">
        <v>4.9604478625483</v>
      </c>
      <c r="Q94" s="14" t="s">
        <v>96</v>
      </c>
      <c r="R94" s="2">
        <v>0.030550504633039</v>
      </c>
      <c r="S94" s="3">
        <v>0.170522074165716</v>
      </c>
      <c r="T94" s="3">
        <v>0.520032050294339</v>
      </c>
      <c r="U94" s="3">
        <v>0.19035055380359</v>
      </c>
      <c r="W94" s="9" t="s">
        <v>35</v>
      </c>
      <c r="X94" s="4">
        <v>1.04246576084112</v>
      </c>
      <c r="Y94" s="4">
        <v>1.23601356796547</v>
      </c>
      <c r="Z94" s="4">
        <v>3.10859896937002</v>
      </c>
      <c r="AA94" s="4">
        <v>16.2721353596889</v>
      </c>
      <c r="AB94" s="14" t="s">
        <v>96</v>
      </c>
      <c r="AC94" s="2">
        <v>0.03055</v>
      </c>
      <c r="AD94" s="3">
        <v>0.13111</v>
      </c>
      <c r="AE94" s="3">
        <v>0.08917</v>
      </c>
      <c r="AF94" s="3">
        <v>0.57228</v>
      </c>
      <c r="AH94" s="9" t="s">
        <v>35</v>
      </c>
      <c r="AI94" s="4">
        <v>1.04246576084112</v>
      </c>
      <c r="AJ94" s="4">
        <v>0.954194294622968</v>
      </c>
      <c r="AK94" s="4">
        <v>5.1723732993234</v>
      </c>
      <c r="AL94" s="4">
        <v>1.75186347757875</v>
      </c>
      <c r="AM94" s="14" t="s">
        <v>96</v>
      </c>
      <c r="AN94" s="2">
        <v>0.03055</v>
      </c>
      <c r="AO94" s="3">
        <v>0.03797</v>
      </c>
      <c r="AP94" s="3">
        <v>0.75469</v>
      </c>
      <c r="AQ94" s="3">
        <v>0.03803</v>
      </c>
    </row>
    <row r="95" spans="1:43">
      <c r="A95" s="9" t="s">
        <v>35</v>
      </c>
      <c r="B95" s="4">
        <v>0.939522749214012</v>
      </c>
      <c r="C95" s="4">
        <v>1.49664931822588</v>
      </c>
      <c r="D95" s="4">
        <v>11.3840076413199</v>
      </c>
      <c r="E95" s="4">
        <v>1.48990603287992</v>
      </c>
      <c r="F95" s="15" t="s">
        <v>97</v>
      </c>
      <c r="H95" s="3">
        <v>0.085964545646816</v>
      </c>
      <c r="I95" s="3">
        <v>8.11058767731775e-7</v>
      </c>
      <c r="J95" s="3">
        <v>0.00641010466465817</v>
      </c>
      <c r="L95" s="9" t="s">
        <v>35</v>
      </c>
      <c r="M95" s="4">
        <v>0.939522749214012</v>
      </c>
      <c r="N95" s="4">
        <v>2.54272578333271</v>
      </c>
      <c r="O95" s="4">
        <v>9.24586640796473</v>
      </c>
      <c r="P95" s="4">
        <v>4.92366296558112</v>
      </c>
      <c r="Q95" s="15" t="s">
        <v>97</v>
      </c>
      <c r="S95" s="3">
        <v>0.00202160288162132</v>
      </c>
      <c r="T95" s="3">
        <v>5.86919177964161e-5</v>
      </c>
      <c r="U95" s="3">
        <v>2.70346538955209e-5</v>
      </c>
      <c r="W95" s="9" t="s">
        <v>35</v>
      </c>
      <c r="X95" s="4">
        <v>0.939522749214012</v>
      </c>
      <c r="Y95" s="4">
        <v>1.64832057857991</v>
      </c>
      <c r="Z95" s="4">
        <v>3.4174908726948</v>
      </c>
      <c r="AA95" s="4">
        <v>14.3692639777054</v>
      </c>
      <c r="AB95" s="15" t="s">
        <v>97</v>
      </c>
      <c r="AD95" s="3">
        <v>0.0211953028409913</v>
      </c>
      <c r="AE95" s="3">
        <v>1.80793227126964e-5</v>
      </c>
      <c r="AF95" s="3">
        <v>1.45734104290354e-5</v>
      </c>
      <c r="AH95" s="9" t="s">
        <v>35</v>
      </c>
      <c r="AI95" s="4">
        <v>0.939522749214012</v>
      </c>
      <c r="AJ95" s="4">
        <v>0.906059014441413</v>
      </c>
      <c r="AK95" s="4">
        <v>4.16899514417524</v>
      </c>
      <c r="AL95" s="4">
        <v>1.62012058489126</v>
      </c>
      <c r="AM95" s="15" t="s">
        <v>97</v>
      </c>
      <c r="AO95" s="3">
        <f>TTEST($AI93:$AI95,AJ93:AJ95,2,2)</f>
        <v>0.5103442268497</v>
      </c>
      <c r="AP95" s="3">
        <f>TTEST($AI93:$AI95,AK93:AK95,2,2)</f>
        <v>0.00444774911485825</v>
      </c>
      <c r="AQ95" s="3">
        <f>TTEST($AI93:$AI95,AL93:AL95,2,2)</f>
        <v>0.000155078116088713</v>
      </c>
    </row>
    <row r="96" spans="9:43">
      <c r="I96" s="3" t="s">
        <v>99</v>
      </c>
      <c r="J96" s="3" t="s">
        <v>99</v>
      </c>
      <c r="S96" s="3" t="s">
        <v>99</v>
      </c>
      <c r="T96" s="3" t="s">
        <v>99</v>
      </c>
      <c r="U96" s="3" t="s">
        <v>99</v>
      </c>
      <c r="X96" s="4"/>
      <c r="Y96" s="4"/>
      <c r="Z96" s="4"/>
      <c r="AA96" s="4"/>
      <c r="AD96" s="3" t="s">
        <v>98</v>
      </c>
      <c r="AE96" s="3" t="s">
        <v>99</v>
      </c>
      <c r="AF96" s="3" t="s">
        <v>99</v>
      </c>
      <c r="AI96" s="4"/>
      <c r="AJ96" s="4"/>
      <c r="AK96" s="4"/>
      <c r="AL96" s="4"/>
      <c r="AP96" s="3" t="s">
        <v>99</v>
      </c>
      <c r="AQ96" s="3" t="s">
        <v>99</v>
      </c>
    </row>
    <row r="97" ht="15.75" spans="1:43">
      <c r="A97" s="9" t="s">
        <v>37</v>
      </c>
      <c r="B97" s="4">
        <v>0.870550563296125</v>
      </c>
      <c r="C97" s="4">
        <v>3.8496940796051</v>
      </c>
      <c r="D97" s="4">
        <v>0.841508185212419</v>
      </c>
      <c r="E97" s="4">
        <v>1.31166363148771</v>
      </c>
      <c r="F97" s="14" t="s">
        <v>95</v>
      </c>
      <c r="G97" s="2">
        <v>1.00531717600814</v>
      </c>
      <c r="H97" s="3">
        <v>4.13482516945987</v>
      </c>
      <c r="I97" s="3">
        <v>0.818944103893681</v>
      </c>
      <c r="J97" s="3">
        <v>1.49799615440682</v>
      </c>
      <c r="L97" s="9" t="s">
        <v>37</v>
      </c>
      <c r="M97" s="4">
        <v>0.870550563296125</v>
      </c>
      <c r="N97" s="4">
        <v>4.27049906622165</v>
      </c>
      <c r="O97" s="4">
        <v>0.438962815364303</v>
      </c>
      <c r="P97" s="4">
        <v>0.599169345792792</v>
      </c>
      <c r="Q97" s="14" t="s">
        <v>95</v>
      </c>
      <c r="R97" s="2">
        <v>1.00666666666667</v>
      </c>
      <c r="S97" s="3">
        <v>4.01</v>
      </c>
      <c r="T97" s="3">
        <v>0.463333333333333</v>
      </c>
      <c r="U97" s="3">
        <v>0.613333333333333</v>
      </c>
      <c r="W97" s="9" t="s">
        <v>37</v>
      </c>
      <c r="X97" s="4">
        <v>0.870550563296125</v>
      </c>
      <c r="Y97" s="4">
        <v>2.27266997493422</v>
      </c>
      <c r="Z97" s="4">
        <v>2.12289300728402</v>
      </c>
      <c r="AA97" s="4">
        <v>6.48687546700199</v>
      </c>
      <c r="AB97" s="14" t="s">
        <v>95</v>
      </c>
      <c r="AC97" s="2">
        <v>1.0067</v>
      </c>
      <c r="AD97" s="3">
        <v>2.7168</v>
      </c>
      <c r="AE97" s="3">
        <v>2.0832</v>
      </c>
      <c r="AF97" s="3">
        <v>6.7642</v>
      </c>
      <c r="AH97" s="9" t="s">
        <v>37</v>
      </c>
      <c r="AI97" s="4">
        <v>0.870550563296125</v>
      </c>
      <c r="AJ97" s="4">
        <v>1.09336471227478</v>
      </c>
      <c r="AK97" s="4">
        <v>0.850876616507104</v>
      </c>
      <c r="AL97" s="4">
        <v>1.48638506109203</v>
      </c>
      <c r="AM97" s="14" t="s">
        <v>95</v>
      </c>
      <c r="AN97" s="2">
        <v>1.0067</v>
      </c>
      <c r="AO97" s="3">
        <v>0.9707</v>
      </c>
      <c r="AP97" s="3">
        <v>0.976</v>
      </c>
      <c r="AQ97" s="3">
        <v>1.4754</v>
      </c>
    </row>
    <row r="98" spans="1:43">
      <c r="A98" s="9" t="s">
        <v>37</v>
      </c>
      <c r="B98" s="4">
        <v>1.02811382665607</v>
      </c>
      <c r="C98" s="4">
        <v>3.78650704978204</v>
      </c>
      <c r="D98" s="4">
        <v>0.776871189219124</v>
      </c>
      <c r="E98" s="4">
        <v>1.5711526581638</v>
      </c>
      <c r="F98" s="14" t="s">
        <v>96</v>
      </c>
      <c r="G98" s="18">
        <v>0.07311</v>
      </c>
      <c r="H98" s="3">
        <v>0.31714</v>
      </c>
      <c r="I98" s="3">
        <v>0.02</v>
      </c>
      <c r="J98" s="3">
        <v>0.09404</v>
      </c>
      <c r="L98" s="9" t="s">
        <v>37</v>
      </c>
      <c r="M98" s="4">
        <v>1.02811382665607</v>
      </c>
      <c r="N98" s="4">
        <v>3.6772962334666</v>
      </c>
      <c r="O98" s="4">
        <v>0.546736044952666</v>
      </c>
      <c r="P98" s="4">
        <v>0.620055982818538</v>
      </c>
      <c r="Q98" s="14" t="s">
        <v>96</v>
      </c>
      <c r="R98" s="2">
        <v>0.0731057073315377</v>
      </c>
      <c r="S98" s="3">
        <v>0.173877351409933</v>
      </c>
      <c r="T98" s="3">
        <v>0.0448454134902457</v>
      </c>
      <c r="U98" s="3">
        <v>0.00666666666666667</v>
      </c>
      <c r="W98" s="9" t="s">
        <v>37</v>
      </c>
      <c r="X98" s="4">
        <v>1.02811382665607</v>
      </c>
      <c r="Y98" s="4">
        <v>2.6740428764887</v>
      </c>
      <c r="Z98" s="4">
        <v>2.05320053593049</v>
      </c>
      <c r="AA98" s="4">
        <v>7.18102266395013</v>
      </c>
      <c r="AB98" s="14" t="s">
        <v>96</v>
      </c>
      <c r="AC98" s="2">
        <v>0.07311</v>
      </c>
      <c r="AD98" s="3">
        <v>0.26964</v>
      </c>
      <c r="AE98" s="3">
        <v>0.02069</v>
      </c>
      <c r="AF98" s="3">
        <v>0.21219</v>
      </c>
      <c r="AH98" s="9" t="s">
        <v>37</v>
      </c>
      <c r="AI98" s="4">
        <v>1.02811382665607</v>
      </c>
      <c r="AJ98" s="4">
        <v>0.941498499502982</v>
      </c>
      <c r="AK98" s="4">
        <v>1.00983235994079</v>
      </c>
      <c r="AL98" s="4">
        <v>1.77209353888863</v>
      </c>
      <c r="AM98" s="14" t="s">
        <v>96</v>
      </c>
      <c r="AN98" s="2">
        <v>0.07311</v>
      </c>
      <c r="AO98" s="3">
        <v>0.0641</v>
      </c>
      <c r="AP98" s="3">
        <v>0.06471</v>
      </c>
      <c r="AQ98" s="3">
        <v>0.17453</v>
      </c>
    </row>
    <row r="99" spans="1:43">
      <c r="A99" s="9" t="s">
        <v>37</v>
      </c>
      <c r="B99" s="4">
        <v>1.11728713807222</v>
      </c>
      <c r="C99" s="4">
        <v>4.76827437899247</v>
      </c>
      <c r="D99" s="4">
        <v>0.838452937249499</v>
      </c>
      <c r="E99" s="4">
        <v>1.61117217356896</v>
      </c>
      <c r="F99" s="15" t="s">
        <v>97</v>
      </c>
      <c r="G99" s="17"/>
      <c r="H99" s="3">
        <v>0.000653085612569288</v>
      </c>
      <c r="I99" s="3">
        <v>0.0681932987321242</v>
      </c>
      <c r="J99" s="3">
        <v>0.0141287682297596</v>
      </c>
      <c r="L99" s="9" t="s">
        <v>37</v>
      </c>
      <c r="M99" s="4">
        <v>1.11728713807222</v>
      </c>
      <c r="N99" s="4">
        <v>4.07561578066821</v>
      </c>
      <c r="O99" s="4">
        <v>0.395572658660945</v>
      </c>
      <c r="P99" s="4">
        <v>0.615457870697639</v>
      </c>
      <c r="Q99" s="15" t="s">
        <v>97</v>
      </c>
      <c r="S99" s="3">
        <v>9.15439116681195e-5</v>
      </c>
      <c r="T99" s="3">
        <v>0.00304046502894625</v>
      </c>
      <c r="U99" s="3">
        <v>0.00555106495974584</v>
      </c>
      <c r="W99" s="9" t="s">
        <v>37</v>
      </c>
      <c r="X99" s="4">
        <v>1.11728713807222</v>
      </c>
      <c r="Y99" s="4">
        <v>3.20378678270558</v>
      </c>
      <c r="Z99" s="4">
        <v>2.07351183059794</v>
      </c>
      <c r="AA99" s="4">
        <v>6.62455654881977</v>
      </c>
      <c r="AB99" s="15" t="s">
        <v>97</v>
      </c>
      <c r="AD99" s="3">
        <v>0.00358485144347262</v>
      </c>
      <c r="AE99" s="3">
        <v>0.000136517789969709</v>
      </c>
      <c r="AF99" s="3">
        <v>1.36249876066496e-5</v>
      </c>
      <c r="AH99" s="9" t="s">
        <v>37</v>
      </c>
      <c r="AI99" s="4">
        <v>1.11728713807222</v>
      </c>
      <c r="AJ99" s="4">
        <v>0.877138716181167</v>
      </c>
      <c r="AK99" s="4">
        <v>1.06724812640609</v>
      </c>
      <c r="AL99" s="4">
        <v>1.16780451788475</v>
      </c>
      <c r="AM99" s="15" t="s">
        <v>97</v>
      </c>
      <c r="AO99" s="3">
        <f>TTEST($AI97:$AI99,AJ97:AJ99,2,2)</f>
        <v>0.737694105732165</v>
      </c>
      <c r="AP99" s="3">
        <f>TTEST($AI97:$AI99,AK97:AK99,2,2)</f>
        <v>0.77722340391284</v>
      </c>
      <c r="AQ99" s="3">
        <f>TTEST($AI97:$AI99,AL97:AL99,2,2)</f>
        <v>0.0675308464880776</v>
      </c>
    </row>
    <row r="100" spans="7:38">
      <c r="G100" s="17"/>
      <c r="H100" s="3" t="s">
        <v>99</v>
      </c>
      <c r="J100" s="3" t="s">
        <v>98</v>
      </c>
      <c r="S100" s="3" t="s">
        <v>99</v>
      </c>
      <c r="T100" s="3" t="s">
        <v>99</v>
      </c>
      <c r="U100" s="3" t="s">
        <v>99</v>
      </c>
      <c r="X100" s="4"/>
      <c r="Y100" s="4"/>
      <c r="Z100" s="4"/>
      <c r="AA100" s="4"/>
      <c r="AD100" s="3" t="s">
        <v>99</v>
      </c>
      <c r="AE100" s="3" t="s">
        <v>99</v>
      </c>
      <c r="AF100" s="3" t="s">
        <v>99</v>
      </c>
      <c r="AI100" s="4"/>
      <c r="AJ100" s="4"/>
      <c r="AK100" s="4"/>
      <c r="AL100" s="4"/>
    </row>
    <row r="101" ht="15.75" spans="1:43">
      <c r="A101" s="9" t="s">
        <v>38</v>
      </c>
      <c r="B101" s="4">
        <v>1.2198186397602</v>
      </c>
      <c r="C101" s="4">
        <v>0.698308390783069</v>
      </c>
      <c r="D101" s="4">
        <v>0.682721138609105</v>
      </c>
      <c r="E101" s="4">
        <v>1.57348817218385</v>
      </c>
      <c r="F101" s="14" t="s">
        <v>95</v>
      </c>
      <c r="G101" s="18">
        <v>1.01035322971158</v>
      </c>
      <c r="H101" s="3">
        <v>0.887474543188369</v>
      </c>
      <c r="I101" s="3">
        <v>0.83274979755651</v>
      </c>
      <c r="J101" s="3">
        <v>1.57319163924851</v>
      </c>
      <c r="L101" s="9" t="s">
        <v>38</v>
      </c>
      <c r="M101" s="4">
        <v>1.2198186397602</v>
      </c>
      <c r="N101" s="4">
        <v>0.994904236671937</v>
      </c>
      <c r="O101" s="4">
        <v>0.870654675128024</v>
      </c>
      <c r="P101" s="4">
        <v>0.414168415811639</v>
      </c>
      <c r="Q101" s="14" t="s">
        <v>95</v>
      </c>
      <c r="R101" s="2">
        <v>1.01</v>
      </c>
      <c r="S101" s="3">
        <v>0.986666666666667</v>
      </c>
      <c r="T101" s="3">
        <v>0.82</v>
      </c>
      <c r="U101" s="3">
        <v>0.436666666666667</v>
      </c>
      <c r="W101" s="9" t="s">
        <v>38</v>
      </c>
      <c r="X101" s="4">
        <v>1.2198186397602</v>
      </c>
      <c r="Y101" s="4">
        <v>1.11714234878303</v>
      </c>
      <c r="Z101" s="4">
        <v>3.56447710675042</v>
      </c>
      <c r="AA101" s="4">
        <v>5.53825184134127</v>
      </c>
      <c r="AB101" s="14" t="s">
        <v>95</v>
      </c>
      <c r="AC101" s="2">
        <v>1.01</v>
      </c>
      <c r="AD101" s="3">
        <v>1.2923</v>
      </c>
      <c r="AE101" s="3">
        <v>3.5185</v>
      </c>
      <c r="AF101" s="3">
        <v>5.9291</v>
      </c>
      <c r="AH101" s="9" t="s">
        <v>38</v>
      </c>
      <c r="AI101" s="4">
        <v>1.2198186397602</v>
      </c>
      <c r="AJ101" s="4">
        <v>0.215767052553562</v>
      </c>
      <c r="AK101" s="4">
        <v>0.993876322336353</v>
      </c>
      <c r="AL101" s="4">
        <v>1.08005878948577</v>
      </c>
      <c r="AM101" s="14" t="s">
        <v>95</v>
      </c>
      <c r="AN101" s="2">
        <v>1.01</v>
      </c>
      <c r="AO101" s="3">
        <v>0.235</v>
      </c>
      <c r="AP101" s="3">
        <v>0.94</v>
      </c>
      <c r="AQ101" s="3">
        <v>0.9689</v>
      </c>
    </row>
    <row r="102" spans="1:43">
      <c r="A102" s="9" t="s">
        <v>38</v>
      </c>
      <c r="B102" s="4">
        <v>0.924449660211361</v>
      </c>
      <c r="C102" s="4">
        <v>0.958864274517899</v>
      </c>
      <c r="D102" s="4">
        <v>0.645227021613444</v>
      </c>
      <c r="E102" s="4">
        <v>1.56783171706355</v>
      </c>
      <c r="F102" s="14" t="s">
        <v>96</v>
      </c>
      <c r="G102" s="18">
        <v>0.10536</v>
      </c>
      <c r="H102" s="3">
        <v>0.09609</v>
      </c>
      <c r="I102" s="3">
        <v>0.16856</v>
      </c>
      <c r="J102" s="3">
        <v>0.00333</v>
      </c>
      <c r="L102" s="9" t="s">
        <v>38</v>
      </c>
      <c r="M102" s="4">
        <v>0.924449660211361</v>
      </c>
      <c r="N102" s="4">
        <v>0.966722248604373</v>
      </c>
      <c r="O102" s="4">
        <v>0.78123427916602</v>
      </c>
      <c r="P102" s="4">
        <v>0.47985195302188</v>
      </c>
      <c r="Q102" s="14" t="s">
        <v>96</v>
      </c>
      <c r="R102" s="2">
        <v>0.105356537528527</v>
      </c>
      <c r="S102" s="3">
        <v>0.00881917103688198</v>
      </c>
      <c r="T102" s="3">
        <v>0.0264575131106459</v>
      </c>
      <c r="U102" s="3">
        <v>0.02185812841434</v>
      </c>
      <c r="W102" s="9" t="s">
        <v>38</v>
      </c>
      <c r="X102" s="4">
        <v>0.924449660211361</v>
      </c>
      <c r="Y102" s="4">
        <v>1.32708294072417</v>
      </c>
      <c r="Z102" s="4">
        <v>3.56591942351182</v>
      </c>
      <c r="AA102" s="4">
        <v>6.31998608357056</v>
      </c>
      <c r="AB102" s="14" t="s">
        <v>96</v>
      </c>
      <c r="AC102" s="2">
        <v>0.10536</v>
      </c>
      <c r="AD102" s="3">
        <v>0.09272</v>
      </c>
      <c r="AE102" s="3">
        <v>0.04668</v>
      </c>
      <c r="AF102" s="3">
        <v>0.22567</v>
      </c>
      <c r="AH102" s="9" t="s">
        <v>38</v>
      </c>
      <c r="AI102" s="4">
        <v>0.924449660211361</v>
      </c>
      <c r="AJ102" s="4">
        <v>0.247242134622894</v>
      </c>
      <c r="AK102" s="4">
        <v>0.931139812255753</v>
      </c>
      <c r="AL102" s="4">
        <v>1.02997227947128</v>
      </c>
      <c r="AM102" s="14" t="s">
        <v>96</v>
      </c>
      <c r="AN102" s="2">
        <v>0.10536</v>
      </c>
      <c r="AO102" s="3">
        <v>0.00974</v>
      </c>
      <c r="AP102" s="3">
        <v>0.02887</v>
      </c>
      <c r="AQ102" s="3">
        <v>0.08731</v>
      </c>
    </row>
    <row r="103" spans="1:43">
      <c r="A103" s="9" t="s">
        <v>38</v>
      </c>
      <c r="B103" s="4">
        <v>0.88679138916319</v>
      </c>
      <c r="C103" s="4">
        <v>1.00525096426414</v>
      </c>
      <c r="D103" s="4">
        <v>1.17030123244698</v>
      </c>
      <c r="E103" s="4">
        <v>1.57825502849812</v>
      </c>
      <c r="F103" s="15" t="s">
        <v>97</v>
      </c>
      <c r="H103" s="3">
        <v>0.436170556356875</v>
      </c>
      <c r="I103" s="3">
        <v>0.423049600667414</v>
      </c>
      <c r="J103" s="3">
        <v>0.00591279699607663</v>
      </c>
      <c r="L103" s="9" t="s">
        <v>38</v>
      </c>
      <c r="M103" s="4">
        <v>0.88679138916319</v>
      </c>
      <c r="N103" s="4">
        <v>1.00082236789877</v>
      </c>
      <c r="O103" s="4">
        <v>0.811055126995901</v>
      </c>
      <c r="P103" s="4">
        <v>0.416601779163787</v>
      </c>
      <c r="Q103" s="15" t="s">
        <v>97</v>
      </c>
      <c r="S103" s="3">
        <v>0.839464408812078</v>
      </c>
      <c r="T103" s="3">
        <v>0.155936971025361</v>
      </c>
      <c r="U103" s="3">
        <v>0.0059401403965867</v>
      </c>
      <c r="W103" s="9" t="s">
        <v>38</v>
      </c>
      <c r="X103" s="4">
        <v>0.88679138916319</v>
      </c>
      <c r="Y103" s="4">
        <v>1.43261610345836</v>
      </c>
      <c r="Z103" s="4">
        <v>3.42517159050757</v>
      </c>
      <c r="AA103" s="4">
        <v>5.92899222942839</v>
      </c>
      <c r="AB103" s="15" t="s">
        <v>97</v>
      </c>
      <c r="AD103" s="3">
        <v>0.114866152654161</v>
      </c>
      <c r="AE103" s="3">
        <v>2.63097213805669e-5</v>
      </c>
      <c r="AF103" s="3">
        <v>3.87542822870197e-5</v>
      </c>
      <c r="AH103" s="9" t="s">
        <v>38</v>
      </c>
      <c r="AI103" s="4">
        <v>0.88679138916319</v>
      </c>
      <c r="AJ103" s="4">
        <v>0.242033505155347</v>
      </c>
      <c r="AK103" s="4">
        <v>0.895068812660734</v>
      </c>
      <c r="AL103" s="4">
        <v>0.796690674757623</v>
      </c>
      <c r="AM103" s="15" t="s">
        <v>97</v>
      </c>
      <c r="AO103" s="3">
        <f>TTEST($AI101:$AI103,AJ101:AJ103,2,2)</f>
        <v>0.00184161666850353</v>
      </c>
      <c r="AP103" s="3">
        <f>TTEST($AI101:$AI103,AK101:AK103,2,2)</f>
        <v>0.554576764974137</v>
      </c>
      <c r="AQ103" s="3">
        <f>TTEST($AI101:$AI103,AL101:AL103,2,2)</f>
        <v>0.776997554681049</v>
      </c>
    </row>
    <row r="104" spans="10:38">
      <c r="J104" s="3" t="s">
        <v>99</v>
      </c>
      <c r="U104" s="3" t="s">
        <v>99</v>
      </c>
      <c r="X104" s="4"/>
      <c r="Y104" s="4"/>
      <c r="Z104" s="4"/>
      <c r="AA104" s="4"/>
      <c r="AE104" s="3" t="s">
        <v>99</v>
      </c>
      <c r="AF104" s="3" t="s">
        <v>99</v>
      </c>
      <c r="AI104" s="4"/>
      <c r="AJ104" s="4"/>
      <c r="AK104" s="4"/>
      <c r="AL104" s="4"/>
    </row>
    <row r="105" ht="15.75" spans="1:43">
      <c r="A105" s="9" t="s">
        <v>39</v>
      </c>
      <c r="B105" s="4">
        <v>0.983956653508112</v>
      </c>
      <c r="C105" s="4">
        <v>0.54599332180628</v>
      </c>
      <c r="D105" s="4">
        <v>0.982160408941109</v>
      </c>
      <c r="E105" s="4">
        <v>2.61122220356436</v>
      </c>
      <c r="F105" s="14" t="s">
        <v>95</v>
      </c>
      <c r="G105" s="2">
        <v>1.00184600678984</v>
      </c>
      <c r="H105" s="3">
        <v>0.664543126382918</v>
      </c>
      <c r="I105" s="3">
        <v>0.98079266192587</v>
      </c>
      <c r="J105" s="3">
        <v>2.72545400264941</v>
      </c>
      <c r="L105" s="9" t="s">
        <v>39</v>
      </c>
      <c r="M105" s="4">
        <v>0.983956653508112</v>
      </c>
      <c r="N105" s="4">
        <v>0.559550389017866</v>
      </c>
      <c r="O105" s="4">
        <v>1.13626055504701</v>
      </c>
      <c r="P105" s="4">
        <v>0.588413902564769</v>
      </c>
      <c r="Q105" s="14" t="s">
        <v>95</v>
      </c>
      <c r="R105" s="2">
        <v>1</v>
      </c>
      <c r="S105" s="3">
        <v>0.61</v>
      </c>
      <c r="T105" s="3">
        <v>1.11666666666667</v>
      </c>
      <c r="U105" s="3">
        <v>0.59</v>
      </c>
      <c r="W105" s="9" t="s">
        <v>39</v>
      </c>
      <c r="X105" s="4">
        <v>0.983956653508112</v>
      </c>
      <c r="Y105" s="4">
        <v>0.652698844365069</v>
      </c>
      <c r="Z105" s="4">
        <v>0.760003692750304</v>
      </c>
      <c r="AA105" s="4">
        <v>2.43400289122461</v>
      </c>
      <c r="AB105" s="14" t="s">
        <v>95</v>
      </c>
      <c r="AC105" s="2">
        <v>1</v>
      </c>
      <c r="AD105" s="3">
        <v>0.7741</v>
      </c>
      <c r="AE105" s="3">
        <v>0.7207</v>
      </c>
      <c r="AF105" s="3">
        <v>2.4429</v>
      </c>
      <c r="AH105" s="9" t="s">
        <v>39</v>
      </c>
      <c r="AI105" s="4">
        <v>0.983956653508112</v>
      </c>
      <c r="AJ105" s="4">
        <v>0.295922102837846</v>
      </c>
      <c r="AK105" s="4">
        <v>0.52661465485857</v>
      </c>
      <c r="AL105" s="4">
        <v>1.10741733872998</v>
      </c>
      <c r="AM105" s="14" t="s">
        <v>95</v>
      </c>
      <c r="AN105" s="2">
        <v>1</v>
      </c>
      <c r="AO105" s="3">
        <v>0.2689</v>
      </c>
      <c r="AP105" s="3">
        <v>0.4597</v>
      </c>
      <c r="AQ105" s="3">
        <v>1.0725</v>
      </c>
    </row>
    <row r="106" spans="1:43">
      <c r="A106" s="9" t="s">
        <v>39</v>
      </c>
      <c r="B106" s="4">
        <v>0.93735449655998</v>
      </c>
      <c r="C106" s="4">
        <v>0.70914439968326</v>
      </c>
      <c r="D106" s="4">
        <v>1.08445137974496</v>
      </c>
      <c r="E106" s="4">
        <v>2.72699672555494</v>
      </c>
      <c r="F106" s="14" t="s">
        <v>96</v>
      </c>
      <c r="G106" s="2">
        <v>0.04163</v>
      </c>
      <c r="H106" s="3">
        <v>0.05897</v>
      </c>
      <c r="I106" s="3">
        <v>0.05774</v>
      </c>
      <c r="J106" s="3">
        <v>0.06642</v>
      </c>
      <c r="L106" s="9" t="s">
        <v>39</v>
      </c>
      <c r="M106" s="4">
        <v>0.93735449655998</v>
      </c>
      <c r="N106" s="4">
        <v>0.637096746914497</v>
      </c>
      <c r="O106" s="4">
        <v>1.08677281236507</v>
      </c>
      <c r="P106" s="4">
        <v>0.548507393426221</v>
      </c>
      <c r="Q106" s="14" t="s">
        <v>96</v>
      </c>
      <c r="R106" s="2">
        <v>0.0416333199893227</v>
      </c>
      <c r="S106" s="3">
        <v>0.0251661147842358</v>
      </c>
      <c r="T106" s="3">
        <v>0.0145296631451355</v>
      </c>
      <c r="U106" s="3">
        <v>0.023094010767585</v>
      </c>
      <c r="W106" s="9" t="s">
        <v>39</v>
      </c>
      <c r="X106" s="4">
        <v>0.93735449655998</v>
      </c>
      <c r="Y106" s="4">
        <v>0.87358829508473</v>
      </c>
      <c r="Z106" s="4">
        <v>0.770463443354501</v>
      </c>
      <c r="AA106" s="4">
        <v>2.64703790744172</v>
      </c>
      <c r="AB106" s="14" t="s">
        <v>96</v>
      </c>
      <c r="AC106" s="2">
        <v>0.04163</v>
      </c>
      <c r="AD106" s="3">
        <v>0.0647</v>
      </c>
      <c r="AE106" s="3">
        <v>0.04467</v>
      </c>
      <c r="AF106" s="3">
        <v>0.1154</v>
      </c>
      <c r="AH106" s="9" t="s">
        <v>39</v>
      </c>
      <c r="AI106" s="4">
        <v>0.93735449655998</v>
      </c>
      <c r="AJ106" s="4">
        <v>0.289877961222108</v>
      </c>
      <c r="AK106" s="4">
        <v>0.46833382393995</v>
      </c>
      <c r="AL106" s="4">
        <v>1.10466973357691</v>
      </c>
      <c r="AM106" s="14" t="s">
        <v>96</v>
      </c>
      <c r="AN106" s="2">
        <v>0.04163</v>
      </c>
      <c r="AO106" s="3">
        <v>0.02404</v>
      </c>
      <c r="AP106" s="3">
        <v>0.04137</v>
      </c>
      <c r="AQ106" s="3">
        <v>0.0336</v>
      </c>
    </row>
    <row r="107" spans="1:43">
      <c r="A107" s="9" t="s">
        <v>39</v>
      </c>
      <c r="B107" s="4">
        <v>1.08422687030142</v>
      </c>
      <c r="C107" s="4">
        <v>0.738491657659213</v>
      </c>
      <c r="D107" s="4">
        <v>0.87576619709154</v>
      </c>
      <c r="E107" s="4">
        <v>2.83814307882894</v>
      </c>
      <c r="F107" s="15" t="s">
        <v>97</v>
      </c>
      <c r="H107" s="3">
        <v>0.0103106464416204</v>
      </c>
      <c r="I107" s="3">
        <v>0.790721153796071</v>
      </c>
      <c r="J107" s="3">
        <v>2.55201227492894e-5</v>
      </c>
      <c r="L107" s="9" t="s">
        <v>39</v>
      </c>
      <c r="M107" s="4">
        <v>1.08422687030142</v>
      </c>
      <c r="N107" s="4">
        <v>0.634434795560202</v>
      </c>
      <c r="O107" s="4">
        <v>1.11856395461053</v>
      </c>
      <c r="P107" s="4">
        <v>0.626793906474236</v>
      </c>
      <c r="Q107" s="15" t="s">
        <v>97</v>
      </c>
      <c r="S107" s="3">
        <v>0.00146255701781527</v>
      </c>
      <c r="T107" s="3">
        <v>0.070298736924583</v>
      </c>
      <c r="U107" s="3">
        <v>0.00106488964750549</v>
      </c>
      <c r="W107" s="9" t="s">
        <v>39</v>
      </c>
      <c r="X107" s="4">
        <v>1.08422687030142</v>
      </c>
      <c r="Y107" s="4">
        <v>0.796041712123544</v>
      </c>
      <c r="Z107" s="4">
        <v>0.631517680110159</v>
      </c>
      <c r="AA107" s="4">
        <v>2.24756608462089</v>
      </c>
      <c r="AB107" s="15" t="s">
        <v>97</v>
      </c>
      <c r="AD107" s="3">
        <v>0.0430480998017745</v>
      </c>
      <c r="AE107" s="3">
        <v>0.0106747518862117</v>
      </c>
      <c r="AF107" s="3">
        <v>0.000306195208415265</v>
      </c>
      <c r="AH107" s="9" t="s">
        <v>39</v>
      </c>
      <c r="AI107" s="4">
        <v>1.08422687030142</v>
      </c>
      <c r="AJ107" s="4">
        <v>0.220971352998435</v>
      </c>
      <c r="AK107" s="4">
        <v>0.384093066687197</v>
      </c>
      <c r="AL107" s="4">
        <v>1.00528326517549</v>
      </c>
      <c r="AM107" s="15" t="s">
        <v>97</v>
      </c>
      <c r="AO107" s="3">
        <f>TTEST($AI105:$AI107,AJ105:AJ107,2,2)</f>
        <v>0.000121644303040525</v>
      </c>
      <c r="AP107" s="3">
        <f>TTEST($AI105:$AI107,AK105:AK107,2,2)</f>
        <v>0.000826101600142283</v>
      </c>
      <c r="AQ107" s="3">
        <f>TTEST($AI105:$AI107,AL105:AL107,2,2)</f>
        <v>0.267265560092484</v>
      </c>
    </row>
    <row r="108" spans="8:42">
      <c r="H108" s="3" t="s">
        <v>98</v>
      </c>
      <c r="J108" s="3" t="s">
        <v>99</v>
      </c>
      <c r="S108" s="3" t="s">
        <v>99</v>
      </c>
      <c r="U108" s="3" t="s">
        <v>99</v>
      </c>
      <c r="X108" s="4"/>
      <c r="Y108" s="4"/>
      <c r="Z108" s="4"/>
      <c r="AA108" s="4"/>
      <c r="AD108" s="3" t="s">
        <v>98</v>
      </c>
      <c r="AE108" s="3" t="s">
        <v>98</v>
      </c>
      <c r="AF108" s="3" t="s">
        <v>99</v>
      </c>
      <c r="AI108" s="4"/>
      <c r="AJ108" s="4"/>
      <c r="AK108" s="4"/>
      <c r="AL108" s="4"/>
      <c r="AO108" s="3" t="s">
        <v>99</v>
      </c>
      <c r="AP108" s="3" t="s">
        <v>99</v>
      </c>
    </row>
    <row r="109" ht="15.75" spans="1:43">
      <c r="A109" s="9" t="s">
        <v>40</v>
      </c>
      <c r="B109" s="4">
        <v>0.890898718140339</v>
      </c>
      <c r="C109" s="4">
        <v>1.24116047222356</v>
      </c>
      <c r="D109" s="4">
        <v>1.67166050300773</v>
      </c>
      <c r="E109" s="4">
        <v>1.26136405894045</v>
      </c>
      <c r="F109" s="14" t="s">
        <v>95</v>
      </c>
      <c r="G109" s="2">
        <v>1.00709607611146</v>
      </c>
      <c r="H109" s="3">
        <v>1.42440766702805</v>
      </c>
      <c r="I109" s="3">
        <v>1.71964022774649</v>
      </c>
      <c r="J109" s="3">
        <v>1.24973504315733</v>
      </c>
      <c r="L109" s="9" t="s">
        <v>40</v>
      </c>
      <c r="M109" s="4">
        <v>0.890898718140339</v>
      </c>
      <c r="N109" s="4">
        <v>1.52790839460647</v>
      </c>
      <c r="O109" s="4">
        <v>1.41628974724438</v>
      </c>
      <c r="P109" s="4">
        <v>0.943880222617486</v>
      </c>
      <c r="Q109" s="14" t="s">
        <v>95</v>
      </c>
      <c r="R109" s="2">
        <v>1.00666666666667</v>
      </c>
      <c r="S109" s="3">
        <v>1.45333333333333</v>
      </c>
      <c r="T109" s="3">
        <v>1.4</v>
      </c>
      <c r="U109" s="3">
        <v>0.93</v>
      </c>
      <c r="W109" s="9" t="s">
        <v>40</v>
      </c>
      <c r="X109" s="4">
        <v>0.890898718140339</v>
      </c>
      <c r="Y109" s="4">
        <v>1.27323521760266</v>
      </c>
      <c r="Z109" s="4">
        <v>4.76860746080648</v>
      </c>
      <c r="AA109" s="4">
        <v>6.28923585735846</v>
      </c>
      <c r="AB109" s="14" t="s">
        <v>95</v>
      </c>
      <c r="AC109" s="2">
        <v>1.0067</v>
      </c>
      <c r="AD109" s="3">
        <v>1.2902</v>
      </c>
      <c r="AE109" s="3">
        <v>4.8013</v>
      </c>
      <c r="AF109" s="3">
        <v>6.6497</v>
      </c>
      <c r="AH109" s="9" t="s">
        <v>40</v>
      </c>
      <c r="AI109" s="4">
        <v>0.890898718140339</v>
      </c>
      <c r="AJ109" s="4">
        <v>0.402698573719812</v>
      </c>
      <c r="AK109" s="4">
        <v>1.41483379857182</v>
      </c>
      <c r="AL109" s="4">
        <v>0.925343069455308</v>
      </c>
      <c r="AM109" s="14" t="s">
        <v>95</v>
      </c>
      <c r="AN109" s="2">
        <v>1.0067</v>
      </c>
      <c r="AO109" s="13">
        <v>0.3698</v>
      </c>
      <c r="AP109" s="3">
        <v>1.4975</v>
      </c>
      <c r="AQ109" s="3">
        <v>1.0211</v>
      </c>
    </row>
    <row r="110" spans="1:43">
      <c r="A110" s="9" t="s">
        <v>40</v>
      </c>
      <c r="B110" s="4">
        <v>0.954841603910418</v>
      </c>
      <c r="C110" s="4">
        <v>1.52164228925128</v>
      </c>
      <c r="D110" s="4">
        <v>1.92685937677851</v>
      </c>
      <c r="E110" s="4">
        <v>1.29992330158955</v>
      </c>
      <c r="F110" s="14" t="s">
        <v>96</v>
      </c>
      <c r="G110" s="2">
        <v>0.08838</v>
      </c>
      <c r="H110" s="3">
        <v>0.09171</v>
      </c>
      <c r="I110" s="3">
        <v>0.1097</v>
      </c>
      <c r="J110" s="3">
        <v>0.03215</v>
      </c>
      <c r="L110" s="9" t="s">
        <v>40</v>
      </c>
      <c r="M110" s="4">
        <v>0.954841603910418</v>
      </c>
      <c r="N110" s="4">
        <v>1.39520345199485</v>
      </c>
      <c r="O110" s="4">
        <v>1.21626419232949</v>
      </c>
      <c r="P110" s="4">
        <v>0.856963542847097</v>
      </c>
      <c r="Q110" s="14" t="s">
        <v>96</v>
      </c>
      <c r="R110" s="2">
        <v>0.0883804905570857</v>
      </c>
      <c r="S110" s="3">
        <v>0.0392994204085053</v>
      </c>
      <c r="T110" s="3">
        <v>0.098657657246325</v>
      </c>
      <c r="U110" s="3">
        <v>0.0378593889720018</v>
      </c>
      <c r="W110" s="9" t="s">
        <v>40</v>
      </c>
      <c r="X110" s="4">
        <v>0.954841603910418</v>
      </c>
      <c r="Y110" s="4">
        <v>1.31658325763536</v>
      </c>
      <c r="Z110" s="4">
        <v>4.74644853240919</v>
      </c>
      <c r="AA110" s="4">
        <v>6.95125244292613</v>
      </c>
      <c r="AB110" s="14" t="s">
        <v>96</v>
      </c>
      <c r="AC110" s="2">
        <v>0.08838</v>
      </c>
      <c r="AD110" s="3">
        <v>0.01337</v>
      </c>
      <c r="AE110" s="3">
        <v>0.04424</v>
      </c>
      <c r="AF110" s="3">
        <v>0.19336</v>
      </c>
      <c r="AH110" s="9" t="s">
        <v>40</v>
      </c>
      <c r="AI110" s="4">
        <v>0.954841603910418</v>
      </c>
      <c r="AJ110" s="4">
        <v>0.335644433265693</v>
      </c>
      <c r="AK110" s="4">
        <v>1.45267583807714</v>
      </c>
      <c r="AL110" s="4">
        <v>1.0614857446602</v>
      </c>
      <c r="AM110" s="14" t="s">
        <v>96</v>
      </c>
      <c r="AN110" s="19">
        <v>0.08838</v>
      </c>
      <c r="AO110" s="3">
        <v>0.01937</v>
      </c>
      <c r="AP110" s="3">
        <v>0.06464</v>
      </c>
      <c r="AQ110" s="3">
        <v>0.04805</v>
      </c>
    </row>
    <row r="111" spans="1:43">
      <c r="A111" s="9" t="s">
        <v>40</v>
      </c>
      <c r="B111" s="4">
        <v>1.17554790628361</v>
      </c>
      <c r="C111" s="4">
        <v>1.5104202396093</v>
      </c>
      <c r="D111" s="4">
        <v>1.56040080345322</v>
      </c>
      <c r="E111" s="4">
        <v>1.187917768942</v>
      </c>
      <c r="F111" s="15" t="s">
        <v>97</v>
      </c>
      <c r="H111" s="3">
        <v>0.0294955028658231</v>
      </c>
      <c r="I111" s="3">
        <v>0.00678104401387567</v>
      </c>
      <c r="J111" s="3">
        <v>0.058208857861762</v>
      </c>
      <c r="L111" s="9" t="s">
        <v>40</v>
      </c>
      <c r="M111" s="4">
        <v>1.17554790628361</v>
      </c>
      <c r="N111" s="4">
        <v>1.43463559496657</v>
      </c>
      <c r="O111" s="4">
        <v>1.56379276334921</v>
      </c>
      <c r="P111" s="4">
        <v>0.991003114768763</v>
      </c>
      <c r="Q111" s="15" t="s">
        <v>97</v>
      </c>
      <c r="S111" s="3">
        <v>0.00930611305586034</v>
      </c>
      <c r="T111" s="3">
        <v>0.0417837994792122</v>
      </c>
      <c r="U111" s="3">
        <v>0.464784490328437</v>
      </c>
      <c r="W111" s="9" t="s">
        <v>40</v>
      </c>
      <c r="X111" s="4">
        <v>1.17554790628361</v>
      </c>
      <c r="Y111" s="4">
        <v>1.28076834571157</v>
      </c>
      <c r="Z111" s="4">
        <v>4.8888425418351</v>
      </c>
      <c r="AA111" s="4">
        <v>6.70855245262666</v>
      </c>
      <c r="AB111" s="15" t="s">
        <v>97</v>
      </c>
      <c r="AD111" s="3">
        <v>0.0315397503597306</v>
      </c>
      <c r="AE111" s="3">
        <v>2.54249933887988e-6</v>
      </c>
      <c r="AF111" s="3">
        <v>1.17810253405132e-5</v>
      </c>
      <c r="AH111" s="9" t="s">
        <v>40</v>
      </c>
      <c r="AI111" s="4">
        <v>1.17554790628361</v>
      </c>
      <c r="AJ111" s="4">
        <v>0.371142269653762</v>
      </c>
      <c r="AK111" s="4">
        <v>1.62487651583543</v>
      </c>
      <c r="AL111" s="4">
        <v>1.07634229537594</v>
      </c>
      <c r="AM111" s="15" t="s">
        <v>97</v>
      </c>
      <c r="AO111" s="3">
        <f>TTEST($AI109:$AI111,AJ109:AJ111,2,2)</f>
        <v>0.00196076039778648</v>
      </c>
      <c r="AP111" s="3">
        <f>TTEST($AI109:$AI111,AK109:AK111,2,2)</f>
        <v>0.0104140630947431</v>
      </c>
      <c r="AQ111" s="3">
        <f>TTEST($AI109:$AI111,AL109:AL111,2,2)</f>
        <v>0.894362825296966</v>
      </c>
    </row>
    <row r="112" spans="8:42">
      <c r="H112" s="3" t="s">
        <v>98</v>
      </c>
      <c r="I112" s="3" t="s">
        <v>99</v>
      </c>
      <c r="S112" s="3" t="s">
        <v>99</v>
      </c>
      <c r="T112" s="3" t="s">
        <v>98</v>
      </c>
      <c r="X112" s="4"/>
      <c r="Y112" s="4"/>
      <c r="Z112" s="4"/>
      <c r="AA112" s="4"/>
      <c r="AD112" s="3" t="s">
        <v>98</v>
      </c>
      <c r="AE112" s="3" t="s">
        <v>99</v>
      </c>
      <c r="AF112" s="3" t="s">
        <v>99</v>
      </c>
      <c r="AI112" s="4"/>
      <c r="AJ112" s="4"/>
      <c r="AK112" s="4"/>
      <c r="AL112" s="4"/>
      <c r="AO112" s="3" t="s">
        <v>99</v>
      </c>
      <c r="AP112" s="3" t="s">
        <v>98</v>
      </c>
    </row>
    <row r="113" ht="15.75" spans="1:43">
      <c r="A113" s="9" t="s">
        <v>25</v>
      </c>
      <c r="B113" s="4">
        <v>1.01458002342296</v>
      </c>
      <c r="C113" s="4">
        <v>1.98050302207248</v>
      </c>
      <c r="D113" s="4">
        <v>1.82696630637445</v>
      </c>
      <c r="E113" s="4">
        <v>0.618380343288094</v>
      </c>
      <c r="F113" s="14" t="s">
        <v>95</v>
      </c>
      <c r="G113" s="2">
        <v>0.998928596440008</v>
      </c>
      <c r="H113" s="3">
        <v>2.18390906388541</v>
      </c>
      <c r="I113" s="3">
        <v>2.01460347772112</v>
      </c>
      <c r="J113" s="3">
        <v>0.848239405950373</v>
      </c>
      <c r="L113" s="9" t="s">
        <v>25</v>
      </c>
      <c r="M113" s="4">
        <v>1.01458002342296</v>
      </c>
      <c r="N113" s="4">
        <v>0.864370585411984</v>
      </c>
      <c r="O113" s="21">
        <v>0.954127117118253</v>
      </c>
      <c r="P113" s="4">
        <v>0.940991068571733</v>
      </c>
      <c r="Q113" s="14" t="s">
        <v>95</v>
      </c>
      <c r="R113" s="2">
        <v>0.996666666666667</v>
      </c>
      <c r="S113" s="3">
        <v>0.83</v>
      </c>
      <c r="T113" s="3">
        <v>0.883333333333333</v>
      </c>
      <c r="U113" s="3">
        <v>1.14666666666667</v>
      </c>
      <c r="W113" s="9" t="s">
        <v>25</v>
      </c>
      <c r="X113" s="4">
        <v>1.01458002342296</v>
      </c>
      <c r="Y113" s="4">
        <v>2.83954392798555</v>
      </c>
      <c r="Z113" s="4">
        <v>4.66962157375484</v>
      </c>
      <c r="AA113" s="4">
        <v>1.79001205613977</v>
      </c>
      <c r="AB113" s="14" t="s">
        <v>95</v>
      </c>
      <c r="AC113" s="2">
        <v>0.9967</v>
      </c>
      <c r="AD113" s="3">
        <v>2.8102</v>
      </c>
      <c r="AE113" s="3">
        <v>4.1564</v>
      </c>
      <c r="AF113" s="3">
        <v>1.8682</v>
      </c>
      <c r="AH113" s="9" t="s">
        <v>25</v>
      </c>
      <c r="AI113" s="4">
        <v>1.01458002342296</v>
      </c>
      <c r="AJ113" s="4">
        <v>2.30163034703664</v>
      </c>
      <c r="AK113" s="4">
        <v>3.53550599924383</v>
      </c>
      <c r="AL113" s="4">
        <v>1.81813555612307</v>
      </c>
      <c r="AM113" s="14" t="s">
        <v>95</v>
      </c>
      <c r="AN113" s="2">
        <v>0.9967</v>
      </c>
      <c r="AO113" s="3">
        <v>2.2048</v>
      </c>
      <c r="AP113" s="3">
        <v>3.3501</v>
      </c>
      <c r="AQ113" s="3">
        <v>1.7846</v>
      </c>
    </row>
    <row r="114" spans="1:43">
      <c r="A114" s="9" t="s">
        <v>25</v>
      </c>
      <c r="B114" s="4">
        <v>0.951146317296245</v>
      </c>
      <c r="C114" s="4">
        <v>2.50106168385087</v>
      </c>
      <c r="D114" s="4">
        <v>2.3071691260426</v>
      </c>
      <c r="E114" s="4">
        <v>1.00024734643549</v>
      </c>
      <c r="F114" s="14" t="s">
        <v>96</v>
      </c>
      <c r="G114" s="2">
        <v>0.02404</v>
      </c>
      <c r="H114" s="3">
        <v>0.16045</v>
      </c>
      <c r="I114" s="3">
        <v>0.14847</v>
      </c>
      <c r="J114" s="3">
        <v>0.11676</v>
      </c>
      <c r="L114" s="9" t="s">
        <v>25</v>
      </c>
      <c r="M114" s="4">
        <v>0.951146317296245</v>
      </c>
      <c r="N114" s="4">
        <v>0.852436459472883</v>
      </c>
      <c r="O114" s="4">
        <v>0.899363247878147</v>
      </c>
      <c r="P114" s="4">
        <v>1.31791975664654</v>
      </c>
      <c r="Q114" s="14" t="s">
        <v>96</v>
      </c>
      <c r="R114" s="2">
        <v>0.0240370085030933</v>
      </c>
      <c r="S114" s="3">
        <v>0.0251661147842358</v>
      </c>
      <c r="T114" s="3">
        <v>0.0440958551844098</v>
      </c>
      <c r="U114" s="3">
        <v>0.110955446513955</v>
      </c>
      <c r="W114" s="9" t="s">
        <v>25</v>
      </c>
      <c r="X114" s="4">
        <v>0.951146317296245</v>
      </c>
      <c r="Y114" s="4">
        <v>3.07860427200097</v>
      </c>
      <c r="Z114" s="4">
        <v>4.30789225672266</v>
      </c>
      <c r="AA114" s="4">
        <v>1.88098357190801</v>
      </c>
      <c r="AB114" s="14" t="s">
        <v>96</v>
      </c>
      <c r="AC114" s="22">
        <v>0.02404</v>
      </c>
      <c r="AD114" s="3">
        <v>0.16411</v>
      </c>
      <c r="AE114" s="3">
        <v>0.34834</v>
      </c>
      <c r="AF114" s="3">
        <v>0.04196</v>
      </c>
      <c r="AH114" s="9" t="s">
        <v>25</v>
      </c>
      <c r="AI114" s="4">
        <v>0.951146317296245</v>
      </c>
      <c r="AJ114" s="4">
        <v>2.31281278393828</v>
      </c>
      <c r="AK114" s="4">
        <v>3.08103103175835</v>
      </c>
      <c r="AL114" s="4">
        <v>1.87461692726493</v>
      </c>
      <c r="AM114" s="14" t="s">
        <v>96</v>
      </c>
      <c r="AN114" s="2">
        <v>0.02404</v>
      </c>
      <c r="AO114" s="3">
        <v>0.10246</v>
      </c>
      <c r="AP114" s="3">
        <v>0.13771</v>
      </c>
      <c r="AQ114" s="3">
        <v>0.06385</v>
      </c>
    </row>
    <row r="115" spans="1:43">
      <c r="A115" s="9" t="s">
        <v>25</v>
      </c>
      <c r="B115" s="4">
        <v>1.03105944860082</v>
      </c>
      <c r="C115" s="4">
        <v>2.07016248573287</v>
      </c>
      <c r="D115" s="4">
        <v>1.9096750007463</v>
      </c>
      <c r="E115" s="4">
        <v>0.926090528127536</v>
      </c>
      <c r="F115" s="15" t="s">
        <v>97</v>
      </c>
      <c r="H115" s="3">
        <v>0.00188040929921786</v>
      </c>
      <c r="I115" s="3">
        <v>0.00249506313944208</v>
      </c>
      <c r="J115" s="3">
        <v>0.275561472814591</v>
      </c>
      <c r="L115" s="9" t="s">
        <v>25</v>
      </c>
      <c r="M115" s="4">
        <v>1.03105944860082</v>
      </c>
      <c r="N115" s="4">
        <v>0.784551431244178</v>
      </c>
      <c r="O115" s="4">
        <v>0.801925458042435</v>
      </c>
      <c r="P115" s="4">
        <v>1.18429665487061</v>
      </c>
      <c r="Q115" s="15" t="s">
        <v>97</v>
      </c>
      <c r="S115" s="3">
        <v>0.00900423042779109</v>
      </c>
      <c r="T115" s="3">
        <v>0.0883616684270663</v>
      </c>
      <c r="U115" s="3">
        <v>0.258228419590055</v>
      </c>
      <c r="W115" s="9" t="s">
        <v>25</v>
      </c>
      <c r="X115" s="4">
        <v>1.03105944860082</v>
      </c>
      <c r="Y115" s="4">
        <v>2.51237880907984</v>
      </c>
      <c r="Z115" s="4">
        <v>3.49180072365728</v>
      </c>
      <c r="AA115" s="4">
        <v>1.9336925965275</v>
      </c>
      <c r="AB115" s="15" t="s">
        <v>97</v>
      </c>
      <c r="AD115" s="3">
        <v>0.000399793636328177</v>
      </c>
      <c r="AE115" s="3">
        <v>0.000828725451481325</v>
      </c>
      <c r="AF115" s="3">
        <v>5.70523891520585e-5</v>
      </c>
      <c r="AH115" s="9" t="s">
        <v>25</v>
      </c>
      <c r="AI115" s="4">
        <v>1.03105944860082</v>
      </c>
      <c r="AJ115" s="4">
        <v>1.99999256114797</v>
      </c>
      <c r="AK115" s="4">
        <v>3.43381421788768</v>
      </c>
      <c r="AL115" s="4">
        <v>1.66118312989099</v>
      </c>
      <c r="AM115" s="15" t="s">
        <v>97</v>
      </c>
      <c r="AO115" s="3">
        <f>TTEST($AI113:$AI115,AJ113:AJ115,2,2)</f>
        <v>0.000332008701798604</v>
      </c>
      <c r="AP115" s="3">
        <f>TTEST($AI113:$AI115,AK113:AK115,2,2)</f>
        <v>7.3355455101263e-5</v>
      </c>
      <c r="AQ115" s="3">
        <f>TTEST($AI113:$AI115,AL113:AL115,2,2)</f>
        <v>0.000326684138185244</v>
      </c>
    </row>
    <row r="116" spans="8:43">
      <c r="H116" s="3" t="s">
        <v>99</v>
      </c>
      <c r="I116" s="3" t="s">
        <v>99</v>
      </c>
      <c r="S116" s="3" t="s">
        <v>99</v>
      </c>
      <c r="X116" s="4"/>
      <c r="Y116" s="4"/>
      <c r="Z116" s="4"/>
      <c r="AA116" s="4"/>
      <c r="AD116" s="3" t="s">
        <v>99</v>
      </c>
      <c r="AE116" s="3" t="s">
        <v>99</v>
      </c>
      <c r="AF116" s="3" t="s">
        <v>99</v>
      </c>
      <c r="AI116" s="4"/>
      <c r="AJ116" s="4"/>
      <c r="AK116" s="4"/>
      <c r="AL116" s="4"/>
      <c r="AO116" s="3" t="s">
        <v>99</v>
      </c>
      <c r="AP116" s="3" t="s">
        <v>99</v>
      </c>
      <c r="AQ116" s="3" t="s">
        <v>99</v>
      </c>
    </row>
    <row r="117" ht="15.75" spans="1:43">
      <c r="A117" s="9" t="s">
        <v>41</v>
      </c>
      <c r="B117" s="4">
        <v>1.01161944030192</v>
      </c>
      <c r="C117" s="4">
        <v>1.58006268100825</v>
      </c>
      <c r="D117" s="4">
        <v>3.96028550627485</v>
      </c>
      <c r="E117" s="4">
        <v>1.04613769062452</v>
      </c>
      <c r="F117" s="14" t="s">
        <v>95</v>
      </c>
      <c r="G117" s="2">
        <v>1.00214034283822</v>
      </c>
      <c r="H117" s="3">
        <v>1.50766961368024</v>
      </c>
      <c r="I117" s="3">
        <v>3.94168536068142</v>
      </c>
      <c r="J117" s="3">
        <v>1.02112517607929</v>
      </c>
      <c r="L117" s="9" t="s">
        <v>41</v>
      </c>
      <c r="M117" s="4">
        <v>1.01161944030192</v>
      </c>
      <c r="N117" s="4">
        <v>2.08818845395715</v>
      </c>
      <c r="O117" s="4">
        <v>2.96909759485083</v>
      </c>
      <c r="P117" s="4">
        <v>1.11374472945303</v>
      </c>
      <c r="Q117" s="14" t="s">
        <v>95</v>
      </c>
      <c r="R117" s="2">
        <v>1.00333333333333</v>
      </c>
      <c r="S117" s="3">
        <v>2.25666666666667</v>
      </c>
      <c r="T117" s="3">
        <v>3.30333333333333</v>
      </c>
      <c r="U117" s="3">
        <v>1.15</v>
      </c>
      <c r="W117" s="9" t="s">
        <v>41</v>
      </c>
      <c r="X117" s="4">
        <v>1.01161944030192</v>
      </c>
      <c r="Y117" s="4">
        <v>1.75996231216366</v>
      </c>
      <c r="Z117" s="4">
        <v>1.75728352649815</v>
      </c>
      <c r="AA117" s="4">
        <v>5.57199252983024</v>
      </c>
      <c r="AB117" s="14" t="s">
        <v>95</v>
      </c>
      <c r="AC117" s="2">
        <v>1.0033</v>
      </c>
      <c r="AD117" s="3">
        <v>1.9184</v>
      </c>
      <c r="AE117" s="3">
        <v>1.8583</v>
      </c>
      <c r="AF117" s="3">
        <v>5.3022</v>
      </c>
      <c r="AH117" s="9" t="s">
        <v>41</v>
      </c>
      <c r="AI117" s="4">
        <v>1.01161944030192</v>
      </c>
      <c r="AJ117" s="4">
        <v>0.570546282571255</v>
      </c>
      <c r="AK117" s="4">
        <v>2.05562023080149</v>
      </c>
      <c r="AL117" s="4">
        <v>0.671292745479148</v>
      </c>
      <c r="AM117" s="14" t="s">
        <v>95</v>
      </c>
      <c r="AN117" s="2">
        <v>1.0033</v>
      </c>
      <c r="AO117" s="3">
        <v>0.6062</v>
      </c>
      <c r="AP117" s="3">
        <v>1.966</v>
      </c>
      <c r="AQ117" s="3">
        <v>0.609</v>
      </c>
    </row>
    <row r="118" spans="1:43">
      <c r="A118" s="9" t="s">
        <v>41</v>
      </c>
      <c r="B118" s="4">
        <v>1.07673756824752</v>
      </c>
      <c r="C118" s="4">
        <v>1.4536803890421</v>
      </c>
      <c r="D118" s="4">
        <v>3.44818307785045</v>
      </c>
      <c r="E118" s="4">
        <v>0.971485952566304</v>
      </c>
      <c r="F118" s="14" t="s">
        <v>96</v>
      </c>
      <c r="G118" s="2">
        <v>0.04631</v>
      </c>
      <c r="H118" s="3">
        <v>0.03844</v>
      </c>
      <c r="I118" s="3">
        <v>0.28014</v>
      </c>
      <c r="J118" s="3">
        <v>0.02667</v>
      </c>
      <c r="L118" s="9" t="s">
        <v>41</v>
      </c>
      <c r="M118" s="4">
        <v>1.07673756824752</v>
      </c>
      <c r="N118" s="4">
        <v>2.43152619136071</v>
      </c>
      <c r="O118" s="4">
        <v>3.00888633780891</v>
      </c>
      <c r="P118" s="4">
        <v>1.33953488886155</v>
      </c>
      <c r="Q118" s="14" t="s">
        <v>96</v>
      </c>
      <c r="R118" s="2">
        <v>0.0463081466314993</v>
      </c>
      <c r="S118" s="3">
        <v>0.0982061324177083</v>
      </c>
      <c r="T118" s="3">
        <v>0.313546027101463</v>
      </c>
      <c r="U118" s="3">
        <v>0.100166528008778</v>
      </c>
      <c r="W118" s="9" t="s">
        <v>41</v>
      </c>
      <c r="X118" s="4">
        <v>1.07673756824752</v>
      </c>
      <c r="Y118" s="4">
        <v>1.85475190434526</v>
      </c>
      <c r="Z118" s="4">
        <v>1.91543967888511</v>
      </c>
      <c r="AA118" s="4">
        <v>4.81458759662706</v>
      </c>
      <c r="AB118" s="14" t="s">
        <v>96</v>
      </c>
      <c r="AC118" s="2">
        <v>0.04631</v>
      </c>
      <c r="AD118" s="3">
        <v>0.11436</v>
      </c>
      <c r="AE118" s="3">
        <v>0.05063</v>
      </c>
      <c r="AF118" s="3">
        <v>0.24425</v>
      </c>
      <c r="AH118" s="9" t="s">
        <v>41</v>
      </c>
      <c r="AI118" s="4">
        <v>1.07673756824752</v>
      </c>
      <c r="AJ118" s="4">
        <v>0.597178700077795</v>
      </c>
      <c r="AK118" s="4">
        <v>2.09135496761713</v>
      </c>
      <c r="AL118" s="4">
        <v>0.521552336690605</v>
      </c>
      <c r="AM118" s="14" t="s">
        <v>96</v>
      </c>
      <c r="AN118" s="2">
        <v>0.04631</v>
      </c>
      <c r="AO118" s="3">
        <v>0.02363</v>
      </c>
      <c r="AP118" s="3">
        <v>0.10802</v>
      </c>
      <c r="AQ118" s="3">
        <v>0.04501</v>
      </c>
    </row>
    <row r="119" spans="1:43">
      <c r="A119" s="9" t="s">
        <v>41</v>
      </c>
      <c r="B119" s="4">
        <v>0.918064019965219</v>
      </c>
      <c r="C119" s="4">
        <v>1.48926577099037</v>
      </c>
      <c r="D119" s="4">
        <v>4.41658749791897</v>
      </c>
      <c r="E119" s="4">
        <v>1.04575188504705</v>
      </c>
      <c r="F119" s="15" t="s">
        <v>97</v>
      </c>
      <c r="H119" s="3">
        <v>0.00105008194092459</v>
      </c>
      <c r="I119" s="3">
        <v>0.000488234650010034</v>
      </c>
      <c r="J119" s="3">
        <v>0.735034907012572</v>
      </c>
      <c r="L119" s="9" t="s">
        <v>41</v>
      </c>
      <c r="M119" s="4">
        <v>0.918064019965219</v>
      </c>
      <c r="N119" s="4">
        <v>2.24860916191568</v>
      </c>
      <c r="O119" s="4">
        <v>3.92984407427306</v>
      </c>
      <c r="P119" s="4">
        <v>1.00411362003042</v>
      </c>
      <c r="Q119" s="15" t="s">
        <v>97</v>
      </c>
      <c r="S119" s="3">
        <v>0.000330081969738225</v>
      </c>
      <c r="T119" s="3">
        <v>0.00191877004084053</v>
      </c>
      <c r="U119" s="3">
        <v>0.23978585890523</v>
      </c>
      <c r="W119" s="9" t="s">
        <v>41</v>
      </c>
      <c r="X119" s="4">
        <v>0.918064019965219</v>
      </c>
      <c r="Y119" s="4">
        <v>2.14046699950251</v>
      </c>
      <c r="Z119" s="4">
        <v>1.90204148946639</v>
      </c>
      <c r="AA119" s="4">
        <v>5.51991990646222</v>
      </c>
      <c r="AB119" s="15" t="s">
        <v>97</v>
      </c>
      <c r="AD119" s="3">
        <v>0.00174988424989511</v>
      </c>
      <c r="AE119" s="3">
        <v>0.00023498388607294</v>
      </c>
      <c r="AF119" s="3">
        <v>6.55161593305141e-5</v>
      </c>
      <c r="AH119" s="9" t="s">
        <v>41</v>
      </c>
      <c r="AI119" s="4">
        <v>0.918064019965219</v>
      </c>
      <c r="AJ119" s="4">
        <v>0.650882832285401</v>
      </c>
      <c r="AK119" s="4">
        <v>1.75091076061447</v>
      </c>
      <c r="AL119" s="4">
        <v>0.634041387150506</v>
      </c>
      <c r="AM119" s="15" t="s">
        <v>97</v>
      </c>
      <c r="AO119" s="3">
        <f>TTEST($AI117:$AI119,AJ117:AJ119,2,2)</f>
        <v>0.00156887661629962</v>
      </c>
      <c r="AP119" s="3">
        <f>TTEST($AI117:$AI119,AK117:AK119,2,2)</f>
        <v>0.00120064668741931</v>
      </c>
      <c r="AQ119" s="3">
        <f>TTEST($AI117:$AI119,AL117:AL119,2,2)</f>
        <v>0.00364080279227818</v>
      </c>
    </row>
    <row r="120" spans="8:43">
      <c r="H120" s="3" t="s">
        <v>99</v>
      </c>
      <c r="I120" s="3" t="s">
        <v>99</v>
      </c>
      <c r="S120" s="3" t="s">
        <v>99</v>
      </c>
      <c r="T120" s="3" t="s">
        <v>99</v>
      </c>
      <c r="X120" s="4"/>
      <c r="Y120" s="4"/>
      <c r="Z120" s="4"/>
      <c r="AA120" s="4"/>
      <c r="AD120" s="3" t="s">
        <v>99</v>
      </c>
      <c r="AE120" s="3" t="s">
        <v>99</v>
      </c>
      <c r="AF120" s="3" t="s">
        <v>99</v>
      </c>
      <c r="AI120" s="4"/>
      <c r="AJ120" s="4"/>
      <c r="AK120" s="4"/>
      <c r="AL120" s="4"/>
      <c r="AO120" s="3" t="s">
        <v>99</v>
      </c>
      <c r="AP120" s="3" t="s">
        <v>99</v>
      </c>
      <c r="AQ120" s="3" t="s">
        <v>99</v>
      </c>
    </row>
    <row r="121" ht="15.75" spans="1:43">
      <c r="A121" s="9" t="s">
        <v>42</v>
      </c>
      <c r="B121" s="4">
        <v>0.995389679103229</v>
      </c>
      <c r="C121" s="4">
        <v>0.86190205010755</v>
      </c>
      <c r="D121" s="4">
        <v>2.92089904652707</v>
      </c>
      <c r="E121" s="4">
        <v>1.16251588702794</v>
      </c>
      <c r="F121" s="14" t="s">
        <v>95</v>
      </c>
      <c r="G121" s="2">
        <v>1.00026218505159</v>
      </c>
      <c r="H121" s="3">
        <v>1.11999509548221</v>
      </c>
      <c r="I121" s="3">
        <v>3.30506557135407</v>
      </c>
      <c r="J121" s="3">
        <v>1.24083467028411</v>
      </c>
      <c r="L121" s="9" t="s">
        <v>42</v>
      </c>
      <c r="M121" s="4">
        <v>0.995389679103229</v>
      </c>
      <c r="N121" s="4">
        <v>1.49130565376245</v>
      </c>
      <c r="O121" s="4">
        <v>1.67789729318034</v>
      </c>
      <c r="P121" s="4">
        <v>0.50297358494607</v>
      </c>
      <c r="Q121" s="14" t="s">
        <v>95</v>
      </c>
      <c r="R121" s="2">
        <v>1</v>
      </c>
      <c r="S121" s="3">
        <v>1.44</v>
      </c>
      <c r="T121" s="3">
        <v>2.03666666666667</v>
      </c>
      <c r="U121" s="3">
        <v>0.48</v>
      </c>
      <c r="W121" s="9" t="s">
        <v>42</v>
      </c>
      <c r="X121" s="4">
        <v>0.995389679103229</v>
      </c>
      <c r="Y121" s="4">
        <v>1.88902141685495</v>
      </c>
      <c r="Z121" s="4">
        <v>1.64679800932719</v>
      </c>
      <c r="AA121" s="4">
        <v>7.76173323866666</v>
      </c>
      <c r="AB121" s="14" t="s">
        <v>95</v>
      </c>
      <c r="AC121" s="2">
        <v>1</v>
      </c>
      <c r="AD121" s="3">
        <v>1.7255</v>
      </c>
      <c r="AE121" s="3">
        <v>1.6458</v>
      </c>
      <c r="AF121" s="3">
        <v>8.688</v>
      </c>
      <c r="AH121" s="9" t="s">
        <v>42</v>
      </c>
      <c r="AI121" s="4">
        <v>0.995389679103229</v>
      </c>
      <c r="AJ121" s="4">
        <v>0.405840688355526</v>
      </c>
      <c r="AK121" s="4">
        <v>2.65983519477259</v>
      </c>
      <c r="AL121" s="4">
        <v>1.35454679209203</v>
      </c>
      <c r="AM121" s="14" t="s">
        <v>95</v>
      </c>
      <c r="AN121" s="2">
        <v>1</v>
      </c>
      <c r="AO121" s="3">
        <v>0.4903</v>
      </c>
      <c r="AP121" s="3">
        <v>2.6381</v>
      </c>
      <c r="AQ121" s="3">
        <v>1.1303</v>
      </c>
    </row>
    <row r="122" spans="1:43">
      <c r="A122" s="9" t="s">
        <v>42</v>
      </c>
      <c r="B122" s="4">
        <v>0.97490485572224</v>
      </c>
      <c r="C122" s="4">
        <v>0.926321226203297</v>
      </c>
      <c r="D122" s="4">
        <v>3.54755060102713</v>
      </c>
      <c r="E122" s="4">
        <v>1.30887748961664</v>
      </c>
      <c r="F122" s="14" t="s">
        <v>96</v>
      </c>
      <c r="G122" s="2">
        <v>0.01732</v>
      </c>
      <c r="H122" s="3">
        <v>0.22591</v>
      </c>
      <c r="I122" s="3">
        <v>0.19548</v>
      </c>
      <c r="J122" s="3">
        <v>0.04359</v>
      </c>
      <c r="L122" s="9" t="s">
        <v>42</v>
      </c>
      <c r="M122" s="4">
        <v>0.97490485572224</v>
      </c>
      <c r="N122" s="4">
        <v>1.42812827607133</v>
      </c>
      <c r="O122" s="4">
        <v>2.430041516638</v>
      </c>
      <c r="P122" s="4">
        <v>0.368456107209641</v>
      </c>
      <c r="Q122" s="14" t="s">
        <v>96</v>
      </c>
      <c r="R122" s="2">
        <v>0.0173205080756888</v>
      </c>
      <c r="S122" s="3">
        <v>0.0264575131106459</v>
      </c>
      <c r="T122" s="3">
        <v>0.21728117983643</v>
      </c>
      <c r="U122" s="3">
        <v>0.0585946527708231</v>
      </c>
      <c r="W122" s="9" t="s">
        <v>42</v>
      </c>
      <c r="X122" s="4">
        <v>0.97490485572224</v>
      </c>
      <c r="Y122" s="4">
        <v>1.59711136047532</v>
      </c>
      <c r="Z122" s="4">
        <v>1.65368138237542</v>
      </c>
      <c r="AA122" s="4">
        <v>8.99128625743215</v>
      </c>
      <c r="AB122" s="14" t="s">
        <v>96</v>
      </c>
      <c r="AC122" s="2">
        <v>0.01732</v>
      </c>
      <c r="AD122" s="3">
        <v>0.08609</v>
      </c>
      <c r="AE122" s="3">
        <v>0.00482</v>
      </c>
      <c r="AF122" s="3">
        <v>0.47226</v>
      </c>
      <c r="AH122" s="9" t="s">
        <v>42</v>
      </c>
      <c r="AI122" s="4">
        <v>0.97490485572224</v>
      </c>
      <c r="AJ122" s="4">
        <v>0.478366748496796</v>
      </c>
      <c r="AK122" s="4">
        <v>1.94744955413933</v>
      </c>
      <c r="AL122" s="4">
        <v>1.04023870019782</v>
      </c>
      <c r="AM122" s="14" t="s">
        <v>96</v>
      </c>
      <c r="AN122" s="2">
        <v>0.01732</v>
      </c>
      <c r="AO122" s="3">
        <v>0.0525</v>
      </c>
      <c r="AP122" s="3">
        <v>0.39266</v>
      </c>
      <c r="AQ122" s="3">
        <v>0.11284</v>
      </c>
    </row>
    <row r="123" spans="1:43">
      <c r="A123" s="9" t="s">
        <v>42</v>
      </c>
      <c r="B123" s="4">
        <v>1.0304920203293</v>
      </c>
      <c r="C123" s="4">
        <v>1.57176201013578</v>
      </c>
      <c r="D123" s="4">
        <v>3.446747066508</v>
      </c>
      <c r="E123" s="4">
        <v>1.25111063420776</v>
      </c>
      <c r="F123" s="15" t="s">
        <v>97</v>
      </c>
      <c r="G123" s="17"/>
      <c r="H123" s="3">
        <v>0.626112851329022</v>
      </c>
      <c r="I123" s="3">
        <v>0.000293014066076675</v>
      </c>
      <c r="J123" s="3">
        <v>0.00616475709064308</v>
      </c>
      <c r="L123" s="9" t="s">
        <v>42</v>
      </c>
      <c r="M123" s="4">
        <v>1.0304920203293</v>
      </c>
      <c r="N123" s="4">
        <v>1.40225696876524</v>
      </c>
      <c r="O123" s="4">
        <v>2.00248954915973</v>
      </c>
      <c r="P123" s="4">
        <v>0.574899533314545</v>
      </c>
      <c r="Q123" s="15" t="s">
        <v>97</v>
      </c>
      <c r="S123" s="3">
        <v>0.000143239677380726</v>
      </c>
      <c r="T123" s="3">
        <v>0.00899762103145481</v>
      </c>
      <c r="U123" s="3">
        <v>0.00116565119364746</v>
      </c>
      <c r="W123" s="9" t="s">
        <v>42</v>
      </c>
      <c r="X123" s="4">
        <v>1.0304920203293</v>
      </c>
      <c r="Y123" s="4">
        <v>1.69022331734734</v>
      </c>
      <c r="Z123" s="4">
        <v>1.63706005078841</v>
      </c>
      <c r="AA123" s="4">
        <v>9.31109076673585</v>
      </c>
      <c r="AB123" s="15" t="s">
        <v>97</v>
      </c>
      <c r="AD123" s="3">
        <v>0.00116238029814014</v>
      </c>
      <c r="AE123" s="3">
        <v>2.82579532804056e-6</v>
      </c>
      <c r="AF123" s="3">
        <v>8.35313924276643e-5</v>
      </c>
      <c r="AH123" s="9" t="s">
        <v>42</v>
      </c>
      <c r="AI123" s="4">
        <v>1.0304920203293</v>
      </c>
      <c r="AJ123" s="4">
        <v>0.586544966313729</v>
      </c>
      <c r="AK123" s="4">
        <v>3.30714844550527</v>
      </c>
      <c r="AL123" s="4">
        <v>0.996116237742543</v>
      </c>
      <c r="AM123" s="15" t="s">
        <v>97</v>
      </c>
      <c r="AO123" s="3">
        <f>TTEST($AI121:$AI123,AJ121:AJ123,2,2)</f>
        <v>0.000749774137575773</v>
      </c>
      <c r="AP123" s="3">
        <f>TTEST($AI121:$AI123,AK121:AK123,2,2)</f>
        <v>0.0140575609457176</v>
      </c>
      <c r="AQ123" s="3">
        <f>TTEST($AI121:$AI123,AL121:AL123,2,2)</f>
        <v>0.317679027798037</v>
      </c>
    </row>
    <row r="124" spans="7:42">
      <c r="G124" s="17"/>
      <c r="I124" s="3" t="s">
        <v>99</v>
      </c>
      <c r="J124" s="3" t="s">
        <v>99</v>
      </c>
      <c r="S124" s="3" t="s">
        <v>99</v>
      </c>
      <c r="T124" s="3" t="s">
        <v>99</v>
      </c>
      <c r="U124" s="3" t="s">
        <v>99</v>
      </c>
      <c r="X124" s="4"/>
      <c r="Y124" s="4"/>
      <c r="Z124" s="4"/>
      <c r="AA124" s="4"/>
      <c r="AD124" s="3" t="s">
        <v>99</v>
      </c>
      <c r="AE124" s="3" t="s">
        <v>99</v>
      </c>
      <c r="AF124" s="3" t="s">
        <v>99</v>
      </c>
      <c r="AI124" s="4"/>
      <c r="AJ124" s="4"/>
      <c r="AK124" s="4"/>
      <c r="AL124" s="4"/>
      <c r="AO124" s="3" t="s">
        <v>99</v>
      </c>
      <c r="AP124" s="3" t="s">
        <v>98</v>
      </c>
    </row>
    <row r="125" ht="15.75" spans="1:43">
      <c r="A125" s="9" t="s">
        <v>43</v>
      </c>
      <c r="B125" s="4">
        <v>0.939522749214011</v>
      </c>
      <c r="C125" s="4">
        <v>0.77563531344947</v>
      </c>
      <c r="D125" s="4">
        <v>1.38455678548344</v>
      </c>
      <c r="E125" s="4">
        <v>1.20384860922615</v>
      </c>
      <c r="F125" s="14" t="s">
        <v>95</v>
      </c>
      <c r="G125" s="18">
        <v>1.00096716657049</v>
      </c>
      <c r="H125" s="3">
        <v>0.829280815332163</v>
      </c>
      <c r="I125" s="3">
        <v>1.58910462294034</v>
      </c>
      <c r="J125" s="3">
        <v>1.23547394564135</v>
      </c>
      <c r="L125" s="9" t="s">
        <v>43</v>
      </c>
      <c r="M125" s="4">
        <v>0.939522749214011</v>
      </c>
      <c r="N125" s="4">
        <v>0.741295496162461</v>
      </c>
      <c r="O125" s="4">
        <v>1.12412769189691</v>
      </c>
      <c r="P125" s="4">
        <v>0.525778466588812</v>
      </c>
      <c r="Q125" s="14" t="s">
        <v>95</v>
      </c>
      <c r="R125" s="2">
        <v>1.00333333333333</v>
      </c>
      <c r="S125" s="3">
        <v>0.793333333333333</v>
      </c>
      <c r="T125" s="3">
        <v>1.1</v>
      </c>
      <c r="U125" s="3">
        <v>0.566666666666667</v>
      </c>
      <c r="W125" s="9" t="s">
        <v>43</v>
      </c>
      <c r="X125" s="4">
        <v>0.939522749214011</v>
      </c>
      <c r="Y125" s="4">
        <v>1.09892678853296</v>
      </c>
      <c r="Z125" s="4">
        <v>2.55602305344257</v>
      </c>
      <c r="AA125" s="4">
        <v>5.73066802245563</v>
      </c>
      <c r="AB125" s="14" t="s">
        <v>95</v>
      </c>
      <c r="AC125" s="2">
        <v>1.0033</v>
      </c>
      <c r="AD125" s="3">
        <v>1.0751</v>
      </c>
      <c r="AE125" s="3">
        <v>2.5207</v>
      </c>
      <c r="AF125" s="3">
        <v>6.2505</v>
      </c>
      <c r="AH125" s="9" t="s">
        <v>43</v>
      </c>
      <c r="AI125" s="4">
        <v>0.939522749214011</v>
      </c>
      <c r="AJ125" s="4">
        <v>0.478864844326555</v>
      </c>
      <c r="AK125" s="4">
        <v>0.882273402830048</v>
      </c>
      <c r="AL125" s="4">
        <v>0.937995620176505</v>
      </c>
      <c r="AM125" s="14" t="s">
        <v>95</v>
      </c>
      <c r="AN125" s="2">
        <v>1.0033</v>
      </c>
      <c r="AO125" s="3">
        <v>0.5205</v>
      </c>
      <c r="AP125" s="3">
        <v>0.7809</v>
      </c>
      <c r="AQ125" s="3">
        <v>1.0565</v>
      </c>
    </row>
    <row r="126" spans="1:43">
      <c r="A126" s="9" t="s">
        <v>43</v>
      </c>
      <c r="B126" s="4">
        <v>1.02811382665607</v>
      </c>
      <c r="C126" s="4">
        <v>0.861349540495863</v>
      </c>
      <c r="D126" s="4">
        <v>1.77673717511754</v>
      </c>
      <c r="E126" s="4">
        <v>1.22122067008814</v>
      </c>
      <c r="F126" s="14" t="s">
        <v>96</v>
      </c>
      <c r="G126" s="18">
        <v>0.0318</v>
      </c>
      <c r="H126" s="3">
        <v>0.02517</v>
      </c>
      <c r="I126" s="3">
        <v>0.1159</v>
      </c>
      <c r="J126" s="3">
        <v>0.02404</v>
      </c>
      <c r="L126" s="9" t="s">
        <v>43</v>
      </c>
      <c r="M126" s="4">
        <v>1.02811382665607</v>
      </c>
      <c r="N126" s="4">
        <v>0.84820181604026</v>
      </c>
      <c r="O126" s="4">
        <v>1.14593970995384</v>
      </c>
      <c r="P126" s="4">
        <v>0.608954648091208</v>
      </c>
      <c r="Q126" s="14" t="s">
        <v>96</v>
      </c>
      <c r="R126" s="2">
        <v>0.0317979733805649</v>
      </c>
      <c r="S126" s="3">
        <v>0.0317979733805649</v>
      </c>
      <c r="T126" s="3">
        <v>0.0360555127546399</v>
      </c>
      <c r="U126" s="3">
        <v>0.0233333333333333</v>
      </c>
      <c r="W126" s="9" t="s">
        <v>43</v>
      </c>
      <c r="X126" s="4">
        <v>1.02811382665607</v>
      </c>
      <c r="Y126" s="4">
        <v>1.08159569607389</v>
      </c>
      <c r="Z126" s="4">
        <v>2.58165390814752</v>
      </c>
      <c r="AA126" s="4">
        <v>6.56567252574923</v>
      </c>
      <c r="AB126" s="14" t="s">
        <v>96</v>
      </c>
      <c r="AC126" s="2">
        <v>0.0318</v>
      </c>
      <c r="AD126" s="3">
        <v>0.01599</v>
      </c>
      <c r="AE126" s="3">
        <v>0.04873</v>
      </c>
      <c r="AF126" s="3">
        <v>0.26187</v>
      </c>
      <c r="AH126" s="9" t="s">
        <v>43</v>
      </c>
      <c r="AI126" s="4">
        <v>1.02811382665607</v>
      </c>
      <c r="AJ126" s="4">
        <v>0.554068924563273</v>
      </c>
      <c r="AK126" s="4">
        <v>0.851412922934505</v>
      </c>
      <c r="AL126" s="4">
        <v>1.30817136856622</v>
      </c>
      <c r="AM126" s="14" t="s">
        <v>96</v>
      </c>
      <c r="AN126" s="2">
        <v>0.0318</v>
      </c>
      <c r="AO126" s="3">
        <v>0.02207</v>
      </c>
      <c r="AP126" s="3">
        <v>0.08641</v>
      </c>
      <c r="AQ126" s="3">
        <v>0.12591</v>
      </c>
    </row>
    <row r="127" spans="1:43">
      <c r="A127" s="9" t="s">
        <v>43</v>
      </c>
      <c r="B127" s="4">
        <v>1.03526492384138</v>
      </c>
      <c r="C127" s="4">
        <v>0.850857592051156</v>
      </c>
      <c r="D127" s="4">
        <v>1.60601990822004</v>
      </c>
      <c r="E127" s="4">
        <v>1.28135255760975</v>
      </c>
      <c r="F127" s="15" t="s">
        <v>97</v>
      </c>
      <c r="G127" s="18"/>
      <c r="H127" s="3">
        <v>0.0137756689809207</v>
      </c>
      <c r="I127" s="3">
        <v>0.00749095298553393</v>
      </c>
      <c r="J127" s="3">
        <v>0.00375247422108696</v>
      </c>
      <c r="L127" s="9" t="s">
        <v>43</v>
      </c>
      <c r="M127" s="4">
        <v>1.03526492384138</v>
      </c>
      <c r="N127" s="4">
        <v>0.7948467037949</v>
      </c>
      <c r="O127" s="4">
        <v>1.03123856934892</v>
      </c>
      <c r="P127" s="4">
        <v>0.558109054585049</v>
      </c>
      <c r="Q127" s="15" t="s">
        <v>97</v>
      </c>
      <c r="S127" s="3">
        <v>0.00910699575558831</v>
      </c>
      <c r="T127" s="3">
        <v>0.100430523660956</v>
      </c>
      <c r="U127" s="3">
        <v>0.000368360600500383</v>
      </c>
      <c r="W127" s="9" t="s">
        <v>43</v>
      </c>
      <c r="X127" s="4">
        <v>1.03526492384138</v>
      </c>
      <c r="Y127" s="4">
        <v>1.04468544996264</v>
      </c>
      <c r="Z127" s="4">
        <v>2.42432971482524</v>
      </c>
      <c r="AA127" s="4">
        <v>6.45520080619355</v>
      </c>
      <c r="AB127" s="15" t="s">
        <v>97</v>
      </c>
      <c r="AD127" s="3">
        <v>0.0995743828522281</v>
      </c>
      <c r="AE127" s="3">
        <v>1.23046221861844e-5</v>
      </c>
      <c r="AF127" s="3">
        <v>3.75557893538908e-5</v>
      </c>
      <c r="AH127" s="9" t="s">
        <v>43</v>
      </c>
      <c r="AI127" s="4">
        <v>1.03526492384138</v>
      </c>
      <c r="AJ127" s="4">
        <v>0.528429091878768</v>
      </c>
      <c r="AK127" s="4">
        <v>0.609009344645638</v>
      </c>
      <c r="AL127" s="4">
        <v>0.923288003033678</v>
      </c>
      <c r="AM127" s="15" t="s">
        <v>97</v>
      </c>
      <c r="AO127" s="3">
        <f>TTEST($AI125:$AI127,AJ125:AJ127,2,2)</f>
        <v>0.000222556862665666</v>
      </c>
      <c r="AP127" s="3">
        <f>TTEST($AI125:$AI127,AK125:AK127,2,2)</f>
        <v>0.0744246429437151</v>
      </c>
      <c r="AQ127" s="3">
        <f>TTEST($AI125:$AI127,AL125:AL127,2,2)</f>
        <v>0.690490710071797</v>
      </c>
    </row>
    <row r="128" spans="7:41">
      <c r="G128" s="18"/>
      <c r="H128" s="3" t="s">
        <v>98</v>
      </c>
      <c r="I128" s="3" t="s">
        <v>99</v>
      </c>
      <c r="J128" s="3" t="s">
        <v>99</v>
      </c>
      <c r="S128" s="3" t="s">
        <v>99</v>
      </c>
      <c r="U128" s="3" t="s">
        <v>99</v>
      </c>
      <c r="X128" s="4"/>
      <c r="Y128" s="4"/>
      <c r="Z128" s="4"/>
      <c r="AA128" s="4"/>
      <c r="AE128" s="3" t="s">
        <v>99</v>
      </c>
      <c r="AF128" s="3" t="s">
        <v>99</v>
      </c>
      <c r="AI128" s="4"/>
      <c r="AJ128" s="4"/>
      <c r="AK128" s="4"/>
      <c r="AL128" s="4"/>
      <c r="AO128" s="3" t="s">
        <v>99</v>
      </c>
    </row>
    <row r="129" ht="15.75" spans="1:43">
      <c r="A129" s="9" t="s">
        <v>44</v>
      </c>
      <c r="B129" s="4">
        <v>1.02337389199677</v>
      </c>
      <c r="C129" s="4">
        <v>0.577695380913506</v>
      </c>
      <c r="D129" s="4">
        <v>2.59721903311472</v>
      </c>
      <c r="E129" s="4">
        <v>1.52846474114079</v>
      </c>
      <c r="F129" s="14" t="s">
        <v>95</v>
      </c>
      <c r="G129" s="18">
        <v>1.00585728829501</v>
      </c>
      <c r="H129" s="3">
        <v>0.661018213499841</v>
      </c>
      <c r="I129" s="3">
        <v>2.89749679339248</v>
      </c>
      <c r="J129" s="3">
        <v>1.76127302237792</v>
      </c>
      <c r="L129" s="9" t="s">
        <v>44</v>
      </c>
      <c r="M129" s="4">
        <v>1.02337389199677</v>
      </c>
      <c r="N129" s="4">
        <v>0.64646815943504</v>
      </c>
      <c r="O129" s="4">
        <v>2.28675575475105</v>
      </c>
      <c r="P129" s="4">
        <v>0.584314739106835</v>
      </c>
      <c r="Q129" s="14" t="s">
        <v>95</v>
      </c>
      <c r="R129" s="2">
        <v>1.00666666666667</v>
      </c>
      <c r="S129" s="3">
        <v>0.563333333333333</v>
      </c>
      <c r="T129" s="3">
        <v>2.17</v>
      </c>
      <c r="U129" s="3">
        <v>0.676666666666667</v>
      </c>
      <c r="W129" s="9" t="s">
        <v>44</v>
      </c>
      <c r="X129" s="4">
        <v>1.02337389199677</v>
      </c>
      <c r="Y129" s="4">
        <v>1.12310914986438</v>
      </c>
      <c r="Z129" s="4">
        <v>2.03176765832447</v>
      </c>
      <c r="AA129" s="4">
        <v>7.62197290491762</v>
      </c>
      <c r="AB129" s="14" t="s">
        <v>95</v>
      </c>
      <c r="AC129" s="2">
        <v>1.0067</v>
      </c>
      <c r="AD129" s="3">
        <v>1.0942</v>
      </c>
      <c r="AE129" s="3">
        <v>1.9999</v>
      </c>
      <c r="AF129" s="3">
        <v>7.6687</v>
      </c>
      <c r="AH129" s="9" t="s">
        <v>44</v>
      </c>
      <c r="AI129" s="4">
        <v>1.02337389199677</v>
      </c>
      <c r="AJ129" s="4">
        <v>0.450615691309349</v>
      </c>
      <c r="AK129" s="4">
        <v>2.28951169961946</v>
      </c>
      <c r="AL129" s="4">
        <v>1.28340908368326</v>
      </c>
      <c r="AM129" s="14" t="s">
        <v>95</v>
      </c>
      <c r="AN129" s="2">
        <v>1.0067</v>
      </c>
      <c r="AO129" s="3">
        <v>0.408</v>
      </c>
      <c r="AP129" s="3">
        <v>2.2456</v>
      </c>
      <c r="AQ129" s="3">
        <v>1.1787</v>
      </c>
    </row>
    <row r="130" spans="1:43">
      <c r="A130" s="9" t="s">
        <v>44</v>
      </c>
      <c r="B130" s="4">
        <v>0.866537045842465</v>
      </c>
      <c r="C130" s="4">
        <v>0.638473431202209</v>
      </c>
      <c r="D130" s="4">
        <v>2.57587057965939</v>
      </c>
      <c r="E130" s="4">
        <v>1.60239199259007</v>
      </c>
      <c r="F130" s="14" t="s">
        <v>96</v>
      </c>
      <c r="G130" s="2">
        <v>0.07535</v>
      </c>
      <c r="H130" s="3">
        <v>0.05608</v>
      </c>
      <c r="I130" s="3">
        <v>0.31005</v>
      </c>
      <c r="J130" s="3">
        <v>0.19604</v>
      </c>
      <c r="L130" s="9" t="s">
        <v>44</v>
      </c>
      <c r="M130" s="4">
        <v>0.866537045842465</v>
      </c>
      <c r="N130" s="4">
        <v>0.470481675670571</v>
      </c>
      <c r="O130" s="4">
        <v>1.72052228418097</v>
      </c>
      <c r="P130" s="4">
        <v>0.778333560112032</v>
      </c>
      <c r="Q130" s="14" t="s">
        <v>96</v>
      </c>
      <c r="R130" s="2">
        <v>0.0753510303697154</v>
      </c>
      <c r="S130" s="3">
        <v>0.052068331172711</v>
      </c>
      <c r="T130" s="3">
        <v>0.233023603954621</v>
      </c>
      <c r="U130" s="3">
        <v>0.0578311719096583</v>
      </c>
      <c r="W130" s="9" t="s">
        <v>44</v>
      </c>
      <c r="X130" s="4">
        <v>0.866537045842465</v>
      </c>
      <c r="Y130" s="4">
        <v>1.15915253394327</v>
      </c>
      <c r="Z130" s="4">
        <v>1.92580278077556</v>
      </c>
      <c r="AA130" s="4">
        <v>7.97374001253278</v>
      </c>
      <c r="AB130" s="14" t="s">
        <v>96</v>
      </c>
      <c r="AC130" s="2">
        <v>0.07535</v>
      </c>
      <c r="AD130" s="3">
        <v>0.0481</v>
      </c>
      <c r="AE130" s="3">
        <v>0.03716</v>
      </c>
      <c r="AF130" s="3">
        <v>0.16432</v>
      </c>
      <c r="AH130" s="9" t="s">
        <v>44</v>
      </c>
      <c r="AI130" s="4">
        <v>0.866537045842465</v>
      </c>
      <c r="AJ130" s="4">
        <v>0.350801119111648</v>
      </c>
      <c r="AK130" s="4">
        <v>2.35074842740499</v>
      </c>
      <c r="AL130" s="4">
        <v>1.24409232830113</v>
      </c>
      <c r="AM130" s="14" t="s">
        <v>96</v>
      </c>
      <c r="AN130" s="2">
        <v>0.07535</v>
      </c>
      <c r="AO130" s="3">
        <v>0.02972</v>
      </c>
      <c r="AP130" s="3">
        <v>0.07661</v>
      </c>
      <c r="AQ130" s="3">
        <v>0.08582</v>
      </c>
    </row>
    <row r="131" spans="1:43">
      <c r="A131" s="9" t="s">
        <v>44</v>
      </c>
      <c r="B131" s="4">
        <v>1.1276609270458</v>
      </c>
      <c r="C131" s="4">
        <v>0.766885828383807</v>
      </c>
      <c r="D131" s="4">
        <v>3.51940076740333</v>
      </c>
      <c r="E131" s="4">
        <v>2.15296233340291</v>
      </c>
      <c r="F131" s="15" t="s">
        <v>97</v>
      </c>
      <c r="H131" s="3">
        <v>0.0215472829326833</v>
      </c>
      <c r="I131" s="3">
        <v>0.00410634607271563</v>
      </c>
      <c r="J131" s="3">
        <v>0.0232044645903459</v>
      </c>
      <c r="L131" s="9" t="s">
        <v>44</v>
      </c>
      <c r="M131" s="4">
        <v>1.1276609270458</v>
      </c>
      <c r="N131" s="4">
        <v>0.568600676959892</v>
      </c>
      <c r="O131" s="4">
        <v>2.49701399695772</v>
      </c>
      <c r="P131" s="4">
        <v>0.665754868246709</v>
      </c>
      <c r="Q131" s="15" t="s">
        <v>97</v>
      </c>
      <c r="S131" s="3">
        <v>0.00828734753552834</v>
      </c>
      <c r="T131" s="3">
        <v>0.00888058484079657</v>
      </c>
      <c r="U131" s="3">
        <v>0.0251091203423179</v>
      </c>
      <c r="W131" s="9" t="s">
        <v>44</v>
      </c>
      <c r="X131" s="4">
        <v>1.1276609270458</v>
      </c>
      <c r="Y131" s="4">
        <v>1.00025819017706</v>
      </c>
      <c r="Z131" s="4">
        <v>2.04209032688289</v>
      </c>
      <c r="AA131" s="4">
        <v>7.41030144638681</v>
      </c>
      <c r="AB131" s="15" t="s">
        <v>97</v>
      </c>
      <c r="AD131" s="3">
        <v>0.381269491633114</v>
      </c>
      <c r="AE131" s="3">
        <v>0.000298740822871777</v>
      </c>
      <c r="AF131" s="3">
        <v>3.25129090933287e-6</v>
      </c>
      <c r="AH131" s="9" t="s">
        <v>44</v>
      </c>
      <c r="AI131" s="4">
        <v>1.1276609270458</v>
      </c>
      <c r="AJ131" s="4">
        <v>0.422569594691895</v>
      </c>
      <c r="AK131" s="4">
        <v>2.09650420359116</v>
      </c>
      <c r="AL131" s="4">
        <v>1.00856486217586</v>
      </c>
      <c r="AM131" s="15" t="s">
        <v>97</v>
      </c>
      <c r="AO131" s="3">
        <f>TTEST($AI129:$AI131,AJ129:AJ131,2,2)</f>
        <v>0.00183821627135966</v>
      </c>
      <c r="AP131" s="3">
        <f>TTEST($AI129:$AI131,AK129:AK131,2,2)</f>
        <v>0.000326773580340071</v>
      </c>
      <c r="AQ131" s="3">
        <f>TTEST($AI129:$AI131,AL129:AL131,2,2)</f>
        <v>0.205872969357095</v>
      </c>
    </row>
    <row r="132" spans="8:42">
      <c r="H132" s="3" t="s">
        <v>98</v>
      </c>
      <c r="I132" s="3" t="s">
        <v>99</v>
      </c>
      <c r="J132" s="3" t="s">
        <v>98</v>
      </c>
      <c r="S132" s="3" t="s">
        <v>99</v>
      </c>
      <c r="T132" s="3" t="s">
        <v>99</v>
      </c>
      <c r="U132" s="3" t="s">
        <v>98</v>
      </c>
      <c r="X132" s="4"/>
      <c r="Y132" s="4"/>
      <c r="Z132" s="4"/>
      <c r="AA132" s="4"/>
      <c r="AE132" s="3" t="s">
        <v>99</v>
      </c>
      <c r="AF132" s="3" t="s">
        <v>99</v>
      </c>
      <c r="AI132" s="4"/>
      <c r="AJ132" s="4"/>
      <c r="AK132" s="4"/>
      <c r="AL132" s="4"/>
      <c r="AO132" s="3" t="s">
        <v>99</v>
      </c>
      <c r="AP132" s="3" t="s">
        <v>99</v>
      </c>
    </row>
    <row r="133" ht="15.75" spans="1:43">
      <c r="A133" s="9" t="s">
        <v>45</v>
      </c>
      <c r="B133" s="4">
        <v>0.990800613265229</v>
      </c>
      <c r="C133" s="4">
        <v>0.17681985621912</v>
      </c>
      <c r="D133" s="4">
        <v>0.437298300408213</v>
      </c>
      <c r="E133" s="4">
        <v>1.21741180089306</v>
      </c>
      <c r="F133" s="14" t="s">
        <v>95</v>
      </c>
      <c r="G133" s="2">
        <v>1.00132497484289</v>
      </c>
      <c r="H133" s="3">
        <v>0.203722815977288</v>
      </c>
      <c r="I133" s="3">
        <v>0.498714315662455</v>
      </c>
      <c r="J133" s="3">
        <v>1.34636570810258</v>
      </c>
      <c r="L133" s="9" t="s">
        <v>45</v>
      </c>
      <c r="M133" s="4">
        <v>0.990800613265229</v>
      </c>
      <c r="N133" s="4">
        <v>0.327089727593648</v>
      </c>
      <c r="O133" s="4">
        <v>2.06302041439967</v>
      </c>
      <c r="P133" s="4">
        <v>0.307784406230761</v>
      </c>
      <c r="Q133" s="14" t="s">
        <v>95</v>
      </c>
      <c r="R133" s="2">
        <v>1</v>
      </c>
      <c r="S133" s="3">
        <v>0.323333333333333</v>
      </c>
      <c r="T133" s="3">
        <v>1.84</v>
      </c>
      <c r="U133" s="3">
        <v>0.323333333333333</v>
      </c>
      <c r="W133" s="9" t="s">
        <v>45</v>
      </c>
      <c r="X133" s="4">
        <v>0.990800613265229</v>
      </c>
      <c r="Y133" s="4">
        <v>0.547339223237944</v>
      </c>
      <c r="Z133" s="4">
        <v>0.531607239941788</v>
      </c>
      <c r="AA133" s="4">
        <v>1.69964146825088</v>
      </c>
      <c r="AB133" s="14" t="s">
        <v>95</v>
      </c>
      <c r="AC133" s="2">
        <v>1</v>
      </c>
      <c r="AD133" s="3">
        <v>0.5237</v>
      </c>
      <c r="AE133" s="3">
        <v>0.4768</v>
      </c>
      <c r="AF133" s="3">
        <v>1.7895</v>
      </c>
      <c r="AH133" s="9" t="s">
        <v>45</v>
      </c>
      <c r="AI133" s="4">
        <v>0.990800613265229</v>
      </c>
      <c r="AJ133" s="4">
        <v>0.49933468216859</v>
      </c>
      <c r="AK133" s="4">
        <v>0.4128671318963</v>
      </c>
      <c r="AL133" s="4">
        <v>0.400282957276172</v>
      </c>
      <c r="AM133" s="14" t="s">
        <v>95</v>
      </c>
      <c r="AN133" s="2">
        <v>1</v>
      </c>
      <c r="AO133" s="3">
        <v>0.4317</v>
      </c>
      <c r="AP133" s="3">
        <v>0.3687</v>
      </c>
      <c r="AQ133" s="3">
        <v>0.4278</v>
      </c>
    </row>
    <row r="134" spans="1:43">
      <c r="A134" s="9" t="s">
        <v>45</v>
      </c>
      <c r="B134" s="4">
        <v>0.943874312681693</v>
      </c>
      <c r="C134" s="4">
        <v>0.192850444619561</v>
      </c>
      <c r="D134" s="4">
        <v>0.520381440236494</v>
      </c>
      <c r="E134" s="4">
        <v>1.26553917028874</v>
      </c>
      <c r="F134" s="14" t="s">
        <v>96</v>
      </c>
      <c r="G134" s="2">
        <v>0.03786</v>
      </c>
      <c r="H134" s="3">
        <v>0.01856</v>
      </c>
      <c r="I134" s="3">
        <v>0.03055</v>
      </c>
      <c r="J134" s="3">
        <v>0.10599</v>
      </c>
      <c r="L134" s="9" t="s">
        <v>45</v>
      </c>
      <c r="M134" s="4">
        <v>0.943874312681693</v>
      </c>
      <c r="N134" s="4">
        <v>0.332478992605319</v>
      </c>
      <c r="O134" s="4">
        <v>1.86360776432918</v>
      </c>
      <c r="P134" s="4">
        <v>0.306559193163497</v>
      </c>
      <c r="Q134" s="14" t="s">
        <v>96</v>
      </c>
      <c r="R134" s="2">
        <v>0.0378593889720019</v>
      </c>
      <c r="S134" s="3">
        <v>0.00666666666666667</v>
      </c>
      <c r="T134" s="3">
        <v>0.133166562369588</v>
      </c>
      <c r="U134" s="3">
        <v>0.0133333333333333</v>
      </c>
      <c r="W134" s="9" t="s">
        <v>45</v>
      </c>
      <c r="X134" s="4">
        <v>0.943874312681693</v>
      </c>
      <c r="Y134" s="4">
        <v>0.484264008193573</v>
      </c>
      <c r="Z134" s="4">
        <v>0.508628195580518</v>
      </c>
      <c r="AA134" s="4">
        <v>1.87394251920449</v>
      </c>
      <c r="AB134" s="14" t="s">
        <v>96</v>
      </c>
      <c r="AC134" s="2">
        <v>0.03786</v>
      </c>
      <c r="AD134" s="3">
        <v>0.01986</v>
      </c>
      <c r="AE134" s="3">
        <v>0.04385</v>
      </c>
      <c r="AF134" s="3">
        <v>0.05039</v>
      </c>
      <c r="AH134" s="9" t="s">
        <v>45</v>
      </c>
      <c r="AI134" s="4">
        <v>0.943874312681693</v>
      </c>
      <c r="AJ134" s="4">
        <v>0.339747116870743</v>
      </c>
      <c r="AK134" s="4">
        <v>0.376765813323955</v>
      </c>
      <c r="AL134" s="4">
        <v>0.470867387795296</v>
      </c>
      <c r="AM134" s="14" t="s">
        <v>96</v>
      </c>
      <c r="AN134" s="2">
        <v>0.03786</v>
      </c>
      <c r="AO134" s="3">
        <v>0.04765</v>
      </c>
      <c r="AP134" s="3">
        <v>0.02809</v>
      </c>
      <c r="AQ134" s="3">
        <v>0.0218</v>
      </c>
    </row>
    <row r="135" spans="1:43">
      <c r="A135" s="9" t="s">
        <v>45</v>
      </c>
      <c r="B135" s="4">
        <v>1.06929999858174</v>
      </c>
      <c r="C135" s="4">
        <v>0.241498147093183</v>
      </c>
      <c r="D135" s="4">
        <v>0.538463206342658</v>
      </c>
      <c r="E135" s="4">
        <v>1.55614615312595</v>
      </c>
      <c r="F135" s="15" t="s">
        <v>97</v>
      </c>
      <c r="H135" s="3">
        <v>4.29220339317424e-5</v>
      </c>
      <c r="I135" s="3">
        <v>0.000472084017259444</v>
      </c>
      <c r="J135" s="3">
        <v>0.0368600242645465</v>
      </c>
      <c r="L135" s="9" t="s">
        <v>45</v>
      </c>
      <c r="M135" s="4">
        <v>1.06929999858174</v>
      </c>
      <c r="N135" s="4">
        <v>0.314002507889325</v>
      </c>
      <c r="O135" s="4">
        <v>1.60186715883067</v>
      </c>
      <c r="P135" s="4">
        <v>0.354247835391892</v>
      </c>
      <c r="Q135" s="15" t="s">
        <v>97</v>
      </c>
      <c r="S135" s="3">
        <v>5.25235086657834e-5</v>
      </c>
      <c r="T135" s="3">
        <v>0.00370271760974139</v>
      </c>
      <c r="U135" s="3">
        <v>6.95372226459494e-5</v>
      </c>
      <c r="W135" s="9" t="s">
        <v>45</v>
      </c>
      <c r="X135" s="4">
        <v>1.06929999858174</v>
      </c>
      <c r="Y135" s="4">
        <v>0.539578201660661</v>
      </c>
      <c r="Z135" s="4">
        <v>0.39008317490298</v>
      </c>
      <c r="AA135" s="4">
        <v>1.7949799228031</v>
      </c>
      <c r="AB135" s="15" t="s">
        <v>97</v>
      </c>
      <c r="AD135" s="3">
        <v>0.000329474357259953</v>
      </c>
      <c r="AE135" s="3">
        <v>0.000780283809644792</v>
      </c>
      <c r="AF135" s="3">
        <v>0.000224354517328847</v>
      </c>
      <c r="AH135" s="9" t="s">
        <v>45</v>
      </c>
      <c r="AI135" s="4">
        <v>1.06929999858174</v>
      </c>
      <c r="AJ135" s="4">
        <v>0.456051080408141</v>
      </c>
      <c r="AK135" s="4">
        <v>0.316557249486179</v>
      </c>
      <c r="AL135" s="4">
        <v>0.412345459079521</v>
      </c>
      <c r="AM135" s="15" t="s">
        <v>97</v>
      </c>
      <c r="AO135" s="3">
        <f>TTEST($AI133:$AI135,AJ133:AJ135,2,2)</f>
        <v>0.000690386201273469</v>
      </c>
      <c r="AP135" s="3">
        <f>TTEST($AI133:$AI135,AK133:AK135,2,2)</f>
        <v>0.00016377846507143</v>
      </c>
      <c r="AQ135" s="3">
        <f>TTEST($AI133:$AI135,AL133:AL135,2,2)</f>
        <v>0.000175960226729793</v>
      </c>
    </row>
    <row r="136" spans="8:43">
      <c r="H136" s="3" t="s">
        <v>99</v>
      </c>
      <c r="I136" s="3" t="s">
        <v>99</v>
      </c>
      <c r="J136" s="3" t="s">
        <v>98</v>
      </c>
      <c r="S136" s="3" t="s">
        <v>99</v>
      </c>
      <c r="T136" s="3" t="s">
        <v>99</v>
      </c>
      <c r="U136" s="3" t="s">
        <v>99</v>
      </c>
      <c r="X136" s="4"/>
      <c r="Y136" s="4"/>
      <c r="Z136" s="4"/>
      <c r="AA136" s="4"/>
      <c r="AD136" s="3" t="s">
        <v>99</v>
      </c>
      <c r="AE136" s="3" t="s">
        <v>99</v>
      </c>
      <c r="AF136" s="3" t="s">
        <v>99</v>
      </c>
      <c r="AI136" s="4"/>
      <c r="AJ136" s="4"/>
      <c r="AK136" s="4"/>
      <c r="AL136" s="4"/>
      <c r="AO136" s="3" t="s">
        <v>99</v>
      </c>
      <c r="AP136" s="3" t="s">
        <v>99</v>
      </c>
      <c r="AQ136" s="3" t="s">
        <v>99</v>
      </c>
    </row>
    <row r="137" ht="15.75" spans="1:43">
      <c r="A137" s="9" t="s">
        <v>46</v>
      </c>
      <c r="B137" s="4">
        <v>1.02574112143402</v>
      </c>
      <c r="C137" s="4">
        <v>0.237606501895742</v>
      </c>
      <c r="D137" s="4">
        <v>0.255535273313384</v>
      </c>
      <c r="E137" s="4">
        <v>0.246707051950768</v>
      </c>
      <c r="F137" s="14" t="s">
        <v>95</v>
      </c>
      <c r="G137" s="2">
        <v>1.00263448366329</v>
      </c>
      <c r="H137" s="3">
        <v>0.199127631924371</v>
      </c>
      <c r="I137" s="3">
        <v>0.333063324822818</v>
      </c>
      <c r="J137" s="3">
        <v>0.239387170847391</v>
      </c>
      <c r="L137" s="9" t="s">
        <v>46</v>
      </c>
      <c r="M137" s="4">
        <v>1.02574112143402</v>
      </c>
      <c r="N137" s="4">
        <v>0.16186870474821</v>
      </c>
      <c r="O137" s="4">
        <v>0.641298468077296</v>
      </c>
      <c r="P137" s="4">
        <v>0.428256936157077</v>
      </c>
      <c r="Q137" s="14" t="s">
        <v>95</v>
      </c>
      <c r="R137" s="2">
        <v>1.00666666666667</v>
      </c>
      <c r="S137" s="3">
        <v>0.166666666666667</v>
      </c>
      <c r="T137" s="3">
        <v>0.633333333333333</v>
      </c>
      <c r="U137" s="3">
        <v>0.496666666666667</v>
      </c>
      <c r="W137" s="9" t="s">
        <v>46</v>
      </c>
      <c r="X137" s="4">
        <v>1.02574112143402</v>
      </c>
      <c r="Y137" s="4">
        <v>0.223995494798534</v>
      </c>
      <c r="Z137" s="4">
        <v>0.434467744618436</v>
      </c>
      <c r="AA137" s="4">
        <v>1.12485624686459</v>
      </c>
      <c r="AB137" s="14" t="s">
        <v>95</v>
      </c>
      <c r="AC137" s="2">
        <v>1.0067</v>
      </c>
      <c r="AD137" s="3">
        <v>0.2035</v>
      </c>
      <c r="AE137" s="3">
        <v>0.4514</v>
      </c>
      <c r="AF137" s="3">
        <v>0.8814</v>
      </c>
      <c r="AH137" s="9" t="s">
        <v>46</v>
      </c>
      <c r="AI137" s="4">
        <v>1.02574112143402</v>
      </c>
      <c r="AJ137" s="4">
        <v>0.369450526437193</v>
      </c>
      <c r="AK137" s="4">
        <v>0.317740848830372</v>
      </c>
      <c r="AL137" s="4">
        <v>0.481299459671239</v>
      </c>
      <c r="AM137" s="14" t="s">
        <v>95</v>
      </c>
      <c r="AN137" s="2">
        <v>1.0067</v>
      </c>
      <c r="AO137" s="3">
        <v>0.3514</v>
      </c>
      <c r="AP137" s="3">
        <v>0.3312</v>
      </c>
      <c r="AQ137" s="3">
        <v>0.4576</v>
      </c>
    </row>
    <row r="138" spans="1:43">
      <c r="A138" s="9" t="s">
        <v>46</v>
      </c>
      <c r="B138" s="4">
        <v>1.07673756824752</v>
      </c>
      <c r="C138" s="4">
        <v>0.142979579756776</v>
      </c>
      <c r="D138" s="4">
        <v>0.376668383255393</v>
      </c>
      <c r="E138" s="4">
        <v>0.259281465109543</v>
      </c>
      <c r="F138" s="14" t="s">
        <v>96</v>
      </c>
      <c r="G138" s="2">
        <v>0.05044</v>
      </c>
      <c r="H138" s="3">
        <v>0.03055</v>
      </c>
      <c r="I138" s="3">
        <v>0.03844</v>
      </c>
      <c r="J138" s="3">
        <v>0.01528</v>
      </c>
      <c r="L138" s="9" t="s">
        <v>46</v>
      </c>
      <c r="M138" s="4">
        <v>1.07673756824752</v>
      </c>
      <c r="N138" s="4">
        <v>0.167737160147126</v>
      </c>
      <c r="O138" s="4">
        <v>0.637388312855589</v>
      </c>
      <c r="P138" s="4">
        <v>0.408056448784736</v>
      </c>
      <c r="Q138" s="14" t="s">
        <v>96</v>
      </c>
      <c r="R138" s="2">
        <v>0.0504424865014052</v>
      </c>
      <c r="S138" s="3">
        <v>0.00333333333333334</v>
      </c>
      <c r="T138" s="3">
        <v>0.00666666666666667</v>
      </c>
      <c r="U138" s="3">
        <v>0.0768837506311387</v>
      </c>
      <c r="W138" s="9" t="s">
        <v>46</v>
      </c>
      <c r="X138" s="4">
        <v>1.07673756824752</v>
      </c>
      <c r="Y138" s="4">
        <v>0.184364531234936</v>
      </c>
      <c r="Z138" s="4">
        <v>0.478943469292021</v>
      </c>
      <c r="AA138" s="4">
        <v>0.724085090667722</v>
      </c>
      <c r="AB138" s="14" t="s">
        <v>96</v>
      </c>
      <c r="AC138" s="2">
        <v>0.05044</v>
      </c>
      <c r="AD138" s="3">
        <v>0.01146</v>
      </c>
      <c r="AE138" s="3">
        <v>0.01388</v>
      </c>
      <c r="AF138" s="3">
        <v>0.12344</v>
      </c>
      <c r="AH138" s="9" t="s">
        <v>46</v>
      </c>
      <c r="AI138" s="4">
        <v>1.07673756824752</v>
      </c>
      <c r="AJ138" s="4">
        <v>0.318943651860786</v>
      </c>
      <c r="AK138" s="4">
        <v>0.258538399827086</v>
      </c>
      <c r="AL138" s="4">
        <v>0.420244631578713</v>
      </c>
      <c r="AM138" s="14" t="s">
        <v>96</v>
      </c>
      <c r="AN138" s="2">
        <v>0.05044</v>
      </c>
      <c r="AO138" s="3">
        <v>0.01627</v>
      </c>
      <c r="AP138" s="3">
        <v>0.04634</v>
      </c>
      <c r="AQ138" s="3">
        <v>0.01889</v>
      </c>
    </row>
    <row r="139" spans="1:43">
      <c r="A139" s="9" t="s">
        <v>46</v>
      </c>
      <c r="B139" s="4">
        <v>0.905424761308344</v>
      </c>
      <c r="C139" s="4">
        <v>0.216796814120595</v>
      </c>
      <c r="D139" s="4">
        <v>0.366986317899676</v>
      </c>
      <c r="E139" s="4">
        <v>0.212172995481863</v>
      </c>
      <c r="F139" s="15" t="s">
        <v>97</v>
      </c>
      <c r="H139" s="3">
        <v>0.000161029711201262</v>
      </c>
      <c r="I139" s="3">
        <v>0.000470293656037062</v>
      </c>
      <c r="J139" s="3">
        <v>0.000132163879977215</v>
      </c>
      <c r="L139" s="9" t="s">
        <v>46</v>
      </c>
      <c r="M139" s="4">
        <v>0.905424761308344</v>
      </c>
      <c r="N139" s="4">
        <v>0.170617445863701</v>
      </c>
      <c r="O139" s="4">
        <v>0.618655022808155</v>
      </c>
      <c r="P139" s="4">
        <v>0.646510965421127</v>
      </c>
      <c r="Q139" s="15" t="s">
        <v>97</v>
      </c>
      <c r="S139" s="3">
        <v>8.01845939169714e-5</v>
      </c>
      <c r="T139" s="3">
        <v>0.0019504354446034</v>
      </c>
      <c r="U139" s="3">
        <v>0.00517594421841927</v>
      </c>
      <c r="W139" s="9" t="s">
        <v>46</v>
      </c>
      <c r="X139" s="4">
        <v>0.905424761308344</v>
      </c>
      <c r="Y139" s="4">
        <v>0.202023743591714</v>
      </c>
      <c r="Z139" s="4">
        <v>0.440914942597572</v>
      </c>
      <c r="AA139" s="4">
        <v>0.795314616290089</v>
      </c>
      <c r="AB139" s="15" t="s">
        <v>97</v>
      </c>
      <c r="AD139" s="3">
        <v>0.000105078694998342</v>
      </c>
      <c r="AE139" s="3">
        <v>0.000470400069217576</v>
      </c>
      <c r="AF139" s="3">
        <v>0.415185657278922</v>
      </c>
      <c r="AH139" s="9" t="s">
        <v>46</v>
      </c>
      <c r="AI139" s="4">
        <v>0.905424761308344</v>
      </c>
      <c r="AJ139" s="4">
        <v>0.365865393966877</v>
      </c>
      <c r="AK139" s="4">
        <v>0.417352939911789</v>
      </c>
      <c r="AL139" s="4">
        <v>0.471140654268881</v>
      </c>
      <c r="AM139" s="15" t="s">
        <v>97</v>
      </c>
      <c r="AO139" s="3">
        <f>TTEST($AI137:$AI139,AJ137:AJ139,2,2)</f>
        <v>0.000258173954285191</v>
      </c>
      <c r="AP139" s="3">
        <f>TTEST($AI137:$AI139,AK137:AK139,2,2)</f>
        <v>0.00061582207689901</v>
      </c>
      <c r="AQ139" s="3">
        <f>TTEST($AI137:$AI139,AL137:AL139,2,2)</f>
        <v>0.000549200155767815</v>
      </c>
    </row>
    <row r="140" spans="8:43">
      <c r="H140" s="3" t="s">
        <v>99</v>
      </c>
      <c r="I140" s="3" t="s">
        <v>99</v>
      </c>
      <c r="J140" s="3" t="s">
        <v>99</v>
      </c>
      <c r="S140" s="3" t="s">
        <v>99</v>
      </c>
      <c r="T140" s="3" t="s">
        <v>99</v>
      </c>
      <c r="U140" s="3" t="s">
        <v>99</v>
      </c>
      <c r="X140" s="4"/>
      <c r="Y140" s="4"/>
      <c r="Z140" s="4"/>
      <c r="AA140" s="4"/>
      <c r="AD140" s="3" t="s">
        <v>99</v>
      </c>
      <c r="AE140" s="3" t="s">
        <v>99</v>
      </c>
      <c r="AI140" s="4"/>
      <c r="AJ140" s="4"/>
      <c r="AK140" s="4"/>
      <c r="AL140" s="4"/>
      <c r="AO140" s="3" t="s">
        <v>99</v>
      </c>
      <c r="AP140" s="3" t="s">
        <v>99</v>
      </c>
      <c r="AQ140" s="3" t="s">
        <v>99</v>
      </c>
    </row>
    <row r="141" ht="15.75" spans="1:43">
      <c r="A141" s="9" t="s">
        <v>47</v>
      </c>
      <c r="B141" s="4">
        <v>0.928731410038549</v>
      </c>
      <c r="C141" s="4">
        <v>0.197385380044785</v>
      </c>
      <c r="D141" s="4">
        <v>0.435880559662953</v>
      </c>
      <c r="E141" s="4">
        <v>0.343075907486472</v>
      </c>
      <c r="F141" s="14" t="s">
        <v>95</v>
      </c>
      <c r="G141" s="2">
        <v>1.00241408165997</v>
      </c>
      <c r="H141" s="3">
        <v>0.243931524291488</v>
      </c>
      <c r="I141" s="3">
        <v>0.526315615443288</v>
      </c>
      <c r="J141" s="3">
        <v>0.422039876671933</v>
      </c>
      <c r="L141" s="9" t="s">
        <v>47</v>
      </c>
      <c r="M141" s="4">
        <v>0.928731410038549</v>
      </c>
      <c r="N141" s="4">
        <v>0.228459453296611</v>
      </c>
      <c r="O141" s="4">
        <v>0.30665837539411</v>
      </c>
      <c r="P141" s="4">
        <v>0.547268073571295</v>
      </c>
      <c r="Q141" s="14" t="s">
        <v>95</v>
      </c>
      <c r="R141" s="2">
        <v>1.00333333333333</v>
      </c>
      <c r="S141" s="3">
        <v>0.266666666666667</v>
      </c>
      <c r="T141" s="3">
        <v>0.316666666666667</v>
      </c>
      <c r="U141" s="3">
        <v>0.703333333333333</v>
      </c>
      <c r="W141" s="9" t="s">
        <v>47</v>
      </c>
      <c r="X141" s="4">
        <v>0.928731410038549</v>
      </c>
      <c r="Y141" s="4">
        <v>0.35749128331405</v>
      </c>
      <c r="Z141" s="4">
        <v>0.666447920795076</v>
      </c>
      <c r="AA141" s="4">
        <v>1.09949761310042</v>
      </c>
      <c r="AB141" s="14" t="s">
        <v>95</v>
      </c>
      <c r="AC141" s="2">
        <v>1.0033</v>
      </c>
      <c r="AD141" s="3">
        <v>0.3607</v>
      </c>
      <c r="AE141" s="3">
        <v>0.7293</v>
      </c>
      <c r="AF141" s="3">
        <v>0.9479</v>
      </c>
      <c r="AH141" s="9" t="s">
        <v>47</v>
      </c>
      <c r="AI141" s="4">
        <v>0.928731410038549</v>
      </c>
      <c r="AJ141" s="4">
        <v>0.341343512857647</v>
      </c>
      <c r="AK141" s="4">
        <v>0.411598789239577</v>
      </c>
      <c r="AL141" s="4">
        <v>0.837419040785287</v>
      </c>
      <c r="AM141" s="14" t="s">
        <v>95</v>
      </c>
      <c r="AN141" s="2">
        <v>1.0033</v>
      </c>
      <c r="AO141" s="3">
        <v>0.3039</v>
      </c>
      <c r="AP141" s="3">
        <v>0.3998</v>
      </c>
      <c r="AQ141" s="3">
        <v>0.9091</v>
      </c>
    </row>
    <row r="142" spans="1:43">
      <c r="A142" s="9" t="s">
        <v>47</v>
      </c>
      <c r="B142" s="4">
        <v>0.981685855246756</v>
      </c>
      <c r="C142" s="4">
        <v>0.248219727911012</v>
      </c>
      <c r="D142" s="4">
        <v>0.57657518954267</v>
      </c>
      <c r="E142" s="4">
        <v>0.536879491763991</v>
      </c>
      <c r="F142" s="14" t="s">
        <v>96</v>
      </c>
      <c r="G142" s="2">
        <v>0.05044</v>
      </c>
      <c r="H142" s="3">
        <v>0.02603</v>
      </c>
      <c r="I142" s="3">
        <v>0.04509</v>
      </c>
      <c r="J142" s="3">
        <v>0.06009</v>
      </c>
      <c r="L142" s="9" t="s">
        <v>47</v>
      </c>
      <c r="M142" s="4">
        <v>0.981685855246756</v>
      </c>
      <c r="N142" s="4">
        <v>0.264805956965134</v>
      </c>
      <c r="O142" s="4">
        <v>0.32015994978242</v>
      </c>
      <c r="P142" s="4">
        <v>0.686006912364865</v>
      </c>
      <c r="Q142" s="14" t="s">
        <v>96</v>
      </c>
      <c r="R142" s="2">
        <v>0.0504424865014052</v>
      </c>
      <c r="S142" s="3">
        <v>0.0233333333333333</v>
      </c>
      <c r="T142" s="3">
        <v>0.00333333333333334</v>
      </c>
      <c r="U142" s="3">
        <v>0.0926162932629987</v>
      </c>
      <c r="W142" s="9" t="s">
        <v>47</v>
      </c>
      <c r="X142" s="4">
        <v>0.981685855246756</v>
      </c>
      <c r="Y142" s="4">
        <v>0.421914405702285</v>
      </c>
      <c r="Z142" s="4">
        <v>0.780411636599945</v>
      </c>
      <c r="AA142" s="4">
        <v>1.08087780649835</v>
      </c>
      <c r="AB142" s="14" t="s">
        <v>96</v>
      </c>
      <c r="AC142" s="2">
        <v>0.05044</v>
      </c>
      <c r="AD142" s="3">
        <v>0.03441</v>
      </c>
      <c r="AE142" s="3">
        <v>0.03342</v>
      </c>
      <c r="AF142" s="3">
        <v>0.14237</v>
      </c>
      <c r="AH142" s="9" t="s">
        <v>47</v>
      </c>
      <c r="AI142" s="4">
        <v>0.981685855246756</v>
      </c>
      <c r="AJ142" s="4">
        <v>0.316847185487469</v>
      </c>
      <c r="AK142" s="4">
        <v>0.467690286686285</v>
      </c>
      <c r="AL142" s="4">
        <v>1.19716327199822</v>
      </c>
      <c r="AM142" s="14" t="s">
        <v>96</v>
      </c>
      <c r="AN142" s="2">
        <v>0.05044</v>
      </c>
      <c r="AO142" s="3">
        <v>0.02614</v>
      </c>
      <c r="AP142" s="3">
        <v>0.04303</v>
      </c>
      <c r="AQ142" s="3">
        <v>0.14996</v>
      </c>
    </row>
    <row r="143" spans="1:43">
      <c r="A143" s="9" t="s">
        <v>47</v>
      </c>
      <c r="B143" s="4">
        <v>1.09682497969462</v>
      </c>
      <c r="C143" s="4">
        <v>0.286189464918668</v>
      </c>
      <c r="D143" s="4">
        <v>0.566491097124242</v>
      </c>
      <c r="E143" s="4">
        <v>0.386164230765336</v>
      </c>
      <c r="F143" s="15" t="s">
        <v>97</v>
      </c>
      <c r="H143" s="3">
        <v>0.000170678588328691</v>
      </c>
      <c r="I143" s="3">
        <v>0.00209472160227183</v>
      </c>
      <c r="J143" s="3">
        <v>0.00165140429311262</v>
      </c>
      <c r="L143" s="9" t="s">
        <v>47</v>
      </c>
      <c r="M143" s="4">
        <v>1.09682497969462</v>
      </c>
      <c r="N143" s="4">
        <v>0.308477588661018</v>
      </c>
      <c r="O143" s="4">
        <v>0.3188184469969</v>
      </c>
      <c r="P143" s="4">
        <v>0.867077784762196</v>
      </c>
      <c r="Q143" s="15" t="s">
        <v>97</v>
      </c>
      <c r="S143" s="3">
        <v>0.000177878787173895</v>
      </c>
      <c r="T143" s="3">
        <v>0.000159892522591429</v>
      </c>
      <c r="U143" s="3">
        <v>0.0451169798405089</v>
      </c>
      <c r="W143" s="9" t="s">
        <v>47</v>
      </c>
      <c r="X143" s="4">
        <v>1.09682497969462</v>
      </c>
      <c r="Y143" s="4">
        <v>0.302835009103405</v>
      </c>
      <c r="Z143" s="4">
        <v>0.741085908116779</v>
      </c>
      <c r="AA143" s="4">
        <v>0.663379954289428</v>
      </c>
      <c r="AB143" s="15" t="s">
        <v>97</v>
      </c>
      <c r="AD143" s="3">
        <v>0.000444029483878021</v>
      </c>
      <c r="AE143" s="3">
        <v>0.0102997794031128</v>
      </c>
      <c r="AF143" s="3">
        <v>0.736046650274176</v>
      </c>
      <c r="AH143" s="9" t="s">
        <v>47</v>
      </c>
      <c r="AI143" s="4">
        <v>1.09682497969462</v>
      </c>
      <c r="AJ143" s="4">
        <v>0.253586026436337</v>
      </c>
      <c r="AK143" s="4">
        <v>0.320030044285535</v>
      </c>
      <c r="AL143" s="4">
        <v>0.692758258474827</v>
      </c>
      <c r="AM143" s="15" t="s">
        <v>97</v>
      </c>
      <c r="AO143" s="3">
        <f>TTEST($AI141:$AI143,AJ141:AJ143,2,2)</f>
        <v>0.000239039561973792</v>
      </c>
      <c r="AP143" s="3">
        <f>TTEST($AI141:$AI143,AK141:AK143,2,2)</f>
        <v>0.000783495608791309</v>
      </c>
      <c r="AQ143" s="3">
        <f>TTEST($AI141:$AI143,AL141:AL143,2,2)</f>
        <v>0.586490620466458</v>
      </c>
    </row>
    <row r="144" spans="8:42">
      <c r="H144" s="3" t="s">
        <v>99</v>
      </c>
      <c r="I144" s="3" t="s">
        <v>99</v>
      </c>
      <c r="J144" s="3" t="s">
        <v>99</v>
      </c>
      <c r="S144" s="3" t="s">
        <v>99</v>
      </c>
      <c r="T144" s="3" t="s">
        <v>99</v>
      </c>
      <c r="U144" s="3" t="s">
        <v>98</v>
      </c>
      <c r="X144" s="4"/>
      <c r="Y144" s="4"/>
      <c r="Z144" s="4"/>
      <c r="AA144" s="4"/>
      <c r="AD144" s="3" t="s">
        <v>99</v>
      </c>
      <c r="AE144" s="3" t="s">
        <v>98</v>
      </c>
      <c r="AI144" s="4"/>
      <c r="AJ144" s="4"/>
      <c r="AK144" s="4"/>
      <c r="AL144" s="4"/>
      <c r="AO144" s="3" t="s">
        <v>99</v>
      </c>
      <c r="AP144" s="3" t="s">
        <v>99</v>
      </c>
    </row>
    <row r="145" ht="15.75" spans="1:43">
      <c r="A145" s="9" t="s">
        <v>48</v>
      </c>
      <c r="B145" s="4">
        <v>0.9138314502294</v>
      </c>
      <c r="C145" s="4">
        <v>0.282976672993454</v>
      </c>
      <c r="D145" s="4">
        <v>0.133469845471107</v>
      </c>
      <c r="E145" s="4">
        <v>0.31701974244326</v>
      </c>
      <c r="F145" s="14" t="s">
        <v>95</v>
      </c>
      <c r="G145" s="2">
        <v>1.00250728760406</v>
      </c>
      <c r="H145" s="3">
        <v>0.26686042252733</v>
      </c>
      <c r="I145" s="3">
        <v>0.146208942288624</v>
      </c>
      <c r="J145" s="3">
        <v>0.378882178648082</v>
      </c>
      <c r="L145" s="9" t="s">
        <v>48</v>
      </c>
      <c r="M145" s="4">
        <v>0.9138314502294</v>
      </c>
      <c r="N145" s="4">
        <v>0.359468263533738</v>
      </c>
      <c r="O145" s="4">
        <v>0.339113366014952</v>
      </c>
      <c r="P145" s="4">
        <v>0.621072332911737</v>
      </c>
      <c r="Q145" s="14" t="s">
        <v>95</v>
      </c>
      <c r="R145" s="2">
        <v>1.00333333333333</v>
      </c>
      <c r="S145" s="3">
        <v>0.336666666666667</v>
      </c>
      <c r="T145" s="3">
        <v>0.293333333333333</v>
      </c>
      <c r="U145" s="3">
        <v>0.506666666666667</v>
      </c>
      <c r="W145" s="9" t="s">
        <v>48</v>
      </c>
      <c r="X145" s="4">
        <v>0.9138314502294</v>
      </c>
      <c r="Y145" s="4">
        <v>0.456264536461637</v>
      </c>
      <c r="Z145" s="4">
        <v>0.651723852625445</v>
      </c>
      <c r="AA145" s="4">
        <v>0.700055665923428</v>
      </c>
      <c r="AB145" s="14" t="s">
        <v>95</v>
      </c>
      <c r="AC145" s="2">
        <v>1.0033</v>
      </c>
      <c r="AD145" s="3">
        <v>0.4286</v>
      </c>
      <c r="AE145" s="3">
        <v>0.6605</v>
      </c>
      <c r="AF145" s="3">
        <v>0.7222</v>
      </c>
      <c r="AH145" s="9" t="s">
        <v>48</v>
      </c>
      <c r="AI145" s="4">
        <v>0.9138314502294</v>
      </c>
      <c r="AJ145" s="4">
        <v>0.693282988532637</v>
      </c>
      <c r="AK145" s="4">
        <v>0.308980120007436</v>
      </c>
      <c r="AL145" s="4">
        <v>0.6287711986249</v>
      </c>
      <c r="AM145" s="14" t="s">
        <v>95</v>
      </c>
      <c r="AN145" s="2">
        <v>1.0033</v>
      </c>
      <c r="AO145" s="3">
        <v>0.6584</v>
      </c>
      <c r="AP145" s="3">
        <v>0.3057</v>
      </c>
      <c r="AQ145" s="3">
        <v>0.6185</v>
      </c>
    </row>
    <row r="146" spans="1:43">
      <c r="A146" s="9" t="s">
        <v>48</v>
      </c>
      <c r="B146" s="4">
        <v>1.08673486252606</v>
      </c>
      <c r="C146" s="4">
        <v>0.267414765370079</v>
      </c>
      <c r="D146" s="4">
        <v>0.148984606855424</v>
      </c>
      <c r="E146" s="4">
        <v>0.420143398209803</v>
      </c>
      <c r="F146" s="14" t="s">
        <v>96</v>
      </c>
      <c r="G146" s="2">
        <v>0.05207</v>
      </c>
      <c r="H146" s="3">
        <v>0.00882</v>
      </c>
      <c r="I146" s="3">
        <v>0.00882</v>
      </c>
      <c r="J146" s="3">
        <v>0.03055</v>
      </c>
      <c r="L146" s="9" t="s">
        <v>48</v>
      </c>
      <c r="M146" s="4">
        <v>1.08673486252606</v>
      </c>
      <c r="N146" s="4">
        <v>0.321580901104439</v>
      </c>
      <c r="O146" s="4">
        <v>0.266203623075748</v>
      </c>
      <c r="P146" s="4">
        <v>0.522125636630706</v>
      </c>
      <c r="Q146" s="14" t="s">
        <v>96</v>
      </c>
      <c r="R146" s="2">
        <v>0.052068331172711</v>
      </c>
      <c r="S146" s="3">
        <v>0.0120185042515466</v>
      </c>
      <c r="T146" s="3">
        <v>0.0233333333333333</v>
      </c>
      <c r="U146" s="3">
        <v>0.069602043392737</v>
      </c>
      <c r="W146" s="9" t="s">
        <v>48</v>
      </c>
      <c r="X146" s="4">
        <v>1.08673486252606</v>
      </c>
      <c r="Y146" s="4">
        <v>0.492998730949208</v>
      </c>
      <c r="Z146" s="4">
        <v>0.688643253822198</v>
      </c>
      <c r="AA146" s="4">
        <v>0.62032386592675</v>
      </c>
      <c r="AB146" s="14" t="s">
        <v>96</v>
      </c>
      <c r="AC146" s="2">
        <v>0.05207</v>
      </c>
      <c r="AD146" s="3">
        <v>0.04722</v>
      </c>
      <c r="AE146" s="3">
        <v>0.0144</v>
      </c>
      <c r="AF146" s="3">
        <v>0.06612</v>
      </c>
      <c r="AH146" s="9" t="s">
        <v>48</v>
      </c>
      <c r="AI146" s="4">
        <v>1.08673486252606</v>
      </c>
      <c r="AJ146" s="4">
        <v>0.635196373944879</v>
      </c>
      <c r="AK146" s="4">
        <v>0.295930451297498</v>
      </c>
      <c r="AL146" s="4">
        <v>0.602455756273861</v>
      </c>
      <c r="AM146" s="14" t="s">
        <v>96</v>
      </c>
      <c r="AN146" s="2">
        <v>0.05207</v>
      </c>
      <c r="AO146" s="3">
        <v>0.01776</v>
      </c>
      <c r="AP146" s="3">
        <v>0.00498</v>
      </c>
      <c r="AQ146" s="3">
        <v>0.00811</v>
      </c>
    </row>
    <row r="147" spans="1:43">
      <c r="A147" s="9" t="s">
        <v>48</v>
      </c>
      <c r="B147" s="4">
        <v>1.00695555005672</v>
      </c>
      <c r="C147" s="4">
        <v>0.250189829218457</v>
      </c>
      <c r="D147" s="4">
        <v>0.156172374539342</v>
      </c>
      <c r="E147" s="4">
        <v>0.399483395291182</v>
      </c>
      <c r="F147" s="15" t="s">
        <v>97</v>
      </c>
      <c r="H147" s="3">
        <v>0.00013273611097036</v>
      </c>
      <c r="I147" s="3">
        <v>7.04261882759726e-5</v>
      </c>
      <c r="J147" s="3">
        <v>0.000455211649846723</v>
      </c>
      <c r="L147" s="9" t="s">
        <v>48</v>
      </c>
      <c r="M147" s="4">
        <v>1.00695555005672</v>
      </c>
      <c r="N147" s="4">
        <v>0.332936656509295</v>
      </c>
      <c r="O147" s="4">
        <v>0.270008287052526</v>
      </c>
      <c r="P147" s="4">
        <v>0.382265133597182</v>
      </c>
      <c r="Q147" s="15" t="s">
        <v>97</v>
      </c>
      <c r="S147" s="3">
        <v>0.0002034661032283</v>
      </c>
      <c r="T147" s="3">
        <v>0.000211244781338582</v>
      </c>
      <c r="U147" s="3">
        <v>0.00443915853497728</v>
      </c>
      <c r="W147" s="9" t="s">
        <v>48</v>
      </c>
      <c r="X147" s="4">
        <v>1.00695555005672</v>
      </c>
      <c r="Y147" s="4">
        <v>0.336590257231479</v>
      </c>
      <c r="Z147" s="4">
        <v>0.641142377591061</v>
      </c>
      <c r="AA147" s="4">
        <v>0.84613735977525</v>
      </c>
      <c r="AB147" s="15" t="s">
        <v>97</v>
      </c>
      <c r="AD147" s="3">
        <v>0.00112557646221542</v>
      </c>
      <c r="AE147" s="3">
        <v>0.00276546419579747</v>
      </c>
      <c r="AF147" s="3">
        <v>0.0277154826516669</v>
      </c>
      <c r="AH147" s="9" t="s">
        <v>48</v>
      </c>
      <c r="AI147" s="4">
        <v>1.00695555005672</v>
      </c>
      <c r="AJ147" s="4">
        <v>0.646695828838654</v>
      </c>
      <c r="AK147" s="4">
        <v>0.312227521795117</v>
      </c>
      <c r="AL147" s="4">
        <v>0.624161267330033</v>
      </c>
      <c r="AM147" s="15" t="s">
        <v>97</v>
      </c>
      <c r="AO147" s="3">
        <f>TTEST($AI145:$AI147,AJ145:AJ147,2,2)</f>
        <v>0.00290701935826938</v>
      </c>
      <c r="AP147" s="3">
        <f>TTEST($AI145:$AI147,AK145:AK147,2,2)</f>
        <v>0.000156317749956646</v>
      </c>
      <c r="AQ147" s="3">
        <f>TTEST($AI145:$AI147,AL145:AL147,2,2)</f>
        <v>0.00161850974699776</v>
      </c>
    </row>
    <row r="148" spans="8:43">
      <c r="H148" s="3" t="s">
        <v>99</v>
      </c>
      <c r="I148" s="3" t="s">
        <v>99</v>
      </c>
      <c r="J148" s="3" t="s">
        <v>99</v>
      </c>
      <c r="S148" s="3" t="s">
        <v>99</v>
      </c>
      <c r="T148" s="3" t="s">
        <v>99</v>
      </c>
      <c r="U148" s="3" t="s">
        <v>99</v>
      </c>
      <c r="X148" s="4"/>
      <c r="Y148" s="4"/>
      <c r="Z148" s="4"/>
      <c r="AA148" s="4"/>
      <c r="AD148" s="3" t="s">
        <v>99</v>
      </c>
      <c r="AE148" s="3" t="s">
        <v>99</v>
      </c>
      <c r="AF148" s="3" t="s">
        <v>98</v>
      </c>
      <c r="AI148" s="4"/>
      <c r="AJ148" s="4"/>
      <c r="AK148" s="4"/>
      <c r="AL148" s="4"/>
      <c r="AO148" s="3" t="s">
        <v>99</v>
      </c>
      <c r="AP148" s="3" t="s">
        <v>99</v>
      </c>
      <c r="AQ148" s="3" t="s">
        <v>99</v>
      </c>
    </row>
    <row r="149" ht="15.75" spans="1:43">
      <c r="A149" s="9" t="s">
        <v>49</v>
      </c>
      <c r="B149" s="4">
        <v>1.05457862951601</v>
      </c>
      <c r="C149" s="4">
        <v>0.221815924098098</v>
      </c>
      <c r="D149" s="4">
        <v>0.697976882709987</v>
      </c>
      <c r="E149" s="4">
        <v>0.43814886961835</v>
      </c>
      <c r="F149" s="14" t="s">
        <v>95</v>
      </c>
      <c r="G149" s="2">
        <v>1.00080984995171</v>
      </c>
      <c r="H149" s="3">
        <v>0.207347054791629</v>
      </c>
      <c r="I149" s="3">
        <v>0.707288221629626</v>
      </c>
      <c r="J149" s="3">
        <v>0.528073032471365</v>
      </c>
      <c r="L149" s="9" t="s">
        <v>49</v>
      </c>
      <c r="M149" s="1">
        <v>1.05457862951601</v>
      </c>
      <c r="N149" s="4">
        <v>0.371076138789098</v>
      </c>
      <c r="O149" s="4">
        <v>0.466380481025967</v>
      </c>
      <c r="P149" s="4">
        <v>1.48252414678589</v>
      </c>
      <c r="Q149" s="14" t="s">
        <v>95</v>
      </c>
      <c r="R149" s="2">
        <v>1.00080984995171</v>
      </c>
      <c r="S149" s="3">
        <v>0.326666666666667</v>
      </c>
      <c r="T149" s="3">
        <v>0.433333333333333</v>
      </c>
      <c r="U149" s="3">
        <v>1.28</v>
      </c>
      <c r="W149" s="9" t="s">
        <v>49</v>
      </c>
      <c r="X149" s="4">
        <v>1.05457862951601</v>
      </c>
      <c r="Y149" s="4">
        <v>0.305760029019062</v>
      </c>
      <c r="Z149" s="4">
        <v>0.135523477099596</v>
      </c>
      <c r="AA149" s="4">
        <v>1.24777199893163</v>
      </c>
      <c r="AB149" s="14" t="s">
        <v>95</v>
      </c>
      <c r="AC149" s="2">
        <v>1.00080984995171</v>
      </c>
      <c r="AD149" s="3">
        <v>0.3011</v>
      </c>
      <c r="AE149" s="3">
        <v>0.4655</v>
      </c>
      <c r="AF149" s="3">
        <v>1.1683</v>
      </c>
      <c r="AH149" s="9" t="s">
        <v>49</v>
      </c>
      <c r="AI149" s="4">
        <v>1.05457862951601</v>
      </c>
      <c r="AJ149" s="4">
        <v>0.245749513822083</v>
      </c>
      <c r="AK149" s="4">
        <v>0.323988222564485</v>
      </c>
      <c r="AL149" s="4">
        <v>1.24196838419923</v>
      </c>
      <c r="AM149" s="14" t="s">
        <v>95</v>
      </c>
      <c r="AN149" s="2">
        <f>AVERAGE(AI149:AI151)</f>
        <v>1.00080984995171</v>
      </c>
      <c r="AO149" s="3">
        <v>0.2386</v>
      </c>
      <c r="AP149" s="3">
        <v>0.3087</v>
      </c>
      <c r="AQ149" s="3">
        <v>1.1399</v>
      </c>
    </row>
    <row r="150" spans="1:43">
      <c r="A150" s="9" t="s">
        <v>49</v>
      </c>
      <c r="B150" s="4">
        <v>0.990800613265229</v>
      </c>
      <c r="C150" s="4">
        <v>0.174193183012216</v>
      </c>
      <c r="D150" s="4">
        <v>0.670232571108168</v>
      </c>
      <c r="E150" s="4">
        <v>0.52517786118754</v>
      </c>
      <c r="F150" s="14" t="s">
        <v>96</v>
      </c>
      <c r="G150" s="18">
        <v>0.020828</v>
      </c>
      <c r="H150" s="3">
        <v>0.01856</v>
      </c>
      <c r="I150" s="3">
        <v>0.02333</v>
      </c>
      <c r="J150" s="3">
        <v>0.05196</v>
      </c>
      <c r="L150" s="9" t="s">
        <v>49</v>
      </c>
      <c r="M150" s="1">
        <v>0.990800613265229</v>
      </c>
      <c r="N150" s="4">
        <v>0.279110442104535</v>
      </c>
      <c r="O150" s="4">
        <v>0.479898408537117</v>
      </c>
      <c r="P150" s="4">
        <v>1.18729170915723</v>
      </c>
      <c r="Q150" s="14" t="s">
        <v>96</v>
      </c>
      <c r="R150" s="2">
        <v>0.020828</v>
      </c>
      <c r="S150" s="3">
        <v>0.0260341655863555</v>
      </c>
      <c r="T150" s="3">
        <v>0.0417665469538056</v>
      </c>
      <c r="U150" s="3">
        <v>0.100166528008778</v>
      </c>
      <c r="W150" s="9" t="s">
        <v>49</v>
      </c>
      <c r="X150" s="4">
        <v>0.990800613265229</v>
      </c>
      <c r="Y150" s="4">
        <v>0.347449714043397</v>
      </c>
      <c r="Z150" s="4">
        <v>0.542093908398385</v>
      </c>
      <c r="AA150" s="4">
        <v>1.21506846988964</v>
      </c>
      <c r="AB150" s="14" t="s">
        <v>96</v>
      </c>
      <c r="AC150" s="2">
        <v>0.020828</v>
      </c>
      <c r="AD150" s="3">
        <v>0.0282</v>
      </c>
      <c r="AE150" s="3">
        <v>0.17269</v>
      </c>
      <c r="AF150" s="3">
        <v>0.06382</v>
      </c>
      <c r="AH150" s="9" t="s">
        <v>49</v>
      </c>
      <c r="AI150" s="4">
        <v>0.990800613265229</v>
      </c>
      <c r="AJ150" s="4">
        <v>0.258350254043211</v>
      </c>
      <c r="AK150" s="4">
        <v>0.319536973372027</v>
      </c>
      <c r="AL150" s="4">
        <v>1.08653199034031</v>
      </c>
      <c r="AM150" s="14" t="s">
        <v>96</v>
      </c>
      <c r="AN150" s="2">
        <v>0.020828</v>
      </c>
      <c r="AO150" s="3">
        <v>0.01389</v>
      </c>
      <c r="AP150" s="3">
        <v>0.01316</v>
      </c>
      <c r="AQ150" s="3">
        <v>0.05105</v>
      </c>
    </row>
    <row r="151" spans="1:43">
      <c r="A151" s="9" t="s">
        <v>49</v>
      </c>
      <c r="B151" s="4">
        <v>0.957050307073903</v>
      </c>
      <c r="C151" s="4">
        <v>0.226032057264572</v>
      </c>
      <c r="D151" s="4">
        <v>0.753655211070723</v>
      </c>
      <c r="E151" s="4">
        <v>0.620892366608206</v>
      </c>
      <c r="F151" s="15" t="s">
        <v>97</v>
      </c>
      <c r="G151" s="18"/>
      <c r="H151" s="3">
        <v>1.79077774972706e-5</v>
      </c>
      <c r="I151" s="3">
        <v>0.00146384437506508</v>
      </c>
      <c r="J151" s="3">
        <v>0.00140489553024666</v>
      </c>
      <c r="L151" s="9" t="s">
        <v>49</v>
      </c>
      <c r="M151" s="1">
        <v>0.957050307073903</v>
      </c>
      <c r="N151" s="4">
        <v>0.333077116905327</v>
      </c>
      <c r="O151" s="4">
        <v>0.352057369212517</v>
      </c>
      <c r="P151" s="4">
        <v>1.16709408474427</v>
      </c>
      <c r="Q151" s="15" t="s">
        <v>97</v>
      </c>
      <c r="S151" s="3">
        <v>6.68931282468419e-5</v>
      </c>
      <c r="T151" s="3">
        <v>0.000332224534851923</v>
      </c>
      <c r="U151" s="3">
        <v>0.0583594327687913</v>
      </c>
      <c r="W151" s="9" t="s">
        <v>49</v>
      </c>
      <c r="X151" s="4">
        <v>0.957050307073903</v>
      </c>
      <c r="Y151" s="4">
        <v>0.250102759431467</v>
      </c>
      <c r="Z151" s="4">
        <v>0.71883119043131</v>
      </c>
      <c r="AA151" s="4">
        <v>1.04205150728497</v>
      </c>
      <c r="AB151" s="15" t="s">
        <v>97</v>
      </c>
      <c r="AD151" s="3">
        <v>6.37061096985994e-5</v>
      </c>
      <c r="AE151" s="3">
        <v>0.0377205922053903</v>
      </c>
      <c r="AF151" s="3">
        <v>0.0747770592637142</v>
      </c>
      <c r="AH151" s="9" t="s">
        <v>49</v>
      </c>
      <c r="AI151" s="4">
        <v>0.957050307073903</v>
      </c>
      <c r="AJ151" s="4">
        <v>0.211819160021961</v>
      </c>
      <c r="AK151" s="4">
        <v>0.282477127980231</v>
      </c>
      <c r="AL151" s="4">
        <v>1.09118172528101</v>
      </c>
      <c r="AM151" s="15" t="s">
        <v>97</v>
      </c>
      <c r="AO151" s="3">
        <f>TTEST($AI149:$AI151,AJ149:AJ151,2,2)</f>
        <v>1.79563704116834e-5</v>
      </c>
      <c r="AP151" s="3">
        <f>TTEST($AI149:$AI151,AK149:AK151,2,2)</f>
        <v>2.53163764770117e-5</v>
      </c>
      <c r="AQ151" s="3">
        <f>TTEST($AI149:$AI151,AL149:AL151,2,2)</f>
        <v>0.0762543309285115</v>
      </c>
    </row>
    <row r="152" spans="7:43">
      <c r="G152" s="18"/>
      <c r="H152" s="3" t="s">
        <v>99</v>
      </c>
      <c r="I152" s="3" t="s">
        <v>99</v>
      </c>
      <c r="J152" s="3" t="s">
        <v>99</v>
      </c>
      <c r="S152" s="3" t="s">
        <v>99</v>
      </c>
      <c r="T152" s="3" t="s">
        <v>99</v>
      </c>
      <c r="X152" s="4"/>
      <c r="Y152" s="4"/>
      <c r="Z152" s="4"/>
      <c r="AA152" s="4"/>
      <c r="AD152" s="3" t="s">
        <v>99</v>
      </c>
      <c r="AE152" s="3" t="s">
        <v>98</v>
      </c>
      <c r="AI152" s="4"/>
      <c r="AJ152" s="4"/>
      <c r="AK152" s="4"/>
      <c r="AL152" s="4"/>
      <c r="AO152" s="3" t="s">
        <v>99</v>
      </c>
      <c r="AP152" s="3" t="s">
        <v>99</v>
      </c>
      <c r="AQ152" s="3" t="s">
        <v>99</v>
      </c>
    </row>
    <row r="153" ht="15.75" spans="1:43">
      <c r="A153" s="9" t="s">
        <v>50</v>
      </c>
      <c r="B153" s="4">
        <v>0.979420297586928</v>
      </c>
      <c r="C153" s="4">
        <v>0.332671500108968</v>
      </c>
      <c r="D153" s="4">
        <v>0.173760021372635</v>
      </c>
      <c r="E153" s="4">
        <v>0.50761853397649</v>
      </c>
      <c r="F153" s="14" t="s">
        <v>95</v>
      </c>
      <c r="G153" s="18">
        <v>1.00011177581123</v>
      </c>
      <c r="H153" s="3">
        <v>0.318041488879945</v>
      </c>
      <c r="I153" s="3">
        <v>0.186249677109396</v>
      </c>
      <c r="J153" s="3">
        <v>0.597179569064228</v>
      </c>
      <c r="L153" s="9" t="s">
        <v>50</v>
      </c>
      <c r="M153" s="4">
        <v>0.979420297586928</v>
      </c>
      <c r="N153" s="4">
        <v>0.387413759133985</v>
      </c>
      <c r="O153" s="4">
        <v>0.131309371882992</v>
      </c>
      <c r="P153" s="4">
        <v>1.78657355521368</v>
      </c>
      <c r="Q153" s="14" t="s">
        <v>95</v>
      </c>
      <c r="R153" s="2">
        <v>1</v>
      </c>
      <c r="S153" s="3">
        <v>0.453333333333333</v>
      </c>
      <c r="T153" s="3">
        <v>0.146666666666667</v>
      </c>
      <c r="U153" s="3">
        <v>1.66333333333333</v>
      </c>
      <c r="W153" s="9" t="s">
        <v>50</v>
      </c>
      <c r="X153" s="4">
        <v>0.979420297586928</v>
      </c>
      <c r="Y153" s="4">
        <v>0.382095799231879</v>
      </c>
      <c r="Z153" s="4">
        <v>0.705537690039184</v>
      </c>
      <c r="AA153" s="4">
        <v>1.36611930428523</v>
      </c>
      <c r="AB153" s="14" t="s">
        <v>95</v>
      </c>
      <c r="AC153" s="2">
        <v>1</v>
      </c>
      <c r="AD153" s="3">
        <v>0.3598</v>
      </c>
      <c r="AE153" s="3">
        <v>0.4988</v>
      </c>
      <c r="AF153" s="3">
        <v>1.3211</v>
      </c>
      <c r="AH153" s="9" t="s">
        <v>50</v>
      </c>
      <c r="AI153" s="4">
        <v>0.979420297586928</v>
      </c>
      <c r="AJ153" s="4">
        <v>0.489487301374479</v>
      </c>
      <c r="AK153" s="4">
        <v>0.292539326019208</v>
      </c>
      <c r="AL153" s="4">
        <v>0.517520011112282</v>
      </c>
      <c r="AM153" s="14" t="s">
        <v>95</v>
      </c>
      <c r="AN153" s="2">
        <v>1</v>
      </c>
      <c r="AO153" s="3">
        <v>0.423</v>
      </c>
      <c r="AP153" s="13">
        <v>0.2764</v>
      </c>
      <c r="AQ153" s="13">
        <v>0.5105</v>
      </c>
    </row>
    <row r="154" spans="1:43">
      <c r="A154" s="9" t="s">
        <v>50</v>
      </c>
      <c r="B154" s="4">
        <v>1.01395947979003</v>
      </c>
      <c r="C154" s="4">
        <v>0.313435045530019</v>
      </c>
      <c r="D154" s="4">
        <v>0.191734977991112</v>
      </c>
      <c r="E154" s="4">
        <v>0.530711211556848</v>
      </c>
      <c r="F154" s="14" t="s">
        <v>96</v>
      </c>
      <c r="G154" s="18">
        <v>0.01</v>
      </c>
      <c r="H154" s="3">
        <v>0.00667</v>
      </c>
      <c r="I154" s="3">
        <v>0.00667</v>
      </c>
      <c r="J154" s="3">
        <v>0.07688</v>
      </c>
      <c r="L154" s="9" t="s">
        <v>50</v>
      </c>
      <c r="M154" s="4">
        <v>1.01395947979003</v>
      </c>
      <c r="N154" s="4">
        <v>0.416243852338795</v>
      </c>
      <c r="O154" s="4">
        <v>0.172996593686288</v>
      </c>
      <c r="P154" s="4">
        <v>1.68961630663462</v>
      </c>
      <c r="Q154" s="14" t="s">
        <v>96</v>
      </c>
      <c r="R154" s="2">
        <v>0.01</v>
      </c>
      <c r="S154" s="3">
        <v>0.0491030662088541</v>
      </c>
      <c r="T154" s="3">
        <v>0.0120185042515466</v>
      </c>
      <c r="U154" s="3">
        <v>0.0819213715162967</v>
      </c>
      <c r="W154" s="9" t="s">
        <v>50</v>
      </c>
      <c r="X154" s="4">
        <v>1.01395947979003</v>
      </c>
      <c r="Y154" s="4">
        <v>0.329637790720838</v>
      </c>
      <c r="Z154" s="4">
        <v>0.454740715899783</v>
      </c>
      <c r="AA154" s="4">
        <v>1.41543194576785</v>
      </c>
      <c r="AB154" s="14" t="s">
        <v>96</v>
      </c>
      <c r="AC154" s="2">
        <v>0.01</v>
      </c>
      <c r="AD154" s="3">
        <v>0.01565</v>
      </c>
      <c r="AE154" s="3">
        <v>0.10887</v>
      </c>
      <c r="AF154" s="3">
        <v>0.07116</v>
      </c>
      <c r="AH154" s="9" t="s">
        <v>50</v>
      </c>
      <c r="AI154" s="4">
        <v>1.01395947979003</v>
      </c>
      <c r="AJ154" s="4">
        <v>0.385551727673638</v>
      </c>
      <c r="AK154" s="4">
        <v>0.272930222840336</v>
      </c>
      <c r="AL154" s="4">
        <v>0.532387864425547</v>
      </c>
      <c r="AM154" s="14" t="s">
        <v>96</v>
      </c>
      <c r="AN154" s="2">
        <v>0.01</v>
      </c>
      <c r="AO154" s="13">
        <v>0.03332</v>
      </c>
      <c r="AP154" s="13">
        <v>0.00849</v>
      </c>
      <c r="AQ154" s="13">
        <v>0.01506</v>
      </c>
    </row>
    <row r="155" spans="1:43">
      <c r="A155" s="9" t="s">
        <v>50</v>
      </c>
      <c r="B155" s="4">
        <v>1.00695555005672</v>
      </c>
      <c r="C155" s="4">
        <v>0.308017921000849</v>
      </c>
      <c r="D155" s="4">
        <v>0.193254031964441</v>
      </c>
      <c r="E155" s="4">
        <v>0.753208961659347</v>
      </c>
      <c r="F155" s="15" t="s">
        <v>97</v>
      </c>
      <c r="G155" s="17"/>
      <c r="H155" s="3">
        <v>7.72020576483558e-7</v>
      </c>
      <c r="I155" s="3">
        <v>3.08518251247678e-7</v>
      </c>
      <c r="J155" s="3">
        <v>0.00698231797964439</v>
      </c>
      <c r="K155" s="4"/>
      <c r="L155" s="9" t="s">
        <v>50</v>
      </c>
      <c r="M155" s="4">
        <v>1.00695555005672</v>
      </c>
      <c r="N155" s="4">
        <v>0.545054424890128</v>
      </c>
      <c r="O155" s="4">
        <v>0.144322067387062</v>
      </c>
      <c r="P155" s="4">
        <v>1.51095611788325</v>
      </c>
      <c r="Q155" s="15" t="s">
        <v>97</v>
      </c>
      <c r="S155" s="3">
        <v>0.000374635676621201</v>
      </c>
      <c r="T155" s="3">
        <v>7.89519417712263e-7</v>
      </c>
      <c r="U155" s="3">
        <v>0.00124197411659551</v>
      </c>
      <c r="W155" s="9" t="s">
        <v>50</v>
      </c>
      <c r="X155" s="4">
        <v>1.00695555005672</v>
      </c>
      <c r="Y155" s="4">
        <v>0.367691877939966</v>
      </c>
      <c r="Z155" s="4">
        <v>0.336215603982714</v>
      </c>
      <c r="AA155" s="4">
        <v>1.18161619539367</v>
      </c>
      <c r="AB155" s="15" t="s">
        <v>97</v>
      </c>
      <c r="AD155" s="3">
        <v>4.49726390988659e-6</v>
      </c>
      <c r="AE155" s="3">
        <v>0.0101605200206532</v>
      </c>
      <c r="AF155" s="3">
        <v>0.011146589131327</v>
      </c>
      <c r="AH155" s="9" t="s">
        <v>50</v>
      </c>
      <c r="AI155" s="4">
        <v>1.00695555005672</v>
      </c>
      <c r="AJ155" s="4">
        <v>0.394052034116412</v>
      </c>
      <c r="AK155" s="4">
        <v>0.263737731239086</v>
      </c>
      <c r="AL155" s="4">
        <v>0.481648531858525</v>
      </c>
      <c r="AM155" s="15" t="s">
        <v>97</v>
      </c>
      <c r="AN155" s="19"/>
      <c r="AO155" s="3">
        <f>TTEST($AI153:$AI155,AJ153:AJ155,2,2)</f>
        <v>7.87564184767489e-5</v>
      </c>
      <c r="AP155" s="3">
        <f>TTEST($AI153:$AI155,AK153:AK155,2,2)</f>
        <v>7.32885569512269e-7</v>
      </c>
      <c r="AQ155" s="3">
        <f>TTEST($AI153:$AI155,AL153:AL155,2,2)</f>
        <v>1.18129564880176e-5</v>
      </c>
    </row>
    <row r="156" spans="7:43">
      <c r="G156" s="17"/>
      <c r="H156" s="3" t="s">
        <v>99</v>
      </c>
      <c r="I156" s="3" t="s">
        <v>99</v>
      </c>
      <c r="J156" s="3" t="s">
        <v>99</v>
      </c>
      <c r="K156" s="4"/>
      <c r="S156" s="3" t="s">
        <v>99</v>
      </c>
      <c r="T156" s="3" t="s">
        <v>99</v>
      </c>
      <c r="U156" s="3" t="s">
        <v>99</v>
      </c>
      <c r="X156" s="4"/>
      <c r="Y156" s="4"/>
      <c r="Z156" s="4"/>
      <c r="AA156" s="4"/>
      <c r="AD156" s="3" t="s">
        <v>99</v>
      </c>
      <c r="AE156" s="3" t="s">
        <v>98</v>
      </c>
      <c r="AF156" s="3" t="s">
        <v>98</v>
      </c>
      <c r="AI156" s="4"/>
      <c r="AJ156" s="4"/>
      <c r="AK156" s="4"/>
      <c r="AL156" s="4"/>
      <c r="AN156" s="19"/>
      <c r="AO156" s="3" t="s">
        <v>99</v>
      </c>
      <c r="AP156" s="3" t="s">
        <v>99</v>
      </c>
      <c r="AQ156" s="3" t="s">
        <v>99</v>
      </c>
    </row>
    <row r="157" ht="15.75" spans="1:43">
      <c r="A157" s="9" t="s">
        <v>27</v>
      </c>
      <c r="B157" s="4">
        <v>0.730892158777626</v>
      </c>
      <c r="C157" s="4">
        <v>2.35955444011248</v>
      </c>
      <c r="D157" s="4">
        <v>2.16524478882031</v>
      </c>
      <c r="E157" s="4">
        <v>2.47175637428202</v>
      </c>
      <c r="F157" s="14" t="s">
        <v>95</v>
      </c>
      <c r="G157" s="18">
        <v>1.04900245573609</v>
      </c>
      <c r="H157" s="3">
        <v>1.90104480094812</v>
      </c>
      <c r="I157" s="3">
        <v>1.74449348512197</v>
      </c>
      <c r="J157" s="3">
        <v>2.47208583095295</v>
      </c>
      <c r="K157" s="4"/>
      <c r="L157" s="9" t="s">
        <v>27</v>
      </c>
      <c r="M157" s="4">
        <v>0.730892158777626</v>
      </c>
      <c r="N157" s="4">
        <v>1.66632862636737</v>
      </c>
      <c r="O157" s="4">
        <v>2.14336144741214</v>
      </c>
      <c r="P157" s="4">
        <v>2.40366620627759</v>
      </c>
      <c r="Q157" s="14" t="s">
        <v>95</v>
      </c>
      <c r="R157" s="2">
        <v>1.05</v>
      </c>
      <c r="S157" s="3">
        <v>1.56</v>
      </c>
      <c r="T157" s="3">
        <v>2.09</v>
      </c>
      <c r="U157" s="3">
        <v>2.28</v>
      </c>
      <c r="W157" s="9" t="s">
        <v>27</v>
      </c>
      <c r="X157" s="4">
        <v>0.730892158777626</v>
      </c>
      <c r="Y157" s="4">
        <v>1.0683277844451</v>
      </c>
      <c r="Z157" s="4">
        <v>1.01521873363737</v>
      </c>
      <c r="AA157" s="4">
        <v>0.765741933031997</v>
      </c>
      <c r="AB157" s="14" t="s">
        <v>95</v>
      </c>
      <c r="AC157" s="2">
        <v>1.05</v>
      </c>
      <c r="AD157" s="3">
        <v>1.046</v>
      </c>
      <c r="AE157" s="3">
        <v>1.0324</v>
      </c>
      <c r="AF157" s="3">
        <v>0.7385</v>
      </c>
      <c r="AH157" s="9" t="s">
        <v>27</v>
      </c>
      <c r="AI157" s="4">
        <v>0.730892158777626</v>
      </c>
      <c r="AJ157" s="4">
        <v>1.41729118465688</v>
      </c>
      <c r="AK157" s="4">
        <v>1.22150709161534</v>
      </c>
      <c r="AL157" s="4">
        <v>0.534206435635618</v>
      </c>
      <c r="AM157" s="14" t="s">
        <v>95</v>
      </c>
      <c r="AN157" s="19">
        <v>1.05</v>
      </c>
      <c r="AO157" s="3">
        <v>1.3709</v>
      </c>
      <c r="AP157" s="3">
        <v>1.4284</v>
      </c>
      <c r="AQ157" s="3">
        <v>0.5545</v>
      </c>
    </row>
    <row r="158" spans="1:43">
      <c r="A158" s="9" t="s">
        <v>27</v>
      </c>
      <c r="B158" s="4">
        <v>0.906117759632191</v>
      </c>
      <c r="C158" s="4">
        <v>1.39391418599777</v>
      </c>
      <c r="D158" s="4">
        <v>1.27912515006456</v>
      </c>
      <c r="E158" s="4">
        <v>2.47564162230387</v>
      </c>
      <c r="F158" s="14" t="s">
        <v>96</v>
      </c>
      <c r="G158" s="18">
        <v>0.2358</v>
      </c>
      <c r="H158" s="3">
        <v>0.28113</v>
      </c>
      <c r="I158" s="3">
        <v>0.25783</v>
      </c>
      <c r="J158" s="3">
        <v>0.00333</v>
      </c>
      <c r="K158" s="4"/>
      <c r="L158" s="9" t="s">
        <v>27</v>
      </c>
      <c r="M158" s="4">
        <v>0.906117759632191</v>
      </c>
      <c r="N158" s="4">
        <v>1.59525145726911</v>
      </c>
      <c r="O158" s="4">
        <v>1.99920889075289</v>
      </c>
      <c r="P158" s="4">
        <v>2.39222476049693</v>
      </c>
      <c r="Q158" s="14" t="s">
        <v>96</v>
      </c>
      <c r="R158" s="2">
        <v>0.235796522451032</v>
      </c>
      <c r="S158" s="3">
        <v>0.0776745346515403</v>
      </c>
      <c r="T158" s="3">
        <v>0.0450924975282289</v>
      </c>
      <c r="U158" s="3">
        <v>0.115036226178249</v>
      </c>
      <c r="W158" s="9" t="s">
        <v>27</v>
      </c>
      <c r="X158" s="4">
        <v>0.906117759632191</v>
      </c>
      <c r="Y158" s="4">
        <v>1.05692596366703</v>
      </c>
      <c r="Z158" s="4">
        <v>0.997695308980892</v>
      </c>
      <c r="AA158" s="4">
        <v>0.665985114315132</v>
      </c>
      <c r="AB158" s="14" t="s">
        <v>96</v>
      </c>
      <c r="AC158" s="2">
        <v>0.2358</v>
      </c>
      <c r="AD158" s="3">
        <v>0.01694</v>
      </c>
      <c r="AE158" s="3">
        <v>0.02645</v>
      </c>
      <c r="AF158" s="3">
        <v>0.03661</v>
      </c>
      <c r="AH158" s="9" t="s">
        <v>27</v>
      </c>
      <c r="AI158" s="4">
        <v>0.906117759632191</v>
      </c>
      <c r="AJ158" s="4">
        <v>1.39431783006095</v>
      </c>
      <c r="AK158" s="4">
        <v>1.42681718698579</v>
      </c>
      <c r="AL158" s="4">
        <v>0.589661023736133</v>
      </c>
      <c r="AM158" s="14" t="s">
        <v>96</v>
      </c>
      <c r="AN158" s="2">
        <v>0.2358</v>
      </c>
      <c r="AO158" s="3">
        <v>0.03557</v>
      </c>
      <c r="AP158" s="3">
        <v>0.11988</v>
      </c>
      <c r="AQ158" s="3">
        <v>0.01767</v>
      </c>
    </row>
    <row r="159" spans="1:43">
      <c r="A159" s="9" t="s">
        <v>27</v>
      </c>
      <c r="B159" s="4">
        <v>1.50999744879845</v>
      </c>
      <c r="C159" s="4">
        <v>1.9496657767341</v>
      </c>
      <c r="D159" s="4">
        <v>1.78911051648105</v>
      </c>
      <c r="E159" s="4">
        <v>2.46885949627296</v>
      </c>
      <c r="F159" s="15" t="s">
        <v>97</v>
      </c>
      <c r="G159" s="18"/>
      <c r="H159" s="3">
        <v>0.0804508302702427</v>
      </c>
      <c r="I159" s="3">
        <v>0.116875216328244</v>
      </c>
      <c r="J159" s="3">
        <v>0.00381159670542573</v>
      </c>
      <c r="K159" s="4"/>
      <c r="L159" s="9" t="s">
        <v>27</v>
      </c>
      <c r="M159" s="4">
        <v>1.50999744879845</v>
      </c>
      <c r="N159" s="4">
        <v>1.4141514677572</v>
      </c>
      <c r="O159" s="4">
        <v>2.12944527429894</v>
      </c>
      <c r="P159" s="4">
        <v>2.04965896985918</v>
      </c>
      <c r="Q159" s="15" t="s">
        <v>97</v>
      </c>
      <c r="S159" s="3">
        <v>0.108728547820339</v>
      </c>
      <c r="T159" s="3">
        <v>0.0123210605482316</v>
      </c>
      <c r="U159" s="3">
        <v>0.00939610247781568</v>
      </c>
      <c r="W159" s="9" t="s">
        <v>27</v>
      </c>
      <c r="X159" s="4">
        <v>1.50999744879845</v>
      </c>
      <c r="Y159" s="4">
        <v>1.01277298636251</v>
      </c>
      <c r="Z159" s="4">
        <v>1.08434701942919</v>
      </c>
      <c r="AA159" s="4">
        <v>0.783660125229018</v>
      </c>
      <c r="AB159" s="15" t="s">
        <v>97</v>
      </c>
      <c r="AD159" s="3">
        <v>0.990510652198332</v>
      </c>
      <c r="AE159" s="3">
        <v>0.947679876917418</v>
      </c>
      <c r="AF159" s="3">
        <v>0.263329615404397</v>
      </c>
      <c r="AH159" s="9" t="s">
        <v>27</v>
      </c>
      <c r="AI159" s="4">
        <v>1.50999744879845</v>
      </c>
      <c r="AJ159" s="4">
        <v>1.30097033555177</v>
      </c>
      <c r="AK159" s="4">
        <v>1.63677904637036</v>
      </c>
      <c r="AL159" s="4">
        <v>0.539495497124795</v>
      </c>
      <c r="AM159" s="15" t="s">
        <v>97</v>
      </c>
      <c r="AO159" s="3">
        <f>TTEST($AI157:$AI159,AJ157:AJ159,2,2)</f>
        <v>0.248741608057371</v>
      </c>
      <c r="AP159" s="3">
        <f>TTEST($AI157:$AI159,AK157:AK159,2,2)</f>
        <v>0.225073811385672</v>
      </c>
      <c r="AQ159" s="3">
        <f>TTEST($AI157:$AI159,AL157:AL159,2,2)</f>
        <v>0.104848749115422</v>
      </c>
    </row>
    <row r="160" spans="7:38">
      <c r="G160" s="18"/>
      <c r="J160" s="3" t="s">
        <v>99</v>
      </c>
      <c r="K160" s="4"/>
      <c r="T160" s="3" t="s">
        <v>98</v>
      </c>
      <c r="U160" s="3" t="s">
        <v>99</v>
      </c>
      <c r="X160" s="4"/>
      <c r="Y160" s="4"/>
      <c r="Z160" s="4"/>
      <c r="AA160" s="4"/>
      <c r="AI160" s="4"/>
      <c r="AJ160" s="4"/>
      <c r="AK160" s="4"/>
      <c r="AL160" s="4"/>
    </row>
    <row r="161" ht="15.75" spans="1:43">
      <c r="A161" s="9" t="s">
        <v>29</v>
      </c>
      <c r="B161" s="4">
        <v>0.665451123544768</v>
      </c>
      <c r="C161" s="4">
        <v>1.88805734927879</v>
      </c>
      <c r="D161" s="4">
        <v>2.74776429469217</v>
      </c>
      <c r="E161" s="4">
        <v>2.0475351419026</v>
      </c>
      <c r="F161" s="14" t="s">
        <v>95</v>
      </c>
      <c r="G161" s="18">
        <v>1.0493371124246</v>
      </c>
      <c r="H161" s="3">
        <v>1.58405658111964</v>
      </c>
      <c r="I161" s="3">
        <v>2.4655400699116</v>
      </c>
      <c r="J161" s="3">
        <v>1.77218532908795</v>
      </c>
      <c r="L161" s="9" t="s">
        <v>29</v>
      </c>
      <c r="M161" s="4">
        <v>0.665451123544768</v>
      </c>
      <c r="N161" s="4">
        <v>1.76428757736344</v>
      </c>
      <c r="O161" s="4">
        <v>2.98717125920567</v>
      </c>
      <c r="P161" s="4">
        <v>1.57863625338633</v>
      </c>
      <c r="Q161" s="14" t="s">
        <v>95</v>
      </c>
      <c r="R161" s="2">
        <v>1.05333333333333</v>
      </c>
      <c r="S161" s="3">
        <v>1.46333333333333</v>
      </c>
      <c r="T161" s="3">
        <v>2.76333333333333</v>
      </c>
      <c r="U161" s="3">
        <v>1.49</v>
      </c>
      <c r="W161" s="9" t="s">
        <v>29</v>
      </c>
      <c r="X161" s="4">
        <v>0.665451123544768</v>
      </c>
      <c r="Y161" s="4">
        <v>1.19727339255103</v>
      </c>
      <c r="Z161" s="4">
        <v>1.95303068171794</v>
      </c>
      <c r="AA161" s="4">
        <v>2.26856761641051</v>
      </c>
      <c r="AB161" s="14" t="s">
        <v>95</v>
      </c>
      <c r="AC161" s="22">
        <v>1.0533</v>
      </c>
      <c r="AD161" s="3">
        <v>1.0204</v>
      </c>
      <c r="AE161" s="3">
        <v>1.6631</v>
      </c>
      <c r="AF161" s="3">
        <v>1.9229</v>
      </c>
      <c r="AH161" s="9" t="s">
        <v>29</v>
      </c>
      <c r="AI161" s="4">
        <v>0.665451123544768</v>
      </c>
      <c r="AJ161" s="4">
        <v>0.888337834659945</v>
      </c>
      <c r="AK161" s="4">
        <v>0.847461289164117</v>
      </c>
      <c r="AL161" s="4">
        <v>1.04490963957241</v>
      </c>
      <c r="AM161" s="14" t="s">
        <v>95</v>
      </c>
      <c r="AN161" s="2">
        <v>1.0533</v>
      </c>
      <c r="AO161" s="3">
        <v>0.9317</v>
      </c>
      <c r="AP161" s="3">
        <v>0.7785</v>
      </c>
      <c r="AQ161" s="3">
        <v>1.0629</v>
      </c>
    </row>
    <row r="162" spans="1:43">
      <c r="A162" s="9" t="s">
        <v>29</v>
      </c>
      <c r="B162" s="4">
        <v>1.0151170657376</v>
      </c>
      <c r="C162" s="4">
        <v>1.35829219814735</v>
      </c>
      <c r="D162" s="4">
        <v>3.47658979000276</v>
      </c>
      <c r="E162" s="4">
        <v>1.59435198483818</v>
      </c>
      <c r="F162" s="14" t="s">
        <v>96</v>
      </c>
      <c r="G162" s="18">
        <v>0.23154</v>
      </c>
      <c r="H162" s="3">
        <v>0.15773</v>
      </c>
      <c r="I162" s="3">
        <v>0.68172</v>
      </c>
      <c r="J162" s="3">
        <v>0.14189</v>
      </c>
      <c r="L162" s="9" t="s">
        <v>29</v>
      </c>
      <c r="M162" s="4">
        <v>1.0151170657376</v>
      </c>
      <c r="N162" s="4">
        <v>1.41804942812624</v>
      </c>
      <c r="O162" s="4">
        <v>2.88453006946719</v>
      </c>
      <c r="P162" s="4">
        <v>1.4821021146893</v>
      </c>
      <c r="Q162" s="14" t="s">
        <v>96</v>
      </c>
      <c r="R162" s="2">
        <v>0.231540733157497</v>
      </c>
      <c r="S162" s="3">
        <v>0.160242871222959</v>
      </c>
      <c r="T162" s="3">
        <v>0.174578858335647</v>
      </c>
      <c r="U162" s="3">
        <v>0.0493288286231625</v>
      </c>
      <c r="W162" s="9" t="s">
        <v>29</v>
      </c>
      <c r="X162" s="4">
        <v>1.0151170657376</v>
      </c>
      <c r="Y162" s="4">
        <v>0.950169320187668</v>
      </c>
      <c r="Z162" s="4">
        <v>1.09926167111391</v>
      </c>
      <c r="AA162" s="4">
        <v>1.94153671443662</v>
      </c>
      <c r="AB162" s="14" t="s">
        <v>96</v>
      </c>
      <c r="AC162" s="22">
        <v>0.23154</v>
      </c>
      <c r="AD162" s="3">
        <v>0.08906</v>
      </c>
      <c r="AE162" s="3">
        <v>0.28198</v>
      </c>
      <c r="AF162" s="3">
        <v>0.20512</v>
      </c>
      <c r="AH162" s="9" t="s">
        <v>29</v>
      </c>
      <c r="AI162" s="4">
        <v>1.0151170657376</v>
      </c>
      <c r="AJ162" s="4">
        <v>0.96286725963134</v>
      </c>
      <c r="AK162" s="4">
        <v>0.780068577894114</v>
      </c>
      <c r="AL162" s="4">
        <v>0.9998736487975</v>
      </c>
      <c r="AM162" s="14" t="s">
        <v>96</v>
      </c>
      <c r="AN162" s="2">
        <v>0.23154</v>
      </c>
      <c r="AO162" s="3">
        <v>0.02235</v>
      </c>
      <c r="AP162" s="3">
        <v>0.04026</v>
      </c>
      <c r="AQ162" s="3">
        <v>0.04257</v>
      </c>
    </row>
    <row r="163" spans="1:43">
      <c r="A163" s="9" t="s">
        <v>29</v>
      </c>
      <c r="B163" s="4">
        <v>1.46744314799142</v>
      </c>
      <c r="C163" s="4">
        <v>1.50582019593278</v>
      </c>
      <c r="D163" s="4">
        <v>1.17226612503987</v>
      </c>
      <c r="E163" s="4">
        <v>1.67466886052307</v>
      </c>
      <c r="F163" s="15" t="s">
        <v>97</v>
      </c>
      <c r="G163" s="17"/>
      <c r="H163" s="3">
        <v>0.129528841165137</v>
      </c>
      <c r="I163" s="3">
        <v>0.120038757647456</v>
      </c>
      <c r="J163" s="3">
        <v>0.0559005939858271</v>
      </c>
      <c r="L163" s="9" t="s">
        <v>29</v>
      </c>
      <c r="M163" s="4">
        <v>1.46744314799142</v>
      </c>
      <c r="N163" s="4">
        <v>1.20873997173832</v>
      </c>
      <c r="O163" s="4">
        <v>2.41847272366316</v>
      </c>
      <c r="P163" s="4">
        <v>1.40890871365731</v>
      </c>
      <c r="Q163" s="15" t="s">
        <v>97</v>
      </c>
      <c r="S163" s="3">
        <v>0.217103055025921</v>
      </c>
      <c r="T163" s="3">
        <v>0.0041388570254379</v>
      </c>
      <c r="U163" s="3">
        <v>0.136946637147778</v>
      </c>
      <c r="W163" s="9" t="s">
        <v>29</v>
      </c>
      <c r="X163" s="4">
        <v>1.46744314799142</v>
      </c>
      <c r="Y163" s="4">
        <v>0.913728308205054</v>
      </c>
      <c r="Z163" s="4">
        <v>1.93714630800561</v>
      </c>
      <c r="AA163" s="4">
        <v>1.55873017912371</v>
      </c>
      <c r="AB163" s="15" t="s">
        <v>97</v>
      </c>
      <c r="AD163" s="3">
        <v>0.912932281811692</v>
      </c>
      <c r="AE163" s="3">
        <v>0.168148895525567</v>
      </c>
      <c r="AF163" s="3">
        <v>0.0478264888659507</v>
      </c>
      <c r="AH163" s="9" t="s">
        <v>29</v>
      </c>
      <c r="AI163" s="4">
        <v>1.46744314799142</v>
      </c>
      <c r="AJ163" s="4">
        <v>0.943766964606156</v>
      </c>
      <c r="AK163" s="4">
        <v>0.7080368017004</v>
      </c>
      <c r="AL163" s="4">
        <v>1.14399502568762</v>
      </c>
      <c r="AM163" s="15" t="s">
        <v>97</v>
      </c>
      <c r="AO163" s="3">
        <f>TTEST($AI161:$AI163,AJ161:AJ163,2,2)</f>
        <v>0.64037758167457</v>
      </c>
      <c r="AP163" s="3">
        <f>TTEST($AI161:$AI163,AK161:AK163,2,2)</f>
        <v>0.314436540295474</v>
      </c>
      <c r="AQ163" s="3">
        <f>TTEST($AI161:$AI163,AL161:AL163,2,2)</f>
        <v>0.956847573528002</v>
      </c>
    </row>
    <row r="164" spans="7:38">
      <c r="G164" s="17"/>
      <c r="T164" s="3" t="s">
        <v>99</v>
      </c>
      <c r="X164" s="4"/>
      <c r="Y164" s="4"/>
      <c r="Z164" s="4"/>
      <c r="AA164" s="4"/>
      <c r="AF164" s="3" t="s">
        <v>98</v>
      </c>
      <c r="AI164" s="4"/>
      <c r="AJ164" s="4"/>
      <c r="AK164" s="4"/>
      <c r="AL164" s="4"/>
    </row>
    <row r="165" ht="15.75" spans="1:43">
      <c r="A165" s="9" t="s">
        <v>51</v>
      </c>
      <c r="B165" s="4">
        <v>0.972654947412285</v>
      </c>
      <c r="C165" s="4">
        <v>0.619024685536786</v>
      </c>
      <c r="D165" s="4">
        <v>0.39136687751773</v>
      </c>
      <c r="E165" s="4">
        <v>0.150655774975609</v>
      </c>
      <c r="F165" s="14" t="s">
        <v>95</v>
      </c>
      <c r="G165" s="18">
        <v>1.00020754105873</v>
      </c>
      <c r="H165" s="3">
        <v>0.602639977396787</v>
      </c>
      <c r="I165" s="3">
        <v>0.335914893694844</v>
      </c>
      <c r="J165" s="3">
        <v>0.154390455028907</v>
      </c>
      <c r="L165" s="9" t="s">
        <v>51</v>
      </c>
      <c r="M165" s="4">
        <v>0.972654947412285</v>
      </c>
      <c r="N165" s="4">
        <v>0.72486016503752</v>
      </c>
      <c r="O165" s="4">
        <v>0.701204881029037</v>
      </c>
      <c r="P165" s="4">
        <v>0.212036542564145</v>
      </c>
      <c r="Q165" s="14" t="s">
        <v>95</v>
      </c>
      <c r="R165" s="2">
        <v>1</v>
      </c>
      <c r="S165" s="3">
        <v>0.696666666666667</v>
      </c>
      <c r="T165" s="3">
        <v>0.893333333333333</v>
      </c>
      <c r="U165" s="3">
        <v>0.176666666666667</v>
      </c>
      <c r="W165" s="9" t="s">
        <v>51</v>
      </c>
      <c r="X165" s="4">
        <v>0.972654947412285</v>
      </c>
      <c r="Y165" s="4">
        <v>0.447199996092686</v>
      </c>
      <c r="Z165" s="4">
        <v>1.09192971780764</v>
      </c>
      <c r="AA165" s="4">
        <v>0.546584394143417</v>
      </c>
      <c r="AB165" s="14" t="s">
        <v>95</v>
      </c>
      <c r="AC165" s="2">
        <v>1</v>
      </c>
      <c r="AD165" s="3">
        <v>0.4844</v>
      </c>
      <c r="AE165" s="3">
        <v>1.1179</v>
      </c>
      <c r="AF165" s="3">
        <v>0.5249</v>
      </c>
      <c r="AH165" s="9" t="s">
        <v>51</v>
      </c>
      <c r="AI165" s="4">
        <v>0.972654947412285</v>
      </c>
      <c r="AJ165" s="4">
        <v>0.529247364025378</v>
      </c>
      <c r="AK165" s="4">
        <v>0.453599199699789</v>
      </c>
      <c r="AL165" s="4">
        <v>0.368651467927433</v>
      </c>
      <c r="AM165" s="14" t="s">
        <v>95</v>
      </c>
      <c r="AN165" s="2">
        <v>1</v>
      </c>
      <c r="AO165" s="3">
        <v>0.5295</v>
      </c>
      <c r="AP165" s="3">
        <v>0.3649</v>
      </c>
      <c r="AQ165" s="3">
        <v>0.3878</v>
      </c>
    </row>
    <row r="166" spans="1:43">
      <c r="A166" s="9" t="s">
        <v>51</v>
      </c>
      <c r="B166" s="4">
        <v>1.00695555005672</v>
      </c>
      <c r="C166" s="4">
        <v>0.599856453840252</v>
      </c>
      <c r="D166" s="4">
        <v>0.38946535263386</v>
      </c>
      <c r="E166" s="4">
        <v>0.151074061077956</v>
      </c>
      <c r="F166" s="14" t="s">
        <v>96</v>
      </c>
      <c r="G166" s="18">
        <v>0.01528</v>
      </c>
      <c r="H166" s="3">
        <v>0.00882</v>
      </c>
      <c r="I166" s="3">
        <v>0.05333</v>
      </c>
      <c r="J166" s="3">
        <v>0.00333</v>
      </c>
      <c r="L166" s="9" t="s">
        <v>51</v>
      </c>
      <c r="M166" s="4">
        <v>1.00695555005672</v>
      </c>
      <c r="N166" s="4">
        <v>0.70377649655371</v>
      </c>
      <c r="O166" s="4">
        <v>1.11419365081933</v>
      </c>
      <c r="P166" s="4">
        <v>0.13234584678315</v>
      </c>
      <c r="Q166" s="14" t="s">
        <v>96</v>
      </c>
      <c r="R166" s="2">
        <v>0.0152752523165195</v>
      </c>
      <c r="S166" s="3">
        <v>0.0145296631451356</v>
      </c>
      <c r="T166" s="3">
        <v>0.118930418499409</v>
      </c>
      <c r="U166" s="3">
        <v>0.0240370085030933</v>
      </c>
      <c r="W166" s="9" t="s">
        <v>51</v>
      </c>
      <c r="X166" s="4">
        <v>1.00695555005672</v>
      </c>
      <c r="Y166" s="4">
        <v>0.560219972368527</v>
      </c>
      <c r="Z166" s="4">
        <v>1.14725065747818</v>
      </c>
      <c r="AA166" s="4">
        <v>0.497620848478421</v>
      </c>
      <c r="AB166" s="14" t="s">
        <v>96</v>
      </c>
      <c r="AC166" s="2">
        <v>0.01528</v>
      </c>
      <c r="AD166" s="3">
        <v>0.03792</v>
      </c>
      <c r="AE166" s="3">
        <v>0.01606</v>
      </c>
      <c r="AF166" s="3">
        <v>0.0144</v>
      </c>
      <c r="AH166" s="9" t="s">
        <v>51</v>
      </c>
      <c r="AI166" s="4">
        <v>1.00695555005672</v>
      </c>
      <c r="AJ166" s="4">
        <v>0.584113796203109</v>
      </c>
      <c r="AK166" s="4">
        <v>0.355140057176816</v>
      </c>
      <c r="AL166" s="4">
        <v>0.40981782094075</v>
      </c>
      <c r="AM166" s="14" t="s">
        <v>96</v>
      </c>
      <c r="AN166" s="2">
        <v>0.01528</v>
      </c>
      <c r="AO166" s="3">
        <v>0.03148</v>
      </c>
      <c r="AP166" s="3">
        <v>0.04861</v>
      </c>
      <c r="AQ166" s="3">
        <v>0.01197</v>
      </c>
    </row>
    <row r="167" spans="1:43">
      <c r="A167" s="9" t="s">
        <v>51</v>
      </c>
      <c r="B167" s="4">
        <v>1.02101212570719</v>
      </c>
      <c r="C167" s="4">
        <v>0.589038792813323</v>
      </c>
      <c r="D167" s="4">
        <v>0.226912450932942</v>
      </c>
      <c r="E167" s="4">
        <v>0.161441529033157</v>
      </c>
      <c r="F167" s="15" t="s">
        <v>97</v>
      </c>
      <c r="H167" s="3">
        <v>1.90228438086067e-5</v>
      </c>
      <c r="I167" s="3">
        <v>0.000296598363590076</v>
      </c>
      <c r="J167" s="3">
        <v>5.59554482320605e-7</v>
      </c>
      <c r="L167" s="9" t="s">
        <v>51</v>
      </c>
      <c r="M167" s="4">
        <v>1.02101212570719</v>
      </c>
      <c r="N167" s="4">
        <v>0.670922301833045</v>
      </c>
      <c r="O167" s="4">
        <v>0.871154873966525</v>
      </c>
      <c r="P167" s="4">
        <v>0.189579472534467</v>
      </c>
      <c r="Q167" s="15" t="s">
        <v>97</v>
      </c>
      <c r="S167" s="3">
        <v>0.000146064677727473</v>
      </c>
      <c r="T167" s="3">
        <v>0.434674613961958</v>
      </c>
      <c r="U167" s="3">
        <v>7.70614046748812e-6</v>
      </c>
      <c r="W167" s="9" t="s">
        <v>51</v>
      </c>
      <c r="X167" s="4">
        <v>1.02101212570719</v>
      </c>
      <c r="Y167" s="4">
        <v>0.445715518979585</v>
      </c>
      <c r="Z167" s="4">
        <v>1.11457059705945</v>
      </c>
      <c r="AA167" s="4">
        <v>0.530421766142528</v>
      </c>
      <c r="AB167" s="15" t="s">
        <v>97</v>
      </c>
      <c r="AD167" s="3">
        <v>0.000220022793950066</v>
      </c>
      <c r="AE167" s="3">
        <v>0.00545574471943407</v>
      </c>
      <c r="AF167" s="3">
        <v>1.98750904584578e-5</v>
      </c>
      <c r="AH167" s="9" t="s">
        <v>51</v>
      </c>
      <c r="AI167" s="4">
        <v>1.02101212570719</v>
      </c>
      <c r="AJ167" s="4">
        <v>0.475061933919399</v>
      </c>
      <c r="AK167" s="4">
        <v>0.28605411433289</v>
      </c>
      <c r="AL167" s="4">
        <v>0.385033165807149</v>
      </c>
      <c r="AM167" s="15" t="s">
        <v>97</v>
      </c>
      <c r="AO167" s="3">
        <f>TTEST($AI165:$AI167,AJ165:AJ167,2,2)</f>
        <v>0.000169031276462296</v>
      </c>
      <c r="AP167" s="3">
        <f>TTEST($AI165:$AI167,AK165:AK167,2,2)</f>
        <v>0.000233229919101931</v>
      </c>
      <c r="AQ167" s="3">
        <f>TTEST($AI165:$AI167,AL165:AL167,2,2)</f>
        <v>5.17758839592104e-6</v>
      </c>
    </row>
    <row r="168" spans="8:43">
      <c r="H168" s="3" t="s">
        <v>99</v>
      </c>
      <c r="I168" s="3" t="s">
        <v>99</v>
      </c>
      <c r="J168" s="3" t="s">
        <v>99</v>
      </c>
      <c r="S168" s="3" t="s">
        <v>99</v>
      </c>
      <c r="U168" s="3" t="s">
        <v>99</v>
      </c>
      <c r="X168" s="4"/>
      <c r="Y168" s="4"/>
      <c r="Z168" s="4"/>
      <c r="AA168" s="4"/>
      <c r="AD168" s="3" t="s">
        <v>99</v>
      </c>
      <c r="AE168" s="3" t="s">
        <v>99</v>
      </c>
      <c r="AF168" s="3" t="s">
        <v>99</v>
      </c>
      <c r="AI168" s="4"/>
      <c r="AJ168" s="4"/>
      <c r="AK168" s="4"/>
      <c r="AL168" s="4"/>
      <c r="AO168" s="3" t="s">
        <v>99</v>
      </c>
      <c r="AP168" s="3" t="s">
        <v>99</v>
      </c>
      <c r="AQ168" s="3" t="s">
        <v>99</v>
      </c>
    </row>
    <row r="169" ht="15.75" spans="1:43">
      <c r="A169" s="9" t="s">
        <v>53</v>
      </c>
      <c r="B169" s="4">
        <v>0.692554734055463</v>
      </c>
      <c r="C169" s="4">
        <v>0.115658321798584</v>
      </c>
      <c r="D169" s="4">
        <v>0.617509276526581</v>
      </c>
      <c r="E169" s="4">
        <v>0.369576778010181</v>
      </c>
      <c r="F169" s="14" t="s">
        <v>95</v>
      </c>
      <c r="G169" s="2">
        <v>1.03333308222351</v>
      </c>
      <c r="H169" s="3">
        <v>0.135419012444531</v>
      </c>
      <c r="I169" s="3">
        <v>0.620556529555563</v>
      </c>
      <c r="J169" s="3">
        <v>0.37225431838406</v>
      </c>
      <c r="L169" s="9" t="s">
        <v>53</v>
      </c>
      <c r="M169" s="4">
        <v>0.692554734055463</v>
      </c>
      <c r="N169" s="4">
        <v>0.194632541259215</v>
      </c>
      <c r="O169" s="4">
        <v>0.364676162707171</v>
      </c>
      <c r="P169" s="4">
        <v>0.986514558429423</v>
      </c>
      <c r="Q169" s="14" t="s">
        <v>95</v>
      </c>
      <c r="R169" s="2">
        <v>1.03</v>
      </c>
      <c r="S169" s="3">
        <v>0.203333333333333</v>
      </c>
      <c r="T169" s="3">
        <v>0.36</v>
      </c>
      <c r="U169" s="3">
        <v>0.886666666666667</v>
      </c>
      <c r="W169" s="9" t="s">
        <v>53</v>
      </c>
      <c r="X169" s="4">
        <v>0.692554734055463</v>
      </c>
      <c r="Y169" s="4">
        <v>0.255632567984731</v>
      </c>
      <c r="Z169" s="4">
        <v>0.221177885943352</v>
      </c>
      <c r="AA169" s="4">
        <v>0.658404309928156</v>
      </c>
      <c r="AB169" s="14" t="s">
        <v>95</v>
      </c>
      <c r="AC169" s="2">
        <v>1.03</v>
      </c>
      <c r="AD169" s="3">
        <v>0.1963</v>
      </c>
      <c r="AE169" s="3">
        <v>0.2124</v>
      </c>
      <c r="AF169" s="3">
        <v>0.6669</v>
      </c>
      <c r="AH169" s="9" t="s">
        <v>53</v>
      </c>
      <c r="AI169" s="4">
        <v>0.692554734055463</v>
      </c>
      <c r="AJ169" s="4">
        <v>0.525676978080844</v>
      </c>
      <c r="AK169" s="4">
        <v>0.512008409241925</v>
      </c>
      <c r="AL169" s="4">
        <v>0.639752181897792</v>
      </c>
      <c r="AM169" s="14" t="s">
        <v>95</v>
      </c>
      <c r="AN169" s="2">
        <v>1.03</v>
      </c>
      <c r="AO169" s="3">
        <v>0.5352</v>
      </c>
      <c r="AP169" s="3">
        <v>0.4389</v>
      </c>
      <c r="AQ169" s="3">
        <v>0.6663</v>
      </c>
    </row>
    <row r="170" spans="1:43">
      <c r="A170" s="9" t="s">
        <v>53</v>
      </c>
      <c r="B170" s="4">
        <v>1.1328838852958</v>
      </c>
      <c r="C170" s="4">
        <v>0.142768647530173</v>
      </c>
      <c r="D170" s="4">
        <v>0.605209560599778</v>
      </c>
      <c r="E170" s="4">
        <v>0.357584413574421</v>
      </c>
      <c r="F170" s="14" t="s">
        <v>96</v>
      </c>
      <c r="G170" s="2">
        <v>0.17474</v>
      </c>
      <c r="H170" s="3">
        <v>0.00882</v>
      </c>
      <c r="I170" s="3">
        <v>0.00882</v>
      </c>
      <c r="J170" s="3">
        <v>0.00882</v>
      </c>
      <c r="L170" s="9" t="s">
        <v>53</v>
      </c>
      <c r="M170" s="4">
        <v>1.1328838852958</v>
      </c>
      <c r="N170" s="4">
        <v>0.210797757858186</v>
      </c>
      <c r="O170" s="4">
        <v>0.346921601470133</v>
      </c>
      <c r="P170" s="4">
        <v>0.886630740702322</v>
      </c>
      <c r="Q170" s="14" t="s">
        <v>96</v>
      </c>
      <c r="R170" s="2">
        <v>0.174737898961082</v>
      </c>
      <c r="S170" s="3">
        <v>0.00666666666666666</v>
      </c>
      <c r="T170" s="3">
        <v>0.00577350269189626</v>
      </c>
      <c r="U170" s="3">
        <v>0.0606446846622008</v>
      </c>
      <c r="W170" s="9" t="s">
        <v>53</v>
      </c>
      <c r="X170" s="4">
        <v>1.1328838852958</v>
      </c>
      <c r="Y170" s="4">
        <v>0.157459279794284</v>
      </c>
      <c r="Z170" s="4">
        <v>0.197574378275953</v>
      </c>
      <c r="AA170" s="4">
        <v>0.518459052672074</v>
      </c>
      <c r="AB170" s="14" t="s">
        <v>96</v>
      </c>
      <c r="AC170" s="2">
        <v>0.17474</v>
      </c>
      <c r="AD170" s="3">
        <v>0.03015</v>
      </c>
      <c r="AE170" s="3">
        <v>0.00747</v>
      </c>
      <c r="AF170" s="3">
        <v>0.08823</v>
      </c>
      <c r="AH170" s="9" t="s">
        <v>53</v>
      </c>
      <c r="AI170" s="4">
        <v>1.1328838852958</v>
      </c>
      <c r="AJ170" s="4">
        <v>0.539612919725698</v>
      </c>
      <c r="AK170" s="4">
        <v>0.491471705707603</v>
      </c>
      <c r="AL170" s="4">
        <v>0.735555689794342</v>
      </c>
      <c r="AM170" s="14" t="s">
        <v>96</v>
      </c>
      <c r="AN170" s="2">
        <v>0.17474</v>
      </c>
      <c r="AO170" s="3">
        <v>0.00476</v>
      </c>
      <c r="AP170" s="3">
        <v>0.06308</v>
      </c>
      <c r="AQ170" s="3">
        <v>0.03497</v>
      </c>
    </row>
    <row r="171" spans="1:43">
      <c r="A171" s="9" t="s">
        <v>53</v>
      </c>
      <c r="B171" s="4">
        <v>1.27456062731926</v>
      </c>
      <c r="C171" s="4">
        <v>0.147830068004836</v>
      </c>
      <c r="D171" s="4">
        <v>0.638950751540329</v>
      </c>
      <c r="E171" s="4">
        <v>0.389601763567577</v>
      </c>
      <c r="F171" s="15" t="s">
        <v>97</v>
      </c>
      <c r="H171" s="3">
        <v>0.00690562318414896</v>
      </c>
      <c r="I171" s="3">
        <v>0.0783506284720437</v>
      </c>
      <c r="J171" s="3">
        <v>0.0196501057943245</v>
      </c>
      <c r="L171" s="9" t="s">
        <v>53</v>
      </c>
      <c r="M171" s="4">
        <v>1.27456062731926</v>
      </c>
      <c r="N171" s="4">
        <v>0.205803819081656</v>
      </c>
      <c r="O171" s="4">
        <v>0.373730711967656</v>
      </c>
      <c r="P171" s="4">
        <v>0.782395570697566</v>
      </c>
      <c r="Q171" s="15" t="s">
        <v>97</v>
      </c>
      <c r="S171" s="3">
        <v>0.00908695233379912</v>
      </c>
      <c r="T171" s="3">
        <v>0.0186405491857353</v>
      </c>
      <c r="U171" s="3">
        <v>0.467813684088681</v>
      </c>
      <c r="W171" s="9" t="s">
        <v>53</v>
      </c>
      <c r="X171" s="4">
        <v>1.27456062731926</v>
      </c>
      <c r="Y171" s="4">
        <v>0.175707318129902</v>
      </c>
      <c r="Z171" s="4">
        <v>0.218588923977066</v>
      </c>
      <c r="AA171" s="4">
        <v>0.823755371272625</v>
      </c>
      <c r="AB171" s="15" t="s">
        <v>97</v>
      </c>
      <c r="AD171" s="3">
        <v>0.0092545769241462</v>
      </c>
      <c r="AE171" s="3">
        <v>0.009444938710352</v>
      </c>
      <c r="AF171" s="3">
        <v>0.135160516595247</v>
      </c>
      <c r="AH171" s="9" t="s">
        <v>53</v>
      </c>
      <c r="AI171" s="4">
        <v>1.27456062731926</v>
      </c>
      <c r="AJ171" s="4">
        <v>0.540276797068812</v>
      </c>
      <c r="AK171" s="4">
        <v>0.313331231327651</v>
      </c>
      <c r="AL171" s="4">
        <v>0.623443173935239</v>
      </c>
      <c r="AM171" s="15" t="s">
        <v>97</v>
      </c>
      <c r="AO171" s="3">
        <f>TTEST($AI169:$AI171,AJ169:AJ171,2,2)</f>
        <v>0.0467836286862839</v>
      </c>
      <c r="AP171" s="3">
        <f>TTEST($AI169:$AI171,AK169:AK171,2,2)</f>
        <v>0.03316562006358</v>
      </c>
      <c r="AQ171" s="3">
        <f>TTEST($AI169:$AI171,AL169:AL171,2,2)</f>
        <v>0.109148365163074</v>
      </c>
    </row>
    <row r="172" spans="8:42">
      <c r="H172" s="3" t="s">
        <v>99</v>
      </c>
      <c r="J172" s="3" t="s">
        <v>98</v>
      </c>
      <c r="S172" s="3" t="s">
        <v>99</v>
      </c>
      <c r="T172" s="3" t="s">
        <v>98</v>
      </c>
      <c r="X172" s="4"/>
      <c r="Y172" s="4"/>
      <c r="Z172" s="4"/>
      <c r="AA172" s="4"/>
      <c r="AD172" s="3" t="s">
        <v>99</v>
      </c>
      <c r="AE172" s="3" t="s">
        <v>99</v>
      </c>
      <c r="AI172" s="4"/>
      <c r="AJ172" s="4"/>
      <c r="AK172" s="4"/>
      <c r="AL172" s="4"/>
      <c r="AO172" s="3" t="s">
        <v>98</v>
      </c>
      <c r="AP172" s="3" t="s">
        <v>98</v>
      </c>
    </row>
    <row r="173" ht="15.75" spans="1:43">
      <c r="A173" s="9" t="s">
        <v>54</v>
      </c>
      <c r="B173" s="4">
        <v>1.04971668362307</v>
      </c>
      <c r="C173" s="4">
        <v>0.618293373606618</v>
      </c>
      <c r="D173" s="4">
        <v>0.363399531248825</v>
      </c>
      <c r="E173" s="4">
        <v>0.326429611861684</v>
      </c>
      <c r="F173" s="14" t="s">
        <v>95</v>
      </c>
      <c r="G173" s="2">
        <v>1.00344427577531</v>
      </c>
      <c r="H173" s="3">
        <v>0.563473591916749</v>
      </c>
      <c r="I173" s="3">
        <v>0.400212714154107</v>
      </c>
      <c r="J173" s="3">
        <v>0.331065388065344</v>
      </c>
      <c r="L173" s="9" t="s">
        <v>54</v>
      </c>
      <c r="M173" s="4">
        <v>1.04971668362307</v>
      </c>
      <c r="N173" s="4">
        <v>0.598086815172602</v>
      </c>
      <c r="O173" s="4">
        <v>0.331876946273021</v>
      </c>
      <c r="P173" s="4">
        <v>0.809410215654699</v>
      </c>
      <c r="Q173" s="14" t="s">
        <v>95</v>
      </c>
      <c r="R173" s="2">
        <v>1.00333333333333</v>
      </c>
      <c r="S173" s="3">
        <v>0.626666666666667</v>
      </c>
      <c r="T173" s="3">
        <v>0.396666666666667</v>
      </c>
      <c r="U173" s="3">
        <v>1.08666666666667</v>
      </c>
      <c r="W173" s="9" t="s">
        <v>54</v>
      </c>
      <c r="X173" s="4">
        <v>1.04971668362307</v>
      </c>
      <c r="Y173" s="4">
        <v>0.679286305562014</v>
      </c>
      <c r="Z173" s="4">
        <v>0.636047542942052</v>
      </c>
      <c r="AA173" s="4">
        <v>2.22736889385635</v>
      </c>
      <c r="AB173" s="14" t="s">
        <v>95</v>
      </c>
      <c r="AC173" s="2">
        <v>1.0033</v>
      </c>
      <c r="AD173" s="3">
        <v>0.6148</v>
      </c>
      <c r="AE173" s="3">
        <v>0.6356</v>
      </c>
      <c r="AF173" s="3">
        <v>1.8054</v>
      </c>
      <c r="AH173" s="9" t="s">
        <v>54</v>
      </c>
      <c r="AI173" s="4">
        <v>1.04971668362307</v>
      </c>
      <c r="AJ173" s="4">
        <v>0.776263592384277</v>
      </c>
      <c r="AK173" s="4">
        <v>0.469289924492616</v>
      </c>
      <c r="AL173" s="4">
        <v>0.64879267536596</v>
      </c>
      <c r="AM173" s="14" t="s">
        <v>95</v>
      </c>
      <c r="AN173" s="2">
        <v>1.0033</v>
      </c>
      <c r="AO173" s="3">
        <v>0.6162</v>
      </c>
      <c r="AP173" s="3">
        <v>0.4923</v>
      </c>
      <c r="AQ173" s="3">
        <v>0.7751</v>
      </c>
    </row>
    <row r="174" spans="1:43">
      <c r="A174" s="9" t="s">
        <v>54</v>
      </c>
      <c r="B174" s="4">
        <v>1.07177346253629</v>
      </c>
      <c r="C174" s="4">
        <v>0.475268411744246</v>
      </c>
      <c r="D174" s="4">
        <v>0.418191769169849</v>
      </c>
      <c r="E174" s="4">
        <v>0.299992553686615</v>
      </c>
      <c r="F174" s="14" t="s">
        <v>96</v>
      </c>
      <c r="G174" s="2">
        <v>0.05696</v>
      </c>
      <c r="H174" s="3">
        <v>0.04372</v>
      </c>
      <c r="I174" s="3">
        <v>0.02</v>
      </c>
      <c r="J174" s="3">
        <v>0.02028</v>
      </c>
      <c r="L174" s="9" t="s">
        <v>54</v>
      </c>
      <c r="M174" s="4">
        <v>1.07177346253629</v>
      </c>
      <c r="N174" s="4">
        <v>0.660412722935519</v>
      </c>
      <c r="O174" s="4">
        <v>0.338469079095892</v>
      </c>
      <c r="P174" s="4">
        <v>1.09121766447841</v>
      </c>
      <c r="Q174" s="14" t="s">
        <v>96</v>
      </c>
      <c r="R174" s="2">
        <v>0.0569600249687836</v>
      </c>
      <c r="S174" s="3">
        <v>0.017638342073764</v>
      </c>
      <c r="T174" s="3">
        <v>0.0617341972581738</v>
      </c>
      <c r="U174" s="3">
        <v>0.158780071517527</v>
      </c>
      <c r="W174" s="9" t="s">
        <v>54</v>
      </c>
      <c r="X174" s="4">
        <v>1.07177346253629</v>
      </c>
      <c r="Y174" s="4">
        <v>0.565234183859081</v>
      </c>
      <c r="Z174" s="4">
        <v>0.645466587614584</v>
      </c>
      <c r="AA174" s="4">
        <v>1.76004830035424</v>
      </c>
      <c r="AB174" s="14" t="s">
        <v>96</v>
      </c>
      <c r="AC174" s="2">
        <v>0.05696</v>
      </c>
      <c r="AD174" s="3">
        <v>0.03375</v>
      </c>
      <c r="AE174" s="3">
        <v>0.0058</v>
      </c>
      <c r="AF174" s="3">
        <v>0.23161</v>
      </c>
      <c r="AH174" s="9" t="s">
        <v>54</v>
      </c>
      <c r="AI174" s="4">
        <v>1.07177346253629</v>
      </c>
      <c r="AJ174" s="4">
        <v>0.599823209928658</v>
      </c>
      <c r="AK174" s="4">
        <v>0.506501686204486</v>
      </c>
      <c r="AL174" s="4">
        <v>0.822852569698522</v>
      </c>
      <c r="AM174" s="14" t="s">
        <v>96</v>
      </c>
      <c r="AN174" s="2">
        <v>0.05696</v>
      </c>
      <c r="AO174" s="3">
        <v>0.08805</v>
      </c>
      <c r="AP174" s="3">
        <v>0.0116</v>
      </c>
      <c r="AQ174" s="3">
        <v>0.06377</v>
      </c>
    </row>
    <row r="175" spans="1:43">
      <c r="A175" s="9" t="s">
        <v>54</v>
      </c>
      <c r="B175" s="4">
        <v>0.88884268116657</v>
      </c>
      <c r="C175" s="4">
        <v>0.596858990399384</v>
      </c>
      <c r="D175" s="4">
        <v>0.419046842043648</v>
      </c>
      <c r="E175" s="4">
        <v>0.366773998647734</v>
      </c>
      <c r="F175" s="15" t="s">
        <v>97</v>
      </c>
      <c r="H175" s="3">
        <v>0.00379060811072411</v>
      </c>
      <c r="I175" s="3">
        <v>0.000569171303514333</v>
      </c>
      <c r="J175" s="3">
        <v>0.000381050200161472</v>
      </c>
      <c r="L175" s="9" t="s">
        <v>54</v>
      </c>
      <c r="M175" s="4">
        <v>0.88884268116657</v>
      </c>
      <c r="N175" s="4">
        <v>0.615711941138178</v>
      </c>
      <c r="O175" s="4">
        <v>0.520895244165917</v>
      </c>
      <c r="P175" s="4">
        <v>1.35578409992037</v>
      </c>
      <c r="Q175" s="15" t="s">
        <v>97</v>
      </c>
      <c r="S175" s="3">
        <v>0.00333542314833729</v>
      </c>
      <c r="T175" s="3">
        <v>0.00200758273178443</v>
      </c>
      <c r="U175" s="3">
        <v>0.650844665023938</v>
      </c>
      <c r="W175" s="9" t="s">
        <v>54</v>
      </c>
      <c r="X175" s="4">
        <v>0.88884268116657</v>
      </c>
      <c r="Y175" s="4">
        <v>0.599967935899158</v>
      </c>
      <c r="Z175" s="4">
        <v>0.625396889248127</v>
      </c>
      <c r="AA175" s="4">
        <v>1.42891072867025</v>
      </c>
      <c r="AB175" s="15" t="s">
        <v>97</v>
      </c>
      <c r="AD175" s="3">
        <v>0.00434800838338503</v>
      </c>
      <c r="AE175" s="3">
        <v>0.00315546965367412</v>
      </c>
      <c r="AF175" s="3">
        <v>0.0283002973121706</v>
      </c>
      <c r="AH175" s="9" t="s">
        <v>54</v>
      </c>
      <c r="AI175" s="4">
        <v>0.88884268116657</v>
      </c>
      <c r="AJ175" s="4">
        <v>0.472589961129417</v>
      </c>
      <c r="AK175" s="4">
        <v>0.501034395725321</v>
      </c>
      <c r="AL175" s="4">
        <v>0.853643362714574</v>
      </c>
      <c r="AM175" s="15" t="s">
        <v>97</v>
      </c>
      <c r="AO175" s="3">
        <f>TTEST($AI173:$AI175,AJ173:AJ175,2,2)</f>
        <v>0.0212170242405892</v>
      </c>
      <c r="AP175" s="3">
        <f>TTEST($AI173:$AI175,AK173:AK175,2,2)</f>
        <v>0.000964463028778924</v>
      </c>
      <c r="AQ175" s="3">
        <f>TTEST($AI173:$AI175,AL173:AL175,2,2)</f>
        <v>0.0566204837250343</v>
      </c>
    </row>
    <row r="176" spans="8:42">
      <c r="H176" s="3" t="s">
        <v>99</v>
      </c>
      <c r="I176" s="3" t="s">
        <v>99</v>
      </c>
      <c r="J176" s="3" t="s">
        <v>99</v>
      </c>
      <c r="S176" s="3" t="s">
        <v>99</v>
      </c>
      <c r="T176" s="3" t="s">
        <v>99</v>
      </c>
      <c r="X176" s="4"/>
      <c r="Y176" s="4"/>
      <c r="Z176" s="4"/>
      <c r="AA176" s="4"/>
      <c r="AD176" s="3" t="s">
        <v>99</v>
      </c>
      <c r="AE176" s="3" t="s">
        <v>99</v>
      </c>
      <c r="AF176" s="3" t="s">
        <v>98</v>
      </c>
      <c r="AI176" s="4"/>
      <c r="AJ176" s="4"/>
      <c r="AK176" s="4"/>
      <c r="AL176" s="4"/>
      <c r="AO176" s="3" t="s">
        <v>98</v>
      </c>
      <c r="AP176" s="3" t="s">
        <v>99</v>
      </c>
    </row>
    <row r="177" ht="15.75" spans="1:43">
      <c r="A177" s="9" t="s">
        <v>55</v>
      </c>
      <c r="B177" s="4">
        <v>1.65481124540003</v>
      </c>
      <c r="C177" s="4">
        <v>0.419511237485444</v>
      </c>
      <c r="D177" s="4">
        <v>0.693667353357221</v>
      </c>
      <c r="E177" s="4">
        <v>3.00851967633082</v>
      </c>
      <c r="F177" s="14" t="s">
        <v>95</v>
      </c>
      <c r="G177" s="2">
        <v>1.16425994593408</v>
      </c>
      <c r="H177" s="3">
        <v>0.292166786413941</v>
      </c>
      <c r="I177" s="3">
        <v>0.906466231355546</v>
      </c>
      <c r="J177" s="3">
        <v>3.71012166660085</v>
      </c>
      <c r="L177" s="9" t="s">
        <v>55</v>
      </c>
      <c r="M177" s="4">
        <v>1.65481124540003</v>
      </c>
      <c r="N177" s="4">
        <v>0.632850674951781</v>
      </c>
      <c r="O177" s="4">
        <v>0.899984989397837</v>
      </c>
      <c r="P177" s="4">
        <v>3.1482887725602</v>
      </c>
      <c r="Q177" s="14" t="s">
        <v>95</v>
      </c>
      <c r="R177" s="2">
        <v>1.16333333333333</v>
      </c>
      <c r="S177" s="3">
        <v>0.656666666666667</v>
      </c>
      <c r="T177" s="3">
        <v>1.01666666666667</v>
      </c>
      <c r="U177" s="3">
        <v>3.93666666666667</v>
      </c>
      <c r="W177" s="9" t="s">
        <v>55</v>
      </c>
      <c r="X177" s="4">
        <v>1.65481124540003</v>
      </c>
      <c r="Y177" s="4">
        <v>0.926006198079039</v>
      </c>
      <c r="Z177" s="4">
        <v>0.563627332988769</v>
      </c>
      <c r="AA177" s="4">
        <v>1.75214256727362</v>
      </c>
      <c r="AB177" s="14" t="s">
        <v>95</v>
      </c>
      <c r="AC177" s="2">
        <v>1.1633</v>
      </c>
      <c r="AD177" s="3">
        <v>0.8392</v>
      </c>
      <c r="AE177" s="3">
        <v>0.5529</v>
      </c>
      <c r="AF177" s="3">
        <v>1.5905</v>
      </c>
      <c r="AH177" s="9" t="s">
        <v>55</v>
      </c>
      <c r="AI177" s="4">
        <v>1.65481124540003</v>
      </c>
      <c r="AJ177" s="4">
        <v>0.523509431835894</v>
      </c>
      <c r="AK177" s="4">
        <v>0.737219144313539</v>
      </c>
      <c r="AL177" s="4">
        <v>1.07828981314154</v>
      </c>
      <c r="AM177" s="14" t="s">
        <v>95</v>
      </c>
      <c r="AN177" s="2">
        <v>1.1633</v>
      </c>
      <c r="AO177" s="3">
        <v>0.4815</v>
      </c>
      <c r="AP177" s="3">
        <v>0.7072</v>
      </c>
      <c r="AQ177" s="3">
        <v>1.1001</v>
      </c>
    </row>
    <row r="178" spans="1:43">
      <c r="A178" s="9" t="s">
        <v>55</v>
      </c>
      <c r="B178" s="4">
        <v>0.761231024154687</v>
      </c>
      <c r="C178" s="4">
        <v>0.150117986709183</v>
      </c>
      <c r="D178" s="4">
        <v>0.737125130921738</v>
      </c>
      <c r="E178" s="4">
        <v>3.75139328484384</v>
      </c>
      <c r="F178" s="14" t="s">
        <v>96</v>
      </c>
      <c r="G178" s="2">
        <v>0.26028</v>
      </c>
      <c r="H178" s="3">
        <v>0.07839</v>
      </c>
      <c r="I178" s="3">
        <v>0.19221</v>
      </c>
      <c r="J178" s="3">
        <v>0.39311</v>
      </c>
      <c r="L178" s="9" t="s">
        <v>55</v>
      </c>
      <c r="M178" s="4">
        <v>0.761231024154687</v>
      </c>
      <c r="N178" s="4">
        <v>0.683519948577579</v>
      </c>
      <c r="O178" s="4">
        <v>1.02670589207047</v>
      </c>
      <c r="P178" s="4">
        <v>4.89478219298906</v>
      </c>
      <c r="Q178" s="14" t="s">
        <v>96</v>
      </c>
      <c r="R178" s="2">
        <v>0.260277629550533</v>
      </c>
      <c r="S178" s="3">
        <v>0.0145296631451356</v>
      </c>
      <c r="T178" s="3">
        <v>0.0638574802022267</v>
      </c>
      <c r="U178" s="3">
        <v>0.509160529150134</v>
      </c>
      <c r="W178" s="9" t="s">
        <v>55</v>
      </c>
      <c r="X178" s="4">
        <v>0.761231024154687</v>
      </c>
      <c r="Y178" s="4">
        <v>0.724178150689278</v>
      </c>
      <c r="Z178" s="4">
        <v>0.583685386251752</v>
      </c>
      <c r="AA178" s="4">
        <v>1.51791681764927</v>
      </c>
      <c r="AB178" s="14" t="s">
        <v>96</v>
      </c>
      <c r="AC178" s="2">
        <v>0.26028</v>
      </c>
      <c r="AD178" s="3">
        <v>0.05995</v>
      </c>
      <c r="AE178" s="3">
        <v>0.0216</v>
      </c>
      <c r="AF178" s="3">
        <v>0.08096</v>
      </c>
      <c r="AH178" s="9" t="s">
        <v>55</v>
      </c>
      <c r="AI178" s="4">
        <v>0.761231024154687</v>
      </c>
      <c r="AJ178" s="4">
        <v>0.265081230946375</v>
      </c>
      <c r="AK178" s="4">
        <v>0.645068885579795</v>
      </c>
      <c r="AL178" s="4">
        <v>1.1370806382159</v>
      </c>
      <c r="AM178" s="14" t="s">
        <v>96</v>
      </c>
      <c r="AN178" s="2">
        <v>0.26028</v>
      </c>
      <c r="AO178" s="3">
        <v>0.11474</v>
      </c>
      <c r="AP178" s="3">
        <v>0.03108</v>
      </c>
      <c r="AQ178" s="3">
        <v>0.01858</v>
      </c>
    </row>
    <row r="179" spans="1:43">
      <c r="A179" s="9" t="s">
        <v>55</v>
      </c>
      <c r="B179" s="4">
        <v>1.07673756824752</v>
      </c>
      <c r="C179" s="4">
        <v>0.306871135047196</v>
      </c>
      <c r="D179" s="4">
        <v>1.28860620978768</v>
      </c>
      <c r="E179" s="4">
        <v>4.37045203862789</v>
      </c>
      <c r="F179" s="15" t="s">
        <v>97</v>
      </c>
      <c r="H179" s="3">
        <v>0.0330936018272294</v>
      </c>
      <c r="I179" s="3">
        <v>0.471062005464244</v>
      </c>
      <c r="J179" s="3">
        <v>0.00574674578511606</v>
      </c>
      <c r="L179" s="9" t="s">
        <v>55</v>
      </c>
      <c r="M179" s="4">
        <v>1.07673756824752</v>
      </c>
      <c r="N179" s="4">
        <v>0.663455376737469</v>
      </c>
      <c r="O179" s="4">
        <v>1.12216329422506</v>
      </c>
      <c r="P179" s="4">
        <v>3.76886316088625</v>
      </c>
      <c r="Q179" s="15" t="s">
        <v>97</v>
      </c>
      <c r="S179" s="3">
        <v>0.126617270504755</v>
      </c>
      <c r="T179" s="3">
        <v>0.612085678091033</v>
      </c>
      <c r="U179" s="3">
        <v>0.00846622168626024</v>
      </c>
      <c r="W179" s="9" t="s">
        <v>55</v>
      </c>
      <c r="X179" s="4">
        <v>1.07673756824752</v>
      </c>
      <c r="Y179" s="4">
        <v>0.867407057891963</v>
      </c>
      <c r="Z179" s="4">
        <v>0.511239826171806</v>
      </c>
      <c r="AA179" s="4">
        <v>1.501450701683</v>
      </c>
      <c r="AB179" s="15" t="s">
        <v>97</v>
      </c>
      <c r="AD179" s="3">
        <v>0.292540992164081</v>
      </c>
      <c r="AE179" s="3">
        <v>0.0803477213378869</v>
      </c>
      <c r="AF179" s="3">
        <v>0.194618103948795</v>
      </c>
      <c r="AH179" s="9" t="s">
        <v>55</v>
      </c>
      <c r="AI179" s="4">
        <v>1.07673756824752</v>
      </c>
      <c r="AJ179" s="4">
        <v>0.655839219302732</v>
      </c>
      <c r="AK179" s="4">
        <v>0.739388995530462</v>
      </c>
      <c r="AL179" s="4">
        <v>1.08500802166587</v>
      </c>
      <c r="AM179" s="15" t="s">
        <v>97</v>
      </c>
      <c r="AO179" s="3">
        <f>TTEST($AI177:$AI179,AJ177:AJ179,2,2)</f>
        <v>0.0751755586974741</v>
      </c>
      <c r="AP179" s="3">
        <f>TTEST($AI177:$AI179,AK177:AK179,2,2)</f>
        <v>0.157830075138553</v>
      </c>
      <c r="AQ179" s="3">
        <f>TTEST($AI177:$AI179,AL177:AL179,2,2)</f>
        <v>0.818868771731954</v>
      </c>
    </row>
    <row r="180" spans="8:38">
      <c r="H180" s="3" t="s">
        <v>98</v>
      </c>
      <c r="J180" s="3" t="s">
        <v>99</v>
      </c>
      <c r="U180" s="3" t="s">
        <v>99</v>
      </c>
      <c r="X180" s="4"/>
      <c r="Y180" s="4"/>
      <c r="Z180" s="4"/>
      <c r="AA180" s="4"/>
      <c r="AI180" s="4"/>
      <c r="AJ180" s="4"/>
      <c r="AK180" s="4"/>
      <c r="AL180" s="4"/>
    </row>
    <row r="181" ht="15.75" spans="1:43">
      <c r="A181" s="9" t="s">
        <v>56</v>
      </c>
      <c r="B181" s="4">
        <v>1.17826713884407</v>
      </c>
      <c r="C181" s="4">
        <v>1.28667230024236</v>
      </c>
      <c r="D181" s="4">
        <v>2.02134982817569</v>
      </c>
      <c r="E181" s="4">
        <v>8.15553922878959</v>
      </c>
      <c r="F181" s="14" t="s">
        <v>95</v>
      </c>
      <c r="G181" s="2">
        <v>1.00736961169372</v>
      </c>
      <c r="H181" s="3">
        <v>2.95194816185491</v>
      </c>
      <c r="I181" s="3">
        <v>2.7035030040849</v>
      </c>
      <c r="J181" s="3">
        <v>8.77522427033947</v>
      </c>
      <c r="L181" s="9" t="s">
        <v>56</v>
      </c>
      <c r="M181" s="4">
        <v>1.17826713884407</v>
      </c>
      <c r="N181" s="4">
        <v>3.22942727192173</v>
      </c>
      <c r="O181" s="4">
        <v>7.98079499552239</v>
      </c>
      <c r="P181" s="4">
        <v>16.0576212990256</v>
      </c>
      <c r="Q181" s="14" t="s">
        <v>95</v>
      </c>
      <c r="R181" s="2">
        <v>1.01</v>
      </c>
      <c r="S181" s="3">
        <v>3.14666666666667</v>
      </c>
      <c r="T181" s="3">
        <v>7.42666666666667</v>
      </c>
      <c r="U181" s="3">
        <v>16.81</v>
      </c>
      <c r="W181" s="9" t="s">
        <v>56</v>
      </c>
      <c r="X181" s="4">
        <v>1.17826713884407</v>
      </c>
      <c r="Y181" s="4">
        <v>3.21234781381717</v>
      </c>
      <c r="Z181" s="4">
        <v>2.59083820743694</v>
      </c>
      <c r="AA181" s="4">
        <v>10.3356555682207</v>
      </c>
      <c r="AB181" s="14" t="s">
        <v>95</v>
      </c>
      <c r="AC181" s="2">
        <v>1.01</v>
      </c>
      <c r="AD181" s="3">
        <v>3.7649</v>
      </c>
      <c r="AE181" s="3">
        <v>2.8165</v>
      </c>
      <c r="AF181" s="3">
        <v>10.2296</v>
      </c>
      <c r="AH181" s="9" t="s">
        <v>56</v>
      </c>
      <c r="AI181" s="4">
        <v>1.17826713884407</v>
      </c>
      <c r="AJ181" s="4">
        <v>2.70122576259102</v>
      </c>
      <c r="AK181" s="4">
        <v>3.70373518897951</v>
      </c>
      <c r="AL181" s="4">
        <v>4.12577673143227</v>
      </c>
      <c r="AM181" s="14" t="s">
        <v>95</v>
      </c>
      <c r="AN181" s="2">
        <v>1.01</v>
      </c>
      <c r="AO181" s="3">
        <v>2.3852</v>
      </c>
      <c r="AP181" s="3">
        <v>4.0162</v>
      </c>
      <c r="AQ181" s="3">
        <v>3.7336</v>
      </c>
    </row>
    <row r="182" spans="1:43">
      <c r="A182" s="9" t="s">
        <v>56</v>
      </c>
      <c r="B182" s="4">
        <v>0.957050307073902</v>
      </c>
      <c r="C182" s="4">
        <v>4.4436579419769</v>
      </c>
      <c r="D182" s="4">
        <v>2.213678069785</v>
      </c>
      <c r="E182" s="4">
        <v>8.89881836527177</v>
      </c>
      <c r="F182" s="14" t="s">
        <v>96</v>
      </c>
      <c r="G182" s="2">
        <v>0.08737</v>
      </c>
      <c r="H182" s="3">
        <v>0.91361</v>
      </c>
      <c r="I182" s="3">
        <v>0.59088</v>
      </c>
      <c r="J182" s="3">
        <v>0.32631</v>
      </c>
      <c r="L182" s="9" t="s">
        <v>56</v>
      </c>
      <c r="M182" s="4">
        <v>0.957050307073902</v>
      </c>
      <c r="N182" s="4">
        <v>3.12137408523525</v>
      </c>
      <c r="O182" s="4">
        <v>7.81864698307868</v>
      </c>
      <c r="P182" s="4">
        <v>17.1964450357749</v>
      </c>
      <c r="Q182" s="14" t="s">
        <v>96</v>
      </c>
      <c r="R182" s="2">
        <v>0.087368949480541</v>
      </c>
      <c r="S182" s="3">
        <v>0.0425571511160123</v>
      </c>
      <c r="T182" s="3">
        <v>0.475581515386982</v>
      </c>
      <c r="U182" s="3">
        <v>0.375099986670222</v>
      </c>
      <c r="W182" s="9" t="s">
        <v>56</v>
      </c>
      <c r="X182" s="4">
        <v>0.957050307073902</v>
      </c>
      <c r="Y182" s="4">
        <v>3.88564251768992</v>
      </c>
      <c r="Z182" s="4">
        <v>3.39446831323136</v>
      </c>
      <c r="AA182" s="4">
        <v>10.8436456116369</v>
      </c>
      <c r="AB182" s="14" t="s">
        <v>96</v>
      </c>
      <c r="AC182" s="2">
        <v>0.08737</v>
      </c>
      <c r="AD182" s="3">
        <v>0.29054</v>
      </c>
      <c r="AE182" s="3">
        <v>0.29131</v>
      </c>
      <c r="AF182" s="3">
        <v>0.38879</v>
      </c>
      <c r="AH182" s="9" t="s">
        <v>56</v>
      </c>
      <c r="AI182" s="4">
        <v>0.957050307073902</v>
      </c>
      <c r="AJ182" s="4">
        <v>2.15602099364334</v>
      </c>
      <c r="AK182" s="4">
        <v>4.39440282501655</v>
      </c>
      <c r="AL182" s="4">
        <v>3.73743262461922</v>
      </c>
      <c r="AM182" s="14" t="s">
        <v>96</v>
      </c>
      <c r="AN182" s="2">
        <v>0.08737</v>
      </c>
      <c r="AO182" s="3">
        <v>0.16325</v>
      </c>
      <c r="AP182" s="3">
        <v>0.20207</v>
      </c>
      <c r="AQ182" s="3">
        <v>0.22754</v>
      </c>
    </row>
    <row r="183" spans="1:43">
      <c r="A183" s="9" t="s">
        <v>56</v>
      </c>
      <c r="B183" s="4">
        <v>0.88679138916319</v>
      </c>
      <c r="C183" s="4">
        <v>3.12551424334547</v>
      </c>
      <c r="D183" s="4">
        <v>3.87548111429401</v>
      </c>
      <c r="E183" s="4">
        <v>9.27131521695704</v>
      </c>
      <c r="F183" s="15" t="s">
        <v>97</v>
      </c>
      <c r="H183" s="3">
        <v>0.101979545851655</v>
      </c>
      <c r="I183" s="3">
        <v>0.0463945631417931</v>
      </c>
      <c r="J183" s="3">
        <v>2.16236476638789e-5</v>
      </c>
      <c r="L183" s="9" t="s">
        <v>56</v>
      </c>
      <c r="M183" s="4">
        <v>0.88679138916319</v>
      </c>
      <c r="N183" s="4">
        <v>3.08624470823285</v>
      </c>
      <c r="O183" s="4">
        <v>6.47920167899644</v>
      </c>
      <c r="P183" s="4">
        <v>17.1683448724742</v>
      </c>
      <c r="Q183" s="15" t="s">
        <v>97</v>
      </c>
      <c r="S183" s="3">
        <v>2.59158410370409e-5</v>
      </c>
      <c r="T183" s="3">
        <v>0.000186593673737597</v>
      </c>
      <c r="U183" s="3">
        <v>2.11033423226631e-6</v>
      </c>
      <c r="W183" s="9" t="s">
        <v>56</v>
      </c>
      <c r="X183" s="4">
        <v>0.88679138916319</v>
      </c>
      <c r="Y183" s="4">
        <v>4.1968524247446</v>
      </c>
      <c r="Z183" s="4">
        <v>2.4640722886549</v>
      </c>
      <c r="AA183" s="4">
        <v>9.50944457422942</v>
      </c>
      <c r="AB183" s="15" t="s">
        <v>97</v>
      </c>
      <c r="AD183" s="3">
        <v>0.000813789808016133</v>
      </c>
      <c r="AE183" s="3">
        <v>0.00401367644593674</v>
      </c>
      <c r="AF183" s="3">
        <v>2.06770250685507e-5</v>
      </c>
      <c r="AH183" s="9" t="s">
        <v>56</v>
      </c>
      <c r="AI183" s="4">
        <v>0.88679138916319</v>
      </c>
      <c r="AJ183" s="4">
        <v>2.29850296822806</v>
      </c>
      <c r="AK183" s="4">
        <v>3.95050909939933</v>
      </c>
      <c r="AL183" s="4">
        <v>3.33756885966634</v>
      </c>
      <c r="AM183" s="15" t="s">
        <v>97</v>
      </c>
      <c r="AO183" s="3">
        <f>TTEST($AI181:$AI183,AJ181:AJ183,2,2)</f>
        <v>0.00174929422033741</v>
      </c>
      <c r="AP183" s="3">
        <f>TTEST($AI181:$AI183,AK181:AK183,2,2)</f>
        <v>0.000166515639723746</v>
      </c>
      <c r="AQ183" s="3">
        <f>TTEST($AI181:$AI183,AL181:AL183,2,2)</f>
        <v>0.000364716500093005</v>
      </c>
    </row>
    <row r="184" spans="9:43">
      <c r="I184" s="3" t="s">
        <v>98</v>
      </c>
      <c r="J184" s="3" t="s">
        <v>99</v>
      </c>
      <c r="S184" s="3" t="s">
        <v>99</v>
      </c>
      <c r="T184" s="3" t="s">
        <v>99</v>
      </c>
      <c r="U184" s="3" t="s">
        <v>99</v>
      </c>
      <c r="X184" s="4"/>
      <c r="Y184" s="4"/>
      <c r="Z184" s="4"/>
      <c r="AA184" s="4"/>
      <c r="AD184" s="3" t="s">
        <v>99</v>
      </c>
      <c r="AE184" s="3" t="s">
        <v>99</v>
      </c>
      <c r="AF184" s="3" t="s">
        <v>99</v>
      </c>
      <c r="AI184" s="4"/>
      <c r="AJ184" s="4"/>
      <c r="AK184" s="4"/>
      <c r="AL184" s="4"/>
      <c r="AO184" s="3" t="s">
        <v>99</v>
      </c>
      <c r="AP184" s="3" t="s">
        <v>99</v>
      </c>
      <c r="AQ184" s="3" t="s">
        <v>99</v>
      </c>
    </row>
    <row r="185" ht="15.75" spans="1:43">
      <c r="A185" s="9" t="s">
        <v>57</v>
      </c>
      <c r="B185" s="4">
        <v>0.804780172435911</v>
      </c>
      <c r="C185" s="4">
        <v>0.227884172145286</v>
      </c>
      <c r="D185" s="4">
        <v>0.387878871156066</v>
      </c>
      <c r="E185" s="4">
        <v>0.580485616316716</v>
      </c>
      <c r="F185" s="14" t="s">
        <v>95</v>
      </c>
      <c r="G185" s="2">
        <v>1.01855146036004</v>
      </c>
      <c r="H185" s="3">
        <v>0.213167225718345</v>
      </c>
      <c r="I185" s="3">
        <v>0.359620009674517</v>
      </c>
      <c r="J185" s="3">
        <v>0.558143908734595</v>
      </c>
      <c r="L185" s="9" t="s">
        <v>57</v>
      </c>
      <c r="M185" s="4">
        <v>0.804780172435911</v>
      </c>
      <c r="N185" s="4">
        <v>0.215877761773737</v>
      </c>
      <c r="O185" s="4">
        <v>0.881230882339423</v>
      </c>
      <c r="P185" s="4">
        <v>0.419419647162344</v>
      </c>
      <c r="Q185" s="14" t="s">
        <v>95</v>
      </c>
      <c r="R185" s="2">
        <v>1.01666666666667</v>
      </c>
      <c r="S185" s="3">
        <v>0.186666666666667</v>
      </c>
      <c r="T185" s="3">
        <v>0.943333333333333</v>
      </c>
      <c r="U185" s="3">
        <v>0.306666666666667</v>
      </c>
      <c r="W185" s="9" t="s">
        <v>57</v>
      </c>
      <c r="X185" s="4">
        <v>0.804780172435911</v>
      </c>
      <c r="Y185" s="4">
        <v>1.01225401145321</v>
      </c>
      <c r="Z185" s="4">
        <v>1.09223528626605</v>
      </c>
      <c r="AA185" s="4">
        <v>0.552550021931083</v>
      </c>
      <c r="AB185" s="14" t="s">
        <v>95</v>
      </c>
      <c r="AC185" s="2">
        <v>1.0167</v>
      </c>
      <c r="AD185" s="3">
        <v>0.9602</v>
      </c>
      <c r="AE185" s="3">
        <v>1.1683</v>
      </c>
      <c r="AF185" s="3">
        <v>0.5717</v>
      </c>
      <c r="AH185" s="9" t="s">
        <v>57</v>
      </c>
      <c r="AI185" s="4">
        <v>0.804780172435911</v>
      </c>
      <c r="AJ185" s="4">
        <v>0.84756413731879</v>
      </c>
      <c r="AK185" s="4">
        <v>0.6007056901061</v>
      </c>
      <c r="AL185" s="4">
        <v>0.342767256138198</v>
      </c>
      <c r="AM185" s="14" t="s">
        <v>95</v>
      </c>
      <c r="AN185" s="2">
        <v>1.0167</v>
      </c>
      <c r="AO185" s="3">
        <v>0.6456</v>
      </c>
      <c r="AP185" s="3">
        <v>0.6464</v>
      </c>
      <c r="AQ185" s="3">
        <v>0.3076</v>
      </c>
    </row>
    <row r="186" spans="1:43">
      <c r="A186" s="9" t="s">
        <v>57</v>
      </c>
      <c r="B186" s="4">
        <v>0.970410231493541</v>
      </c>
      <c r="C186" s="4">
        <v>0.220144999664173</v>
      </c>
      <c r="D186" s="4">
        <v>0.29993775218123</v>
      </c>
      <c r="E186" s="4">
        <v>0.541206239202619</v>
      </c>
      <c r="F186" s="14" t="s">
        <v>96</v>
      </c>
      <c r="G186" s="2">
        <v>0.14051</v>
      </c>
      <c r="H186" s="3">
        <v>0.01202</v>
      </c>
      <c r="I186" s="3">
        <v>0.03</v>
      </c>
      <c r="J186" s="3">
        <v>0.01202</v>
      </c>
      <c r="L186" s="9" t="s">
        <v>57</v>
      </c>
      <c r="M186" s="4">
        <v>0.970410231493541</v>
      </c>
      <c r="N186" s="4">
        <v>0.233898273856826</v>
      </c>
      <c r="O186" s="4">
        <v>0.968630100441009</v>
      </c>
      <c r="P186" s="4">
        <v>0.18036584676478</v>
      </c>
      <c r="Q186" s="14" t="s">
        <v>96</v>
      </c>
      <c r="R186" s="2">
        <v>0.14051492605572</v>
      </c>
      <c r="S186" s="3">
        <v>0.0384418753155693</v>
      </c>
      <c r="T186" s="3">
        <v>0.0317979733805648</v>
      </c>
      <c r="U186" s="3">
        <v>0.069602043392737</v>
      </c>
      <c r="W186" s="9" t="s">
        <v>57</v>
      </c>
      <c r="X186" s="4">
        <v>0.970410231493541</v>
      </c>
      <c r="Y186" s="4">
        <v>1.02606468485963</v>
      </c>
      <c r="Z186" s="4">
        <v>1.27717262178391</v>
      </c>
      <c r="AA186" s="4">
        <v>0.605486159873986</v>
      </c>
      <c r="AB186" s="14" t="s">
        <v>96</v>
      </c>
      <c r="AC186" s="22">
        <v>0.14051</v>
      </c>
      <c r="AD186" s="3">
        <v>0.05907</v>
      </c>
      <c r="AE186" s="3">
        <v>0.05586</v>
      </c>
      <c r="AF186" s="3">
        <v>0.01696</v>
      </c>
      <c r="AH186" s="9" t="s">
        <v>57</v>
      </c>
      <c r="AI186" s="4">
        <v>0.970410231493541</v>
      </c>
      <c r="AJ186" s="4">
        <v>0.555034004238321</v>
      </c>
      <c r="AK186" s="4">
        <v>0.706146677599118</v>
      </c>
      <c r="AL186" s="4">
        <v>0.290529150874244</v>
      </c>
      <c r="AM186" s="14" t="s">
        <v>96</v>
      </c>
      <c r="AN186" s="2">
        <v>0.14051</v>
      </c>
      <c r="AO186" s="3">
        <v>0.10114</v>
      </c>
      <c r="AP186" s="3">
        <v>0.03123</v>
      </c>
      <c r="AQ186" s="3">
        <v>0.0176</v>
      </c>
    </row>
    <row r="187" spans="1:43">
      <c r="A187" s="9" t="s">
        <v>57</v>
      </c>
      <c r="B187" s="4">
        <v>1.28046397715068</v>
      </c>
      <c r="C187" s="4">
        <v>0.191472505345576</v>
      </c>
      <c r="D187" s="4">
        <v>0.391043405686256</v>
      </c>
      <c r="E187" s="4">
        <v>0.552739870684449</v>
      </c>
      <c r="F187" s="15" t="s">
        <v>97</v>
      </c>
      <c r="H187" s="3">
        <v>0.00451003952324104</v>
      </c>
      <c r="I187" s="3">
        <v>0.00986832539847397</v>
      </c>
      <c r="J187" s="3">
        <v>0.0301866800255943</v>
      </c>
      <c r="L187" s="9" t="s">
        <v>57</v>
      </c>
      <c r="M187" s="4">
        <v>1.28046397715068</v>
      </c>
      <c r="N187" s="4">
        <v>0.107888375803487</v>
      </c>
      <c r="O187" s="4">
        <v>0.977009683006892</v>
      </c>
      <c r="P187" s="4">
        <v>0.317407207650635</v>
      </c>
      <c r="Q187" s="15" t="s">
        <v>97</v>
      </c>
      <c r="S187" s="3">
        <v>0.00454071952100774</v>
      </c>
      <c r="T187" s="3">
        <v>0.621460241039848</v>
      </c>
      <c r="U187" s="3">
        <v>0.0101899146305009</v>
      </c>
      <c r="W187" s="9" t="s">
        <v>57</v>
      </c>
      <c r="X187" s="4">
        <v>1.28046397715068</v>
      </c>
      <c r="Y187" s="4">
        <v>0.842346748446963</v>
      </c>
      <c r="Z187" s="4">
        <v>1.13536757808568</v>
      </c>
      <c r="AA187" s="4">
        <v>0.556943895158259</v>
      </c>
      <c r="AB187" s="15" t="s">
        <v>97</v>
      </c>
      <c r="AD187" s="3">
        <v>0.719667660633603</v>
      </c>
      <c r="AE187" s="3">
        <v>0.375276340246762</v>
      </c>
      <c r="AF187" s="3">
        <v>0.033468323080313</v>
      </c>
      <c r="AH187" s="9" t="s">
        <v>57</v>
      </c>
      <c r="AI187" s="4">
        <v>1.28046397715068</v>
      </c>
      <c r="AJ187" s="4">
        <v>0.534331447823387</v>
      </c>
      <c r="AK187" s="4">
        <v>0.632483296119433</v>
      </c>
      <c r="AL187" s="4">
        <v>0.289434227301702</v>
      </c>
      <c r="AM187" s="15" t="s">
        <v>97</v>
      </c>
      <c r="AO187" s="3">
        <f>TTEST($AI185:$AI187,AJ185:AJ187,2,2)</f>
        <v>0.0963337086269965</v>
      </c>
      <c r="AP187" s="3">
        <f>TTEST($AI185:$AI187,AK185:AK187,2,2)</f>
        <v>0.0597600622679942</v>
      </c>
      <c r="AQ187" s="3">
        <f>TTEST($AI185:$AI187,AL185:AL187,2,2)</f>
        <v>0.00718222515489698</v>
      </c>
    </row>
    <row r="188" spans="8:43">
      <c r="H188" s="3" t="s">
        <v>99</v>
      </c>
      <c r="I188" s="3" t="s">
        <v>99</v>
      </c>
      <c r="J188" s="3" t="s">
        <v>98</v>
      </c>
      <c r="S188" s="3" t="s">
        <v>99</v>
      </c>
      <c r="U188" s="3" t="s">
        <v>98</v>
      </c>
      <c r="X188" s="4"/>
      <c r="Y188" s="4"/>
      <c r="Z188" s="4"/>
      <c r="AA188" s="4"/>
      <c r="AF188" s="3" t="s">
        <v>98</v>
      </c>
      <c r="AI188" s="4"/>
      <c r="AJ188" s="4"/>
      <c r="AK188" s="4"/>
      <c r="AL188" s="4"/>
      <c r="AQ188" s="3" t="s">
        <v>99</v>
      </c>
    </row>
    <row r="189" ht="15.75" spans="1:43">
      <c r="A189" s="9" t="s">
        <v>58</v>
      </c>
      <c r="B189" s="4">
        <v>1.01630493216819</v>
      </c>
      <c r="C189" s="4">
        <v>0.250120544850374</v>
      </c>
      <c r="D189" s="4">
        <v>0.465644875635958</v>
      </c>
      <c r="E189" s="4">
        <v>0.275957674034165</v>
      </c>
      <c r="F189" s="14" t="s">
        <v>95</v>
      </c>
      <c r="G189" s="2">
        <v>1.00095936747214</v>
      </c>
      <c r="H189" s="3">
        <v>0.257373527669955</v>
      </c>
      <c r="I189" s="3">
        <v>0.306356683188942</v>
      </c>
      <c r="J189" s="3">
        <v>0.259677294276208</v>
      </c>
      <c r="L189" s="9" t="s">
        <v>58</v>
      </c>
      <c r="M189" s="4">
        <v>1.01630493216819</v>
      </c>
      <c r="N189" s="4">
        <v>0.195457918301999</v>
      </c>
      <c r="O189" s="4">
        <v>0.581922517200306</v>
      </c>
      <c r="P189" s="4">
        <v>0.386873736433854</v>
      </c>
      <c r="Q189" s="14" t="s">
        <v>95</v>
      </c>
      <c r="R189" s="2">
        <v>1</v>
      </c>
      <c r="S189" s="3">
        <v>0.213333333333333</v>
      </c>
      <c r="T189" s="3">
        <v>0.513333333333333</v>
      </c>
      <c r="U189" s="3">
        <v>0.61</v>
      </c>
      <c r="W189" s="9" t="s">
        <v>58</v>
      </c>
      <c r="X189" s="4">
        <v>1.01630493216819</v>
      </c>
      <c r="Y189" s="4">
        <v>0.186195578788141</v>
      </c>
      <c r="Z189" s="4">
        <v>0.205204998246992</v>
      </c>
      <c r="AA189" s="4">
        <v>0.752631527633858</v>
      </c>
      <c r="AB189" s="14" t="s">
        <v>95</v>
      </c>
      <c r="AC189" s="2">
        <v>1</v>
      </c>
      <c r="AD189" s="3">
        <v>0.1537</v>
      </c>
      <c r="AE189" s="3">
        <v>0.2549</v>
      </c>
      <c r="AF189" s="3">
        <v>0.6728</v>
      </c>
      <c r="AH189" s="9" t="s">
        <v>58</v>
      </c>
      <c r="AI189" s="4">
        <v>1.01630493216819</v>
      </c>
      <c r="AJ189" s="4">
        <v>0.255131299232629</v>
      </c>
      <c r="AK189" s="4">
        <v>0.352374712747899</v>
      </c>
      <c r="AL189" s="4">
        <v>0.298279657025565</v>
      </c>
      <c r="AM189" s="14" t="s">
        <v>95</v>
      </c>
      <c r="AN189" s="2">
        <v>1</v>
      </c>
      <c r="AO189" s="3">
        <v>0.2246</v>
      </c>
      <c r="AP189" s="3">
        <v>0.3431</v>
      </c>
      <c r="AQ189" s="3">
        <v>0.3291</v>
      </c>
    </row>
    <row r="190" spans="1:43">
      <c r="A190" s="9" t="s">
        <v>58</v>
      </c>
      <c r="B190" s="4">
        <v>0.941696017387347</v>
      </c>
      <c r="C190" s="4">
        <v>0.257589111148112</v>
      </c>
      <c r="D190" s="4">
        <v>0.183277605719225</v>
      </c>
      <c r="E190" s="4">
        <v>0.239721640609424</v>
      </c>
      <c r="F190" s="14" t="s">
        <v>96</v>
      </c>
      <c r="G190" s="2">
        <v>0.03055</v>
      </c>
      <c r="H190" s="3">
        <v>0.00333</v>
      </c>
      <c r="I190" s="3">
        <v>0.0857</v>
      </c>
      <c r="J190" s="3">
        <v>0.01155</v>
      </c>
      <c r="L190" s="9" t="s">
        <v>58</v>
      </c>
      <c r="M190" s="4">
        <v>0.941696017387347</v>
      </c>
      <c r="N190" s="4">
        <v>0.222615568224404</v>
      </c>
      <c r="O190" s="4">
        <v>0.443250160700253</v>
      </c>
      <c r="P190" s="4">
        <v>0.649723435471904</v>
      </c>
      <c r="Q190" s="14" t="s">
        <v>96</v>
      </c>
      <c r="R190" s="2">
        <v>0.030550504633039</v>
      </c>
      <c r="S190" s="3">
        <v>0.00666666666666666</v>
      </c>
      <c r="T190" s="3">
        <v>0.0405517502019881</v>
      </c>
      <c r="U190" s="3">
        <v>0.117189305541646</v>
      </c>
      <c r="W190" s="9" t="s">
        <v>58</v>
      </c>
      <c r="X190" s="4">
        <v>0.941696017387347</v>
      </c>
      <c r="Y190" s="4">
        <v>0.169971383009296</v>
      </c>
      <c r="Z190" s="4">
        <v>0.259940227123874</v>
      </c>
      <c r="AA190" s="4">
        <v>0.759547752950521</v>
      </c>
      <c r="AB190" s="14" t="s">
        <v>96</v>
      </c>
      <c r="AC190" s="2">
        <v>0.03055</v>
      </c>
      <c r="AD190" s="3">
        <v>0.02485</v>
      </c>
      <c r="AE190" s="3">
        <v>0.02731</v>
      </c>
      <c r="AF190" s="3">
        <v>0.08327</v>
      </c>
      <c r="AH190" s="9" t="s">
        <v>58</v>
      </c>
      <c r="AI190" s="4">
        <v>0.941696017387347</v>
      </c>
      <c r="AJ190" s="4">
        <v>0.199204603996081</v>
      </c>
      <c r="AK190" s="4">
        <v>0.350037796687833</v>
      </c>
      <c r="AL190" s="4">
        <v>0.381307681935672</v>
      </c>
      <c r="AM190" s="14" t="s">
        <v>96</v>
      </c>
      <c r="AN190" s="2">
        <v>0.03055</v>
      </c>
      <c r="AO190" s="3">
        <v>0.01634</v>
      </c>
      <c r="AP190" s="3">
        <v>0.00809</v>
      </c>
      <c r="AQ190" s="3">
        <v>0.02626</v>
      </c>
    </row>
    <row r="191" spans="1:43">
      <c r="A191" s="9" t="s">
        <v>58</v>
      </c>
      <c r="B191" s="4">
        <v>1.04487715286087</v>
      </c>
      <c r="C191" s="4">
        <v>0.264410927011378</v>
      </c>
      <c r="D191" s="4">
        <v>0.270147568211642</v>
      </c>
      <c r="E191" s="4">
        <v>0.263352568185036</v>
      </c>
      <c r="F191" s="15" t="s">
        <v>97</v>
      </c>
      <c r="H191" s="3">
        <v>1.79945175804056e-5</v>
      </c>
      <c r="I191" s="3">
        <v>1.79945175804056e-5</v>
      </c>
      <c r="J191" s="3">
        <v>2.19957987221984e-5</v>
      </c>
      <c r="L191" s="9" t="s">
        <v>58</v>
      </c>
      <c r="M191" s="4">
        <v>1.04487715286087</v>
      </c>
      <c r="N191" s="4">
        <v>0.222524055352487</v>
      </c>
      <c r="O191" s="4">
        <v>0.51604905342635</v>
      </c>
      <c r="P191" s="4">
        <v>0.791439161698909</v>
      </c>
      <c r="Q191" s="15" t="s">
        <v>97</v>
      </c>
      <c r="S191" s="3">
        <v>1.63039754034085e-5</v>
      </c>
      <c r="T191" s="3">
        <v>0.000645392876296139</v>
      </c>
      <c r="U191" s="3">
        <v>0.0329557350520781</v>
      </c>
      <c r="W191" s="9" t="s">
        <v>58</v>
      </c>
      <c r="X191" s="4">
        <v>1.04487715286087</v>
      </c>
      <c r="Y191" s="4">
        <v>0.104882496054087</v>
      </c>
      <c r="Z191" s="4">
        <v>0.299412928953305</v>
      </c>
      <c r="AA191" s="4">
        <v>0.506362370050084</v>
      </c>
      <c r="AB191" s="15" t="s">
        <v>97</v>
      </c>
      <c r="AD191" s="3">
        <v>2.80478990958099e-5</v>
      </c>
      <c r="AE191" s="3">
        <v>5.43333231638616e-5</v>
      </c>
      <c r="AF191" s="3">
        <v>0.0209015032441431</v>
      </c>
      <c r="AH191" s="9" t="s">
        <v>58</v>
      </c>
      <c r="AI191" s="4">
        <v>1.04487715286087</v>
      </c>
      <c r="AJ191" s="4">
        <v>0.219605202240157</v>
      </c>
      <c r="AK191" s="4">
        <v>0.327013664497947</v>
      </c>
      <c r="AL191" s="4">
        <v>0.307579219863193</v>
      </c>
      <c r="AM191" s="15" t="s">
        <v>97</v>
      </c>
      <c r="AO191" s="3">
        <f>TTEST($AI189:$AI191,AJ189:AJ191,2,2)</f>
        <v>2.3986829198921e-5</v>
      </c>
      <c r="AP191" s="3">
        <f>TTEST($AI189:$AI191,AK189:AK191,2,2)</f>
        <v>3.22826932318946e-5</v>
      </c>
      <c r="AQ191" s="3">
        <f>TTEST($AI189:$AI191,AL189:AL191,2,2)</f>
        <v>7.69110410272974e-5</v>
      </c>
    </row>
    <row r="192" spans="8:43">
      <c r="H192" s="3" t="s">
        <v>99</v>
      </c>
      <c r="I192" s="3" t="s">
        <v>99</v>
      </c>
      <c r="J192" s="3" t="s">
        <v>99</v>
      </c>
      <c r="S192" s="3" t="s">
        <v>99</v>
      </c>
      <c r="T192" s="3" t="s">
        <v>99</v>
      </c>
      <c r="U192" s="3" t="s">
        <v>98</v>
      </c>
      <c r="X192" s="4"/>
      <c r="Y192" s="4"/>
      <c r="Z192" s="4"/>
      <c r="AA192" s="4"/>
      <c r="AD192" s="3" t="s">
        <v>99</v>
      </c>
      <c r="AE192" s="3" t="s">
        <v>99</v>
      </c>
      <c r="AF192" s="3" t="s">
        <v>98</v>
      </c>
      <c r="AI192" s="4"/>
      <c r="AJ192" s="4"/>
      <c r="AK192" s="4"/>
      <c r="AL192" s="4"/>
      <c r="AO192" s="3" t="s">
        <v>99</v>
      </c>
      <c r="AP192" s="3" t="s">
        <v>99</v>
      </c>
      <c r="AQ192" s="3" t="s">
        <v>99</v>
      </c>
    </row>
    <row r="193" ht="15.75" spans="1:43">
      <c r="A193" s="9" t="s">
        <v>59</v>
      </c>
      <c r="B193" s="4">
        <v>0.993092495437036</v>
      </c>
      <c r="C193" s="4">
        <v>0.305895154933857</v>
      </c>
      <c r="D193" s="4">
        <v>0.322143261545034</v>
      </c>
      <c r="E193" s="4">
        <v>0.507369050162256</v>
      </c>
      <c r="F193" s="14" t="s">
        <v>95</v>
      </c>
      <c r="G193" s="2">
        <v>1.01501753057742</v>
      </c>
      <c r="H193" s="3">
        <v>0.336601675290983</v>
      </c>
      <c r="I193" s="3">
        <v>0.273806487192563</v>
      </c>
      <c r="J193" s="3">
        <v>0.519806350806947</v>
      </c>
      <c r="L193" s="9" t="s">
        <v>59</v>
      </c>
      <c r="M193" s="4">
        <v>0.993092495437036</v>
      </c>
      <c r="N193" s="4">
        <v>0.365620987416395</v>
      </c>
      <c r="O193" s="4">
        <v>0.188024198169246</v>
      </c>
      <c r="P193" s="4">
        <v>0.62272981898518</v>
      </c>
      <c r="Q193" s="14" t="s">
        <v>95</v>
      </c>
      <c r="R193" s="2">
        <v>1.01333333333333</v>
      </c>
      <c r="S193" s="3">
        <v>0.406666666666667</v>
      </c>
      <c r="T193" s="3">
        <v>0.273333333333333</v>
      </c>
      <c r="U193" s="3">
        <v>0.69</v>
      </c>
      <c r="W193" s="9" t="s">
        <v>59</v>
      </c>
      <c r="X193" s="4">
        <v>0.993092495437036</v>
      </c>
      <c r="Y193" s="4">
        <v>0.290768837455557</v>
      </c>
      <c r="Z193" s="4">
        <v>0.189392386471345</v>
      </c>
      <c r="AA193" s="4">
        <v>0.635304049095039</v>
      </c>
      <c r="AB193" s="14" t="s">
        <v>95</v>
      </c>
      <c r="AC193" s="2">
        <v>1.0133</v>
      </c>
      <c r="AD193" s="3">
        <v>0.3461</v>
      </c>
      <c r="AE193" s="3">
        <v>0.2047</v>
      </c>
      <c r="AF193" s="3">
        <v>0.6339</v>
      </c>
      <c r="AH193" s="9" t="s">
        <v>59</v>
      </c>
      <c r="AI193" s="4">
        <v>0.993092495437036</v>
      </c>
      <c r="AJ193" s="4">
        <v>0.296497593501505</v>
      </c>
      <c r="AK193" s="4">
        <v>0.334145356193488</v>
      </c>
      <c r="AL193" s="4">
        <v>0.542484741593604</v>
      </c>
      <c r="AM193" s="14" t="s">
        <v>95</v>
      </c>
      <c r="AN193" s="2">
        <v>1.0133</v>
      </c>
      <c r="AO193" s="3">
        <v>0.3015</v>
      </c>
      <c r="AP193" s="3">
        <v>0.3387</v>
      </c>
      <c r="AQ193" s="3">
        <v>0.544</v>
      </c>
    </row>
    <row r="194" spans="1:43">
      <c r="A194" s="9" t="s">
        <v>59</v>
      </c>
      <c r="B194" s="4">
        <v>1.23970769993899</v>
      </c>
      <c r="C194" s="4">
        <v>0.339818177101207</v>
      </c>
      <c r="D194" s="4">
        <v>0.238629503464685</v>
      </c>
      <c r="E194" s="4">
        <v>0.524611515366745</v>
      </c>
      <c r="F194" s="14" t="s">
        <v>96</v>
      </c>
      <c r="G194" s="2">
        <v>0.12468</v>
      </c>
      <c r="H194" s="3">
        <v>0.01453</v>
      </c>
      <c r="I194" s="3">
        <v>0.02404</v>
      </c>
      <c r="J194" s="3">
        <v>0.00577</v>
      </c>
      <c r="L194" s="9" t="s">
        <v>59</v>
      </c>
      <c r="M194" s="4">
        <v>1.23970769993899</v>
      </c>
      <c r="N194" s="4">
        <v>0.433697940361575</v>
      </c>
      <c r="O194" s="4">
        <v>0.30965670874936</v>
      </c>
      <c r="P194" s="4">
        <v>0.704765709846987</v>
      </c>
      <c r="Q194" s="14" t="s">
        <v>96</v>
      </c>
      <c r="R194" s="2">
        <v>0.1246773613951</v>
      </c>
      <c r="S194" s="3">
        <v>0.0185592145427667</v>
      </c>
      <c r="T194" s="3">
        <v>0.0417665469538056</v>
      </c>
      <c r="U194" s="3">
        <v>0.0378593889720018</v>
      </c>
      <c r="W194" s="9" t="s">
        <v>59</v>
      </c>
      <c r="X194" s="4">
        <v>1.23970769993899</v>
      </c>
      <c r="Y194" s="4">
        <v>0.38344196790572</v>
      </c>
      <c r="Z194" s="4">
        <v>0.219023488590334</v>
      </c>
      <c r="AA194" s="4">
        <v>0.481888314267005</v>
      </c>
      <c r="AB194" s="14" t="s">
        <v>96</v>
      </c>
      <c r="AC194" s="2">
        <v>0.12468</v>
      </c>
      <c r="AD194" s="3">
        <v>0.02822</v>
      </c>
      <c r="AE194" s="3">
        <v>0.00857</v>
      </c>
      <c r="AF194" s="3">
        <v>0.08739</v>
      </c>
      <c r="AH194" s="9" t="s">
        <v>59</v>
      </c>
      <c r="AI194" s="4">
        <v>1.23970769993899</v>
      </c>
      <c r="AJ194" s="4">
        <v>0.268573392665883</v>
      </c>
      <c r="AK194" s="4">
        <v>0.333444128962286</v>
      </c>
      <c r="AL194" s="4">
        <v>0.572053476461163</v>
      </c>
      <c r="AM194" s="14" t="s">
        <v>96</v>
      </c>
      <c r="AN194" s="2">
        <v>0.12468</v>
      </c>
      <c r="AO194" s="3">
        <v>0.02059</v>
      </c>
      <c r="AP194" s="3">
        <v>0.00494</v>
      </c>
      <c r="AQ194" s="3">
        <v>0.01582</v>
      </c>
    </row>
    <row r="195" spans="1:43">
      <c r="A195" s="9" t="s">
        <v>59</v>
      </c>
      <c r="B195" s="4">
        <v>0.812252396356236</v>
      </c>
      <c r="C195" s="4">
        <v>0.364091693837886</v>
      </c>
      <c r="D195" s="4">
        <v>0.260646696567971</v>
      </c>
      <c r="E195" s="4">
        <v>0.527438486891839</v>
      </c>
      <c r="F195" s="15" t="s">
        <v>97</v>
      </c>
      <c r="H195" s="3">
        <v>0.00559395900268383</v>
      </c>
      <c r="I195" s="3">
        <v>0.00421940700471911</v>
      </c>
      <c r="J195" s="3">
        <v>0.0162332778964065</v>
      </c>
      <c r="L195" s="9" t="s">
        <v>59</v>
      </c>
      <c r="M195" s="4">
        <v>0.812252396356236</v>
      </c>
      <c r="N195" s="4">
        <v>0.421704352669882</v>
      </c>
      <c r="O195" s="4">
        <v>0.321128006653322</v>
      </c>
      <c r="P195" s="4">
        <v>0.745870475035211</v>
      </c>
      <c r="Q195" s="15" t="s">
        <v>97</v>
      </c>
      <c r="S195" s="3">
        <v>0.00840571941453853</v>
      </c>
      <c r="T195" s="3">
        <v>0.00478798396371059</v>
      </c>
      <c r="U195" s="3">
        <v>0.0660839454011267</v>
      </c>
      <c r="W195" s="9" t="s">
        <v>59</v>
      </c>
      <c r="X195" s="4">
        <v>0.812252396356236</v>
      </c>
      <c r="Y195" s="4">
        <v>0.36404340741449</v>
      </c>
      <c r="Z195" s="4">
        <v>0.205804735475205</v>
      </c>
      <c r="AA195" s="4">
        <v>0.784615557085769</v>
      </c>
      <c r="AB195" s="15" t="s">
        <v>97</v>
      </c>
      <c r="AD195" s="3">
        <v>0.00623368769723972</v>
      </c>
      <c r="AE195" s="3">
        <v>0.00284889892547236</v>
      </c>
      <c r="AF195" s="3">
        <v>0.0658010271063484</v>
      </c>
      <c r="AH195" s="9" t="s">
        <v>59</v>
      </c>
      <c r="AI195" s="4">
        <v>0.812252396356236</v>
      </c>
      <c r="AJ195" s="4">
        <v>0.339362120475236</v>
      </c>
      <c r="AK195" s="4">
        <v>0.348611388269293</v>
      </c>
      <c r="AL195" s="4">
        <v>0.517312849639152</v>
      </c>
      <c r="AM195" s="15" t="s">
        <v>97</v>
      </c>
      <c r="AO195" s="3">
        <f>TTEST($AI193:$AI195,AJ193:AJ195,2,2)</f>
        <v>0.00473603817731</v>
      </c>
      <c r="AP195" s="3">
        <f>TTEST($AI193:$AI195,AK193:AK195,2,2)</f>
        <v>0.00548916315502861</v>
      </c>
      <c r="AQ195" s="3">
        <f>TTEST($AI193:$AI195,AL193:AL195,2,2)</f>
        <v>0.0195718276342277</v>
      </c>
    </row>
    <row r="196" spans="8:43">
      <c r="H196" s="3" t="s">
        <v>99</v>
      </c>
      <c r="I196" s="3" t="s">
        <v>99</v>
      </c>
      <c r="J196" s="3" t="s">
        <v>98</v>
      </c>
      <c r="S196" s="3" t="s">
        <v>99</v>
      </c>
      <c r="T196" s="3" t="s">
        <v>99</v>
      </c>
      <c r="X196" s="4"/>
      <c r="Y196" s="4"/>
      <c r="Z196" s="4"/>
      <c r="AA196" s="4"/>
      <c r="AD196" s="3" t="s">
        <v>99</v>
      </c>
      <c r="AE196" s="3" t="s">
        <v>99</v>
      </c>
      <c r="AI196" s="4"/>
      <c r="AJ196" s="4"/>
      <c r="AK196" s="4"/>
      <c r="AL196" s="4"/>
      <c r="AO196" s="3" t="s">
        <v>99</v>
      </c>
      <c r="AP196" s="3" t="s">
        <v>99</v>
      </c>
      <c r="AQ196" s="3" t="s">
        <v>98</v>
      </c>
    </row>
    <row r="197" ht="15.75" spans="1:43">
      <c r="A197" s="9" t="s">
        <v>60</v>
      </c>
      <c r="B197" s="4">
        <v>1.05214484820072</v>
      </c>
      <c r="C197" s="4">
        <v>0.638555652682655</v>
      </c>
      <c r="D197" s="4">
        <v>0.432265595145086</v>
      </c>
      <c r="E197" s="4">
        <v>0.556461264571636</v>
      </c>
      <c r="F197" s="14" t="s">
        <v>95</v>
      </c>
      <c r="G197" s="2">
        <v>1.00191659921024</v>
      </c>
      <c r="H197" s="3">
        <v>0.494144976826401</v>
      </c>
      <c r="I197" s="3">
        <v>0.415429315577401</v>
      </c>
      <c r="J197" s="3">
        <v>0.545748181254809</v>
      </c>
      <c r="L197" s="9" t="s">
        <v>60</v>
      </c>
      <c r="M197" s="4">
        <v>1.05214484820072</v>
      </c>
      <c r="N197" s="4">
        <v>0.185114690082733</v>
      </c>
      <c r="O197" s="4">
        <v>0.306693957543872</v>
      </c>
      <c r="P197" s="4">
        <v>0.225891531681644</v>
      </c>
      <c r="Q197" s="14" t="s">
        <v>95</v>
      </c>
      <c r="R197" s="2">
        <v>1.00333333333333</v>
      </c>
      <c r="S197" s="3">
        <v>0.173333333333333</v>
      </c>
      <c r="T197" s="3">
        <v>0.286666666666667</v>
      </c>
      <c r="U197" s="3">
        <v>0.236666666666667</v>
      </c>
      <c r="W197" s="9" t="s">
        <v>60</v>
      </c>
      <c r="X197" s="4">
        <v>1.05214484820072</v>
      </c>
      <c r="Y197" s="4">
        <v>0.770355320825171</v>
      </c>
      <c r="Z197" s="4">
        <v>0.745458498245738</v>
      </c>
      <c r="AA197" s="4">
        <v>0.177423310848652</v>
      </c>
      <c r="AB197" s="14" t="s">
        <v>95</v>
      </c>
      <c r="AC197" s="2">
        <v>1.0033</v>
      </c>
      <c r="AD197" s="3">
        <v>0.7302</v>
      </c>
      <c r="AE197" s="3">
        <v>0.8662</v>
      </c>
      <c r="AF197" s="3">
        <v>0.2266</v>
      </c>
      <c r="AH197" s="9" t="s">
        <v>60</v>
      </c>
      <c r="AI197" s="4">
        <v>1.05214484820072</v>
      </c>
      <c r="AJ197" s="4">
        <v>0.551878451219651</v>
      </c>
      <c r="AK197" s="4">
        <v>0.300830848339005</v>
      </c>
      <c r="AL197" s="4">
        <v>0.38527723039013</v>
      </c>
      <c r="AM197" s="14" t="s">
        <v>95</v>
      </c>
      <c r="AN197" s="2">
        <v>1.0033</v>
      </c>
      <c r="AO197" s="3">
        <v>0.532</v>
      </c>
      <c r="AP197" s="3">
        <v>0.2944</v>
      </c>
      <c r="AQ197" s="3">
        <v>0.4173</v>
      </c>
    </row>
    <row r="198" spans="1:43">
      <c r="A198" s="9" t="s">
        <v>60</v>
      </c>
      <c r="B198" s="4">
        <v>1.03765965915975</v>
      </c>
      <c r="C198" s="4">
        <v>0.454545234676597</v>
      </c>
      <c r="D198" s="4">
        <v>0.500643095978434</v>
      </c>
      <c r="E198" s="4">
        <v>0.57953201663427</v>
      </c>
      <c r="F198" s="14" t="s">
        <v>96</v>
      </c>
      <c r="G198" s="2">
        <v>0.04177</v>
      </c>
      <c r="H198" s="3">
        <v>0.07535</v>
      </c>
      <c r="I198" s="3">
        <v>0.05548</v>
      </c>
      <c r="J198" s="3">
        <v>0.02404</v>
      </c>
      <c r="L198" s="9" t="s">
        <v>60</v>
      </c>
      <c r="M198" s="4">
        <v>1.03765965915975</v>
      </c>
      <c r="N198" s="4">
        <v>0.161975675599618</v>
      </c>
      <c r="O198" s="4">
        <v>0.281602356733337</v>
      </c>
      <c r="P198" s="4">
        <v>0.218041809282528</v>
      </c>
      <c r="Q198" s="14" t="s">
        <v>96</v>
      </c>
      <c r="R198" s="2">
        <v>0.0417665469538055</v>
      </c>
      <c r="S198" s="3">
        <v>0.00881917103688197</v>
      </c>
      <c r="T198" s="3">
        <v>0.0120185042515466</v>
      </c>
      <c r="U198" s="3">
        <v>0.0120185042515466</v>
      </c>
      <c r="W198" s="9" t="s">
        <v>60</v>
      </c>
      <c r="X198" s="4">
        <v>1.03765965915975</v>
      </c>
      <c r="Y198" s="4">
        <v>0.733958202075763</v>
      </c>
      <c r="Z198" s="4">
        <v>0.877474699336154</v>
      </c>
      <c r="AA198" s="4">
        <v>0.263992489615149</v>
      </c>
      <c r="AB198" s="14" t="s">
        <v>96</v>
      </c>
      <c r="AC198" s="2">
        <v>0.04177</v>
      </c>
      <c r="AD198" s="3">
        <v>0.02433</v>
      </c>
      <c r="AE198" s="3">
        <v>0.06668</v>
      </c>
      <c r="AF198" s="3">
        <v>0.02567</v>
      </c>
      <c r="AH198" s="9" t="s">
        <v>60</v>
      </c>
      <c r="AI198" s="4">
        <v>1.03765965915975</v>
      </c>
      <c r="AJ198" s="4">
        <v>0.457548525868779</v>
      </c>
      <c r="AK198" s="4">
        <v>0.304459887527091</v>
      </c>
      <c r="AL198" s="4">
        <v>0.479363051502722</v>
      </c>
      <c r="AM198" s="14" t="s">
        <v>96</v>
      </c>
      <c r="AN198" s="2">
        <v>0.04177</v>
      </c>
      <c r="AO198" s="3">
        <v>0.03852</v>
      </c>
      <c r="AP198" s="3">
        <v>0.00832</v>
      </c>
      <c r="AQ198" s="3">
        <v>0.03103</v>
      </c>
    </row>
    <row r="199" spans="1:43">
      <c r="A199" s="9" t="s">
        <v>60</v>
      </c>
      <c r="B199" s="4">
        <v>0.915945290270249</v>
      </c>
      <c r="C199" s="4">
        <v>0.389334043119951</v>
      </c>
      <c r="D199" s="4">
        <v>0.313379255608683</v>
      </c>
      <c r="E199" s="4">
        <v>0.501251262558522</v>
      </c>
      <c r="F199" s="15" t="s">
        <v>97</v>
      </c>
      <c r="H199" s="3">
        <v>0.00415579896684012</v>
      </c>
      <c r="I199" s="3">
        <v>0.00109214737282801</v>
      </c>
      <c r="J199" s="3">
        <v>0.000743016920554076</v>
      </c>
      <c r="L199" s="9" t="s">
        <v>60</v>
      </c>
      <c r="M199" s="4">
        <v>0.915945290270249</v>
      </c>
      <c r="N199" s="4">
        <v>0.170070574013471</v>
      </c>
      <c r="O199" s="4">
        <v>0.267836713159785</v>
      </c>
      <c r="P199" s="4">
        <v>0.256371507056407</v>
      </c>
      <c r="Q199" s="15" t="s">
        <v>97</v>
      </c>
      <c r="S199" s="3">
        <v>4.54403673850154e-5</v>
      </c>
      <c r="T199" s="3">
        <v>8.82582658381406e-5</v>
      </c>
      <c r="U199" s="3">
        <v>6.74146145628795e-5</v>
      </c>
      <c r="W199" s="9" t="s">
        <v>60</v>
      </c>
      <c r="X199" s="4">
        <v>0.915945290270249</v>
      </c>
      <c r="Y199" s="4">
        <v>0.686320665945703</v>
      </c>
      <c r="Z199" s="4">
        <v>0.975600602300313</v>
      </c>
      <c r="AA199" s="4">
        <v>0.238250460608568</v>
      </c>
      <c r="AB199" s="15" t="s">
        <v>97</v>
      </c>
      <c r="AD199" s="3">
        <v>0.00539444240467386</v>
      </c>
      <c r="AE199" s="3">
        <v>0.162695157355288</v>
      </c>
      <c r="AF199" s="3">
        <v>0.000102859071174054</v>
      </c>
      <c r="AH199" s="9" t="s">
        <v>60</v>
      </c>
      <c r="AI199" s="4">
        <v>0.915945290270249</v>
      </c>
      <c r="AJ199" s="4">
        <v>0.586431543657673</v>
      </c>
      <c r="AK199" s="4">
        <v>0.277885658167693</v>
      </c>
      <c r="AL199" s="4">
        <v>0.387283731291058</v>
      </c>
      <c r="AM199" s="15" t="s">
        <v>97</v>
      </c>
      <c r="AO199" s="3">
        <f>TTEST($AI197:$AI199,AJ197:AJ199,2,2)</f>
        <v>0.00125022171956282</v>
      </c>
      <c r="AP199" s="3">
        <f>TTEST($AI197:$AI199,AK197:AK199,2,2)</f>
        <v>8.73374875120025e-5</v>
      </c>
      <c r="AQ199" s="3">
        <f>TTEST($AI197:$AI199,AL197:AL199,2,2)</f>
        <v>0.0003891810063372</v>
      </c>
    </row>
    <row r="200" spans="8:43">
      <c r="H200" s="3" t="s">
        <v>99</v>
      </c>
      <c r="I200" s="3" t="s">
        <v>99</v>
      </c>
      <c r="J200" s="3" t="s">
        <v>99</v>
      </c>
      <c r="S200" s="3" t="s">
        <v>99</v>
      </c>
      <c r="T200" s="3" t="s">
        <v>99</v>
      </c>
      <c r="U200" s="3" t="s">
        <v>99</v>
      </c>
      <c r="X200" s="4"/>
      <c r="Y200" s="4"/>
      <c r="Z200" s="4"/>
      <c r="AA200" s="4"/>
      <c r="AD200" s="3" t="s">
        <v>99</v>
      </c>
      <c r="AF200" s="3" t="s">
        <v>99</v>
      </c>
      <c r="AI200" s="4"/>
      <c r="AJ200" s="4"/>
      <c r="AK200" s="4"/>
      <c r="AL200" s="4"/>
      <c r="AO200" s="3" t="s">
        <v>99</v>
      </c>
      <c r="AP200" s="3" t="s">
        <v>99</v>
      </c>
      <c r="AQ200" s="3" t="s">
        <v>99</v>
      </c>
    </row>
    <row r="201" ht="15.75" spans="1:43">
      <c r="A201" s="9" t="s">
        <v>61</v>
      </c>
      <c r="B201" s="4">
        <v>0.910228081011188</v>
      </c>
      <c r="C201" s="4">
        <v>0.348062461618174</v>
      </c>
      <c r="D201" s="4">
        <v>0.554110649677714</v>
      </c>
      <c r="E201" s="4">
        <v>0.293931870372303</v>
      </c>
      <c r="F201" s="14" t="s">
        <v>95</v>
      </c>
      <c r="G201" s="2">
        <v>1.02448220293469</v>
      </c>
      <c r="H201" s="3">
        <v>0.338626062449359</v>
      </c>
      <c r="I201" s="3">
        <v>0.636951168771781</v>
      </c>
      <c r="J201" s="3">
        <v>0.435887685680552</v>
      </c>
      <c r="L201" s="9" t="s">
        <v>61</v>
      </c>
      <c r="M201" s="4">
        <v>0.910228081011188</v>
      </c>
      <c r="N201" s="4">
        <v>0.309366783698595</v>
      </c>
      <c r="O201" s="4">
        <v>0.240190989279368</v>
      </c>
      <c r="P201" s="4">
        <v>0.759043357295996</v>
      </c>
      <c r="Q201" s="14" t="s">
        <v>95</v>
      </c>
      <c r="R201" s="2">
        <v>1.02333333333333</v>
      </c>
      <c r="S201" s="3">
        <v>0.423333333333333</v>
      </c>
      <c r="T201" s="3">
        <v>0.236666666666667</v>
      </c>
      <c r="U201" s="3">
        <v>0.536666666666667</v>
      </c>
      <c r="W201" s="9" t="s">
        <v>61</v>
      </c>
      <c r="X201" s="4">
        <v>0.910228081011188</v>
      </c>
      <c r="Y201" s="4">
        <v>0.280233257181672</v>
      </c>
      <c r="Z201" s="4">
        <v>0.843967349799087</v>
      </c>
      <c r="AA201" s="4">
        <v>1.84517019781285</v>
      </c>
      <c r="AB201" s="14" t="s">
        <v>95</v>
      </c>
      <c r="AC201" s="2">
        <v>1.0233</v>
      </c>
      <c r="AD201" s="3">
        <v>0.295</v>
      </c>
      <c r="AE201" s="3">
        <v>0.8007</v>
      </c>
      <c r="AF201" s="3">
        <v>2.019</v>
      </c>
      <c r="AH201" s="9" t="s">
        <v>61</v>
      </c>
      <c r="AI201" s="4">
        <v>0.910228081011188</v>
      </c>
      <c r="AJ201" s="4">
        <v>0.275099763908274</v>
      </c>
      <c r="AK201" s="4">
        <v>0.687185200753701</v>
      </c>
      <c r="AL201" s="4">
        <v>0.95063683361897</v>
      </c>
      <c r="AM201" s="14" t="s">
        <v>95</v>
      </c>
      <c r="AN201" s="2">
        <v>1.0233</v>
      </c>
      <c r="AO201" s="3">
        <v>0.2769</v>
      </c>
      <c r="AP201" s="3">
        <v>0.4881</v>
      </c>
      <c r="AQ201" s="3">
        <v>0.875</v>
      </c>
    </row>
    <row r="202" spans="1:43">
      <c r="A202" s="9" t="s">
        <v>61</v>
      </c>
      <c r="B202" s="4">
        <v>1.34854157502521</v>
      </c>
      <c r="C202" s="4">
        <v>0.270436633826142</v>
      </c>
      <c r="D202" s="4">
        <v>0.620741436813286</v>
      </c>
      <c r="E202" s="4">
        <v>0.461228542718315</v>
      </c>
      <c r="F202" s="14" t="s">
        <v>96</v>
      </c>
      <c r="G202" s="2">
        <v>0.16586</v>
      </c>
      <c r="H202" s="3">
        <v>0.03786</v>
      </c>
      <c r="I202" s="3">
        <v>0.05548</v>
      </c>
      <c r="J202" s="3">
        <v>0.07623</v>
      </c>
      <c r="L202" s="9" t="s">
        <v>61</v>
      </c>
      <c r="M202" s="4">
        <v>1.34854157502521</v>
      </c>
      <c r="N202" s="4">
        <v>0.35832166015492</v>
      </c>
      <c r="O202" s="4">
        <v>0.191237547129636</v>
      </c>
      <c r="P202" s="4">
        <v>0.14662848412726</v>
      </c>
      <c r="Q202" s="14" t="s">
        <v>96</v>
      </c>
      <c r="R202" s="2">
        <v>0.165864737394996</v>
      </c>
      <c r="S202" s="3">
        <v>0.089504810547317</v>
      </c>
      <c r="T202" s="3">
        <v>0.0260341655863555</v>
      </c>
      <c r="U202" s="3">
        <v>0.194107644820542</v>
      </c>
      <c r="W202" s="9" t="s">
        <v>61</v>
      </c>
      <c r="X202" s="4">
        <v>1.34854157502521</v>
      </c>
      <c r="Y202" s="4">
        <v>0.478224858344649</v>
      </c>
      <c r="Z202" s="4">
        <v>0.707078810119918</v>
      </c>
      <c r="AA202" s="4">
        <v>1.99135976483303</v>
      </c>
      <c r="AB202" s="14" t="s">
        <v>96</v>
      </c>
      <c r="AC202" s="2">
        <v>0.16586</v>
      </c>
      <c r="AD202" s="3">
        <v>0.1018</v>
      </c>
      <c r="AE202" s="3">
        <v>0.04686</v>
      </c>
      <c r="AF202" s="3">
        <v>0.10919</v>
      </c>
      <c r="AH202" s="9" t="s">
        <v>61</v>
      </c>
      <c r="AI202" s="4">
        <v>1.34854157502521</v>
      </c>
      <c r="AJ202" s="4">
        <v>0.216779991556071</v>
      </c>
      <c r="AK202" s="4">
        <v>0.31901414953703</v>
      </c>
      <c r="AL202" s="4">
        <v>0.879665053595271</v>
      </c>
      <c r="AM202" s="14" t="s">
        <v>96</v>
      </c>
      <c r="AN202" s="2">
        <v>0.16586</v>
      </c>
      <c r="AO202" s="3">
        <v>0.0352</v>
      </c>
      <c r="AP202" s="3">
        <v>0.10733</v>
      </c>
      <c r="AQ202" s="3">
        <v>0.0451</v>
      </c>
    </row>
    <row r="203" spans="1:43">
      <c r="A203" s="9" t="s">
        <v>61</v>
      </c>
      <c r="B203" s="4">
        <v>0.814676952767669</v>
      </c>
      <c r="C203" s="4">
        <v>0.39737909190376</v>
      </c>
      <c r="D203" s="4">
        <v>0.736001419824344</v>
      </c>
      <c r="E203" s="4">
        <v>0.552502643951037</v>
      </c>
      <c r="F203" s="15" t="s">
        <v>97</v>
      </c>
      <c r="H203" s="3">
        <v>0.0152070501786808</v>
      </c>
      <c r="I203" s="3">
        <v>0.0882778623377429</v>
      </c>
      <c r="J203" s="3">
        <v>0.0312981442031938</v>
      </c>
      <c r="L203" s="9" t="s">
        <v>61</v>
      </c>
      <c r="M203" s="4">
        <v>0.814676952767669</v>
      </c>
      <c r="N203" s="4">
        <v>0.598791692423405</v>
      </c>
      <c r="O203" s="4">
        <v>0.275906994270302</v>
      </c>
      <c r="P203" s="4">
        <v>0.703842980547475</v>
      </c>
      <c r="Q203" s="15" t="s">
        <v>97</v>
      </c>
      <c r="S203" s="3">
        <v>0.0323139506281124</v>
      </c>
      <c r="T203" s="3">
        <v>0.0089973491287218</v>
      </c>
      <c r="U203" s="3">
        <v>0.12873823411647</v>
      </c>
      <c r="W203" s="9" t="s">
        <v>61</v>
      </c>
      <c r="X203" s="4">
        <v>0.814676952767669</v>
      </c>
      <c r="Y203" s="4">
        <v>0.126499273191843</v>
      </c>
      <c r="Z203" s="4">
        <v>0.851074318438342</v>
      </c>
      <c r="AA203" s="4">
        <v>2.22039018700688</v>
      </c>
      <c r="AB203" s="15" t="s">
        <v>97</v>
      </c>
      <c r="AD203" s="3">
        <v>0.0195496171446181</v>
      </c>
      <c r="AE203" s="3">
        <v>0.260571468427503</v>
      </c>
      <c r="AF203" s="3">
        <v>0.00728290750897547</v>
      </c>
      <c r="AH203" s="9" t="s">
        <v>61</v>
      </c>
      <c r="AI203" s="4">
        <v>0.814676952767669</v>
      </c>
      <c r="AJ203" s="4">
        <v>0.338692231986868</v>
      </c>
      <c r="AK203" s="4">
        <v>0.45821724677624</v>
      </c>
      <c r="AL203" s="4">
        <v>0.794618512502484</v>
      </c>
      <c r="AM203" s="15" t="s">
        <v>97</v>
      </c>
      <c r="AO203" s="3">
        <f>TTEST($AI201:$AI203,AJ201:AJ203,2,2)</f>
        <v>0.0112658203629374</v>
      </c>
      <c r="AP203" s="3">
        <f>TTEST($AI201:$AI203,AK201:AK203,2,2)</f>
        <v>0.0523215505754107</v>
      </c>
      <c r="AQ203" s="3">
        <f>TTEST($AI201:$AI203,AL201:AL203,2,2)</f>
        <v>0.42989835225427</v>
      </c>
    </row>
    <row r="204" spans="8:41">
      <c r="H204" s="3" t="s">
        <v>98</v>
      </c>
      <c r="J204" s="3" t="s">
        <v>98</v>
      </c>
      <c r="S204" s="3" t="s">
        <v>98</v>
      </c>
      <c r="T204" s="3" t="s">
        <v>99</v>
      </c>
      <c r="X204" s="4"/>
      <c r="Y204" s="4"/>
      <c r="Z204" s="4"/>
      <c r="AA204" s="4"/>
      <c r="AD204" s="3" t="s">
        <v>98</v>
      </c>
      <c r="AF204" s="3" t="s">
        <v>99</v>
      </c>
      <c r="AI204" s="4"/>
      <c r="AJ204" s="4"/>
      <c r="AK204" s="4"/>
      <c r="AL204" s="4"/>
      <c r="AO204" s="3" t="s">
        <v>98</v>
      </c>
    </row>
    <row r="205" ht="15.75" spans="1:43">
      <c r="A205" s="9" t="s">
        <v>62</v>
      </c>
      <c r="B205" s="4">
        <v>0.968170695982884</v>
      </c>
      <c r="C205" s="4">
        <v>0.176840703392495</v>
      </c>
      <c r="D205" s="4">
        <v>0.470489692220168</v>
      </c>
      <c r="E205" s="4">
        <v>0.388583248395279</v>
      </c>
      <c r="F205" s="14" t="s">
        <v>95</v>
      </c>
      <c r="G205" s="2">
        <v>1.01216022775557</v>
      </c>
      <c r="H205" s="3">
        <v>0.188726623575036</v>
      </c>
      <c r="I205" s="3">
        <v>0.471354550831625</v>
      </c>
      <c r="J205" s="3">
        <v>0.386401630400217</v>
      </c>
      <c r="L205" s="9" t="s">
        <v>62</v>
      </c>
      <c r="M205" s="4">
        <v>0.968170695982884</v>
      </c>
      <c r="N205" s="4">
        <v>0.250960418174648</v>
      </c>
      <c r="O205" s="4">
        <v>0.522463027857199</v>
      </c>
      <c r="P205" s="4">
        <v>0.350180019865778</v>
      </c>
      <c r="Q205" s="14" t="s">
        <v>95</v>
      </c>
      <c r="R205" s="2">
        <v>1.01333333333333</v>
      </c>
      <c r="S205" s="3">
        <v>0.213333333333333</v>
      </c>
      <c r="T205" s="3">
        <v>0.56</v>
      </c>
      <c r="U205" s="3">
        <v>0.44</v>
      </c>
      <c r="W205" s="9" t="s">
        <v>62</v>
      </c>
      <c r="X205" s="4">
        <v>0.968170695982884</v>
      </c>
      <c r="Y205" s="4">
        <v>0.266074811103375</v>
      </c>
      <c r="Z205" s="4">
        <v>0.453307880175461</v>
      </c>
      <c r="AA205" s="4">
        <v>0.505109510539941</v>
      </c>
      <c r="AB205" s="14" t="s">
        <v>95</v>
      </c>
      <c r="AC205" s="2">
        <v>1.0133</v>
      </c>
      <c r="AD205" s="3">
        <v>0.2703</v>
      </c>
      <c r="AE205" s="3">
        <v>0.4442</v>
      </c>
      <c r="AF205" s="3">
        <v>0.4749</v>
      </c>
      <c r="AH205" s="9" t="s">
        <v>62</v>
      </c>
      <c r="AI205" s="4">
        <v>0.968170695982884</v>
      </c>
      <c r="AJ205" s="4">
        <v>0.606189056053294</v>
      </c>
      <c r="AK205" s="4">
        <v>0.583755075740178</v>
      </c>
      <c r="AL205" s="4">
        <v>0.454136071586289</v>
      </c>
      <c r="AM205" s="14" t="s">
        <v>95</v>
      </c>
      <c r="AN205" s="2">
        <v>1.0133</v>
      </c>
      <c r="AO205" s="3">
        <v>0.6506</v>
      </c>
      <c r="AP205" s="3">
        <v>0.535</v>
      </c>
      <c r="AQ205" s="3">
        <v>0.4579</v>
      </c>
    </row>
    <row r="206" spans="1:43">
      <c r="A206" s="9" t="s">
        <v>62</v>
      </c>
      <c r="B206" s="4">
        <v>1.22546844252913</v>
      </c>
      <c r="C206" s="4">
        <v>0.211021281693927</v>
      </c>
      <c r="D206" s="4">
        <v>0.485725003918828</v>
      </c>
      <c r="E206" s="4">
        <v>0.368787068868417</v>
      </c>
      <c r="F206" s="14" t="s">
        <v>96</v>
      </c>
      <c r="G206" s="2">
        <v>0.11465</v>
      </c>
      <c r="H206" s="3">
        <v>0.01</v>
      </c>
      <c r="I206" s="3">
        <v>0.00882</v>
      </c>
      <c r="J206" s="3">
        <v>0.00882</v>
      </c>
      <c r="L206" s="9" t="s">
        <v>62</v>
      </c>
      <c r="M206" s="4">
        <v>1.22546844252913</v>
      </c>
      <c r="N206" s="4">
        <v>0.237903144905151</v>
      </c>
      <c r="O206" s="4">
        <v>0.574750781587419</v>
      </c>
      <c r="P206" s="4">
        <v>0.425661129495296</v>
      </c>
      <c r="Q206" s="14" t="s">
        <v>96</v>
      </c>
      <c r="R206" s="2">
        <v>0.114649223479466</v>
      </c>
      <c r="S206" s="3">
        <v>0.0317979733805649</v>
      </c>
      <c r="T206" s="3">
        <v>0.0208166599946613</v>
      </c>
      <c r="U206" s="3">
        <v>0.055075705472861</v>
      </c>
      <c r="W206" s="9" t="s">
        <v>62</v>
      </c>
      <c r="X206" s="4">
        <v>1.22546844252913</v>
      </c>
      <c r="Y206" s="4">
        <v>0.276954214159665</v>
      </c>
      <c r="Z206" s="4">
        <v>0.450529058962402</v>
      </c>
      <c r="AA206" s="4">
        <v>0.505132215971823</v>
      </c>
      <c r="AB206" s="14" t="s">
        <v>96</v>
      </c>
      <c r="AC206" s="2">
        <v>0.11465</v>
      </c>
      <c r="AD206" s="3">
        <v>0.00337</v>
      </c>
      <c r="AE206" s="3">
        <v>0.00773</v>
      </c>
      <c r="AF206" s="3">
        <v>0.03021</v>
      </c>
      <c r="AH206" s="9" t="s">
        <v>62</v>
      </c>
      <c r="AI206" s="4">
        <v>1.22546844252913</v>
      </c>
      <c r="AJ206" s="4">
        <v>0.740562966119063</v>
      </c>
      <c r="AK206" s="4">
        <v>0.512393735518473</v>
      </c>
      <c r="AL206" s="4">
        <v>0.517823848313444</v>
      </c>
      <c r="AM206" s="14" t="s">
        <v>96</v>
      </c>
      <c r="AN206" s="2">
        <v>0.11465</v>
      </c>
      <c r="AO206" s="3">
        <v>0.04497</v>
      </c>
      <c r="AP206" s="3">
        <v>0.02441</v>
      </c>
      <c r="AQ206" s="3">
        <v>0.03357</v>
      </c>
    </row>
    <row r="207" spans="1:43">
      <c r="A207" s="9" t="s">
        <v>62</v>
      </c>
      <c r="B207" s="4">
        <v>0.842841544754698</v>
      </c>
      <c r="C207" s="4">
        <v>0.178317885638687</v>
      </c>
      <c r="D207" s="4">
        <v>0.457848956355878</v>
      </c>
      <c r="E207" s="4">
        <v>0.401834573936954</v>
      </c>
      <c r="F207" s="15" t="s">
        <v>97</v>
      </c>
      <c r="H207" s="3">
        <v>0.0018959516862329</v>
      </c>
      <c r="I207" s="3">
        <v>0.00871382285468384</v>
      </c>
      <c r="J207" s="3">
        <v>0.0052036825288477</v>
      </c>
      <c r="L207" s="9" t="s">
        <v>62</v>
      </c>
      <c r="M207" s="4">
        <v>0.842841544754698</v>
      </c>
      <c r="N207" s="4">
        <v>0.154456198442164</v>
      </c>
      <c r="O207" s="4">
        <v>0.591111972553298</v>
      </c>
      <c r="P207" s="4">
        <v>0.536747946134341</v>
      </c>
      <c r="Q207" s="15" t="s">
        <v>97</v>
      </c>
      <c r="S207" s="3">
        <v>0.00238900690461325</v>
      </c>
      <c r="T207" s="3">
        <v>0.0171837888098197</v>
      </c>
      <c r="U207" s="3">
        <v>0.0100475752857962</v>
      </c>
      <c r="W207" s="9" t="s">
        <v>62</v>
      </c>
      <c r="X207" s="4">
        <v>0.842841544754698</v>
      </c>
      <c r="Y207" s="4">
        <v>0.267879860151321</v>
      </c>
      <c r="Z207" s="4">
        <v>0.428856542998188</v>
      </c>
      <c r="AA207" s="4">
        <v>0.414481683641063</v>
      </c>
      <c r="AB207" s="15" t="s">
        <v>97</v>
      </c>
      <c r="AD207" s="3">
        <v>0.00275523934160454</v>
      </c>
      <c r="AE207" s="3">
        <v>0.00732889460666918</v>
      </c>
      <c r="AF207" s="3">
        <v>0.00997492000208518</v>
      </c>
      <c r="AH207" s="9" t="s">
        <v>62</v>
      </c>
      <c r="AI207" s="4">
        <v>0.842841544754698</v>
      </c>
      <c r="AJ207" s="4">
        <v>0.605096095532879</v>
      </c>
      <c r="AK207" s="4">
        <v>0.508804512199443</v>
      </c>
      <c r="AL207" s="4">
        <v>0.401727729434121</v>
      </c>
      <c r="AM207" s="15" t="s">
        <v>97</v>
      </c>
      <c r="AO207" s="3">
        <f>TTEST($AI205:$AI207,AJ205:AJ207,2,2)</f>
        <v>0.0406872889256378</v>
      </c>
      <c r="AP207" s="3">
        <f>TTEST($AI205:$AI207,AK205:AK207,2,2)</f>
        <v>0.0143672984470493</v>
      </c>
      <c r="AQ207" s="3">
        <f>TTEST($AI205:$AI207,AL205:AL207,2,2)</f>
        <v>0.00919623038532818</v>
      </c>
    </row>
    <row r="208" spans="8:43">
      <c r="H208" s="3" t="s">
        <v>99</v>
      </c>
      <c r="I208" s="3" t="s">
        <v>99</v>
      </c>
      <c r="J208" s="3" t="s">
        <v>99</v>
      </c>
      <c r="S208" s="3" t="s">
        <v>99</v>
      </c>
      <c r="T208" s="3" t="s">
        <v>98</v>
      </c>
      <c r="U208" s="3" t="s">
        <v>98</v>
      </c>
      <c r="X208" s="4"/>
      <c r="Y208" s="4"/>
      <c r="Z208" s="4"/>
      <c r="AA208" s="4"/>
      <c r="AD208" s="3" t="s">
        <v>99</v>
      </c>
      <c r="AE208" s="3" t="s">
        <v>99</v>
      </c>
      <c r="AF208" s="3" t="s">
        <v>99</v>
      </c>
      <c r="AI208" s="4"/>
      <c r="AJ208" s="4"/>
      <c r="AK208" s="4"/>
      <c r="AL208" s="4"/>
      <c r="AO208" s="3" t="s">
        <v>98</v>
      </c>
      <c r="AP208" s="3" t="s">
        <v>98</v>
      </c>
      <c r="AQ208" s="3" t="s">
        <v>99</v>
      </c>
    </row>
    <row r="209" ht="15.75" spans="1:43">
      <c r="A209" s="9" t="s">
        <v>31</v>
      </c>
      <c r="B209" s="4">
        <v>1.52975923776192</v>
      </c>
      <c r="C209" s="4">
        <v>0.941314961203088</v>
      </c>
      <c r="D209" s="4">
        <v>0.544141879562618</v>
      </c>
      <c r="E209" s="4">
        <v>0.455009727684242</v>
      </c>
      <c r="F209" s="14" t="s">
        <v>95</v>
      </c>
      <c r="G209" s="2">
        <v>1.04933109462452</v>
      </c>
      <c r="H209" s="13">
        <v>0.771769869131157</v>
      </c>
      <c r="I209" s="3">
        <v>0.57922815508387</v>
      </c>
      <c r="J209" s="3">
        <v>0.472385803715139</v>
      </c>
      <c r="L209" s="9" t="s">
        <v>31</v>
      </c>
      <c r="M209" s="4">
        <v>1.52975923776192</v>
      </c>
      <c r="N209" s="4">
        <v>0.404930489318814</v>
      </c>
      <c r="O209" s="4">
        <v>0.628206703815621</v>
      </c>
      <c r="P209" s="4">
        <v>0.324185857740324</v>
      </c>
      <c r="Q209" s="14" t="s">
        <v>95</v>
      </c>
      <c r="R209" s="2">
        <v>1.05</v>
      </c>
      <c r="S209" s="3">
        <v>0.55</v>
      </c>
      <c r="T209" s="3">
        <v>0.626666666666667</v>
      </c>
      <c r="U209" s="3">
        <v>0.45</v>
      </c>
      <c r="W209" s="9" t="s">
        <v>31</v>
      </c>
      <c r="X209" s="4">
        <v>1.52975923776192</v>
      </c>
      <c r="Y209" s="4">
        <v>0.7951566515803</v>
      </c>
      <c r="Z209" s="4">
        <v>0.558320799880423</v>
      </c>
      <c r="AA209" s="4">
        <v>0.399431664242074</v>
      </c>
      <c r="AB209" s="14" t="s">
        <v>95</v>
      </c>
      <c r="AC209" s="2">
        <v>1.05</v>
      </c>
      <c r="AD209" s="3">
        <v>0.7044</v>
      </c>
      <c r="AE209" s="3">
        <v>0.4958</v>
      </c>
      <c r="AF209" s="3">
        <v>0.507</v>
      </c>
      <c r="AH209" s="9" t="s">
        <v>31</v>
      </c>
      <c r="AI209" s="4">
        <v>1.52975923776192</v>
      </c>
      <c r="AJ209" s="4">
        <v>1.58447720778291</v>
      </c>
      <c r="AK209" s="4">
        <v>1.57301400939259</v>
      </c>
      <c r="AL209" s="4">
        <v>0.786256697488159</v>
      </c>
      <c r="AM209" s="14" t="s">
        <v>95</v>
      </c>
      <c r="AN209" s="2">
        <v>1.05</v>
      </c>
      <c r="AO209" s="3">
        <v>1.5629</v>
      </c>
      <c r="AP209" s="3">
        <v>1.5353</v>
      </c>
      <c r="AQ209" s="3">
        <v>0.8357</v>
      </c>
    </row>
    <row r="210" spans="1:43">
      <c r="A210" s="9" t="s">
        <v>31</v>
      </c>
      <c r="B210" s="4">
        <v>0.880929878148286</v>
      </c>
      <c r="C210" s="4">
        <v>0.807776024788728</v>
      </c>
      <c r="D210" s="4">
        <v>0.565593361487264</v>
      </c>
      <c r="E210" s="4">
        <v>0.474152569236139</v>
      </c>
      <c r="F210" s="14" t="s">
        <v>96</v>
      </c>
      <c r="G210" s="2">
        <v>0.24338</v>
      </c>
      <c r="H210" s="3">
        <v>0.10837</v>
      </c>
      <c r="I210" s="3">
        <v>0.02646</v>
      </c>
      <c r="J210" s="3">
        <v>0.00882</v>
      </c>
      <c r="L210" s="9" t="s">
        <v>31</v>
      </c>
      <c r="M210" s="4">
        <v>0.880929878148286</v>
      </c>
      <c r="N210" s="4">
        <v>0.682507210852097</v>
      </c>
      <c r="O210" s="4">
        <v>0.646135729490604</v>
      </c>
      <c r="P210" s="4">
        <v>0.49482129779536</v>
      </c>
      <c r="Q210" s="14" t="s">
        <v>96</v>
      </c>
      <c r="R210" s="2">
        <v>0.243378991150291</v>
      </c>
      <c r="S210" s="3">
        <v>0.0814452781524708</v>
      </c>
      <c r="T210" s="3">
        <v>0.0145296631451356</v>
      </c>
      <c r="U210" s="3">
        <v>0.0665832811847939</v>
      </c>
      <c r="W210" s="9" t="s">
        <v>31</v>
      </c>
      <c r="X210" s="4">
        <v>0.880929878148286</v>
      </c>
      <c r="Y210" s="4">
        <v>0.74099751724061</v>
      </c>
      <c r="Z210" s="4">
        <v>0.436162594033116</v>
      </c>
      <c r="AA210" s="4">
        <v>0.543605935067419</v>
      </c>
      <c r="AB210" s="14" t="s">
        <v>96</v>
      </c>
      <c r="AC210" s="2">
        <v>0.24338</v>
      </c>
      <c r="AD210" s="3">
        <v>0.06559</v>
      </c>
      <c r="AE210" s="3">
        <v>0.03529</v>
      </c>
      <c r="AF210" s="3">
        <v>0.05471</v>
      </c>
      <c r="AH210" s="9" t="s">
        <v>31</v>
      </c>
      <c r="AI210" s="4">
        <v>0.880929878148286</v>
      </c>
      <c r="AJ210" s="4">
        <v>1.54161935423575</v>
      </c>
      <c r="AK210" s="4">
        <v>1.43534359031547</v>
      </c>
      <c r="AL210" s="4">
        <v>0.850523038739309</v>
      </c>
      <c r="AM210" s="14" t="s">
        <v>96</v>
      </c>
      <c r="AN210" s="2">
        <v>0.24338</v>
      </c>
      <c r="AO210" s="3">
        <v>0.01237</v>
      </c>
      <c r="AP210" s="3">
        <v>0.05047</v>
      </c>
      <c r="AQ210" s="3">
        <v>0.02539</v>
      </c>
    </row>
    <row r="211" spans="1:43">
      <c r="A211" s="9" t="s">
        <v>31</v>
      </c>
      <c r="B211" s="4">
        <v>0.73730416796335</v>
      </c>
      <c r="C211" s="4">
        <v>0.566218621401656</v>
      </c>
      <c r="D211" s="4">
        <v>0.627949224201729</v>
      </c>
      <c r="E211" s="4">
        <v>0.487995114225036</v>
      </c>
      <c r="F211" s="15" t="s">
        <v>97</v>
      </c>
      <c r="H211" s="3">
        <v>0.357798789706335</v>
      </c>
      <c r="I211" s="3">
        <v>0.127516399638837</v>
      </c>
      <c r="J211" s="3">
        <v>0.0772422123625449</v>
      </c>
      <c r="L211" s="9" t="s">
        <v>31</v>
      </c>
      <c r="M211" s="4">
        <v>0.73730416796335</v>
      </c>
      <c r="N211" s="4">
        <v>0.566624348713798</v>
      </c>
      <c r="O211" s="4">
        <v>0.603708047642774</v>
      </c>
      <c r="P211" s="4">
        <v>0.536428379190659</v>
      </c>
      <c r="Q211" s="15" t="s">
        <v>97</v>
      </c>
      <c r="S211" s="3">
        <v>0.124401570392345</v>
      </c>
      <c r="T211" s="3">
        <v>0.157876436610911</v>
      </c>
      <c r="U211" s="3">
        <v>0.0769376101058191</v>
      </c>
      <c r="W211" s="9" t="s">
        <v>31</v>
      </c>
      <c r="X211" s="4">
        <v>0.73730416796335</v>
      </c>
      <c r="Y211" s="4">
        <v>0.576971905970025</v>
      </c>
      <c r="Z211" s="4">
        <v>0.49296166775961</v>
      </c>
      <c r="AA211" s="4">
        <v>0.578067378352739</v>
      </c>
      <c r="AB211" s="15" t="s">
        <v>97</v>
      </c>
      <c r="AD211" s="3">
        <v>0.243554730870709</v>
      </c>
      <c r="AE211" s="3">
        <v>0.0879120258920668</v>
      </c>
      <c r="AF211" s="3">
        <v>0.0957400490678408</v>
      </c>
      <c r="AH211" s="9" t="s">
        <v>31</v>
      </c>
      <c r="AI211" s="4">
        <v>0.73730416796335</v>
      </c>
      <c r="AJ211" s="4">
        <v>1.56266687792554</v>
      </c>
      <c r="AK211" s="4">
        <v>1.5974863784476</v>
      </c>
      <c r="AL211" s="4">
        <v>0.870382512801608</v>
      </c>
      <c r="AM211" s="15" t="s">
        <v>97</v>
      </c>
      <c r="AO211" s="3">
        <f>TTEST($AI209:$AI211,AJ209:AJ211,2,2)</f>
        <v>0.103164325599731</v>
      </c>
      <c r="AP211" s="3">
        <f>TTEST($AI209:$AI211,AK209:AK211,2,2)</f>
        <v>0.122658786733325</v>
      </c>
      <c r="AQ211" s="3">
        <f>TTEST($AI209:$AI211,AL209:AL211,2,2)</f>
        <v>0.432627449531696</v>
      </c>
    </row>
    <row r="212" spans="24:38">
      <c r="X212" s="4"/>
      <c r="Y212" s="4"/>
      <c r="Z212" s="4"/>
      <c r="AA212" s="4"/>
      <c r="AI212" s="4"/>
      <c r="AJ212" s="4"/>
      <c r="AK212" s="4"/>
      <c r="AL212" s="4"/>
    </row>
    <row r="213" ht="15.75" spans="1:43">
      <c r="A213" s="9" t="s">
        <v>63</v>
      </c>
      <c r="B213" s="4">
        <v>1.19195794352359</v>
      </c>
      <c r="C213" s="4">
        <v>0.286838062958759</v>
      </c>
      <c r="D213" s="4">
        <v>0.343968334200912</v>
      </c>
      <c r="E213" s="4">
        <v>0.206881605102333</v>
      </c>
      <c r="F213" s="14" t="s">
        <v>95</v>
      </c>
      <c r="G213" s="2">
        <v>1.00800818478444</v>
      </c>
      <c r="H213" s="3">
        <v>0.339214023480295</v>
      </c>
      <c r="I213" s="3">
        <v>0.408831870452791</v>
      </c>
      <c r="J213" s="3">
        <v>0.224450298889427</v>
      </c>
      <c r="L213" s="9" t="s">
        <v>63</v>
      </c>
      <c r="M213" s="4">
        <v>1.19195794352359</v>
      </c>
      <c r="N213" s="4">
        <v>0.25958407937035</v>
      </c>
      <c r="O213" s="4">
        <v>0.214248566621543</v>
      </c>
      <c r="P213" s="4">
        <v>0.657449582609396</v>
      </c>
      <c r="Q213" s="14" t="s">
        <v>95</v>
      </c>
      <c r="R213" s="2">
        <v>1.00666666666667</v>
      </c>
      <c r="S213" s="3">
        <v>0.233333333333333</v>
      </c>
      <c r="T213" s="3">
        <v>0.213333333333333</v>
      </c>
      <c r="U213" s="3">
        <v>0.583333333333333</v>
      </c>
      <c r="W213" s="9" t="s">
        <v>63</v>
      </c>
      <c r="X213" s="4">
        <v>1.19195794352359</v>
      </c>
      <c r="Y213" s="4">
        <v>0.631233343936899</v>
      </c>
      <c r="Z213" s="4">
        <v>0.47313094289775</v>
      </c>
      <c r="AA213" s="4">
        <v>0.673911947865971</v>
      </c>
      <c r="AB213" s="14" t="s">
        <v>95</v>
      </c>
      <c r="AC213" s="2">
        <v>1.0067</v>
      </c>
      <c r="AD213" s="3">
        <v>0.5895</v>
      </c>
      <c r="AE213" s="3">
        <v>0.582</v>
      </c>
      <c r="AF213" s="3">
        <v>0.74</v>
      </c>
      <c r="AH213" s="9" t="s">
        <v>63</v>
      </c>
      <c r="AI213" s="4">
        <v>1.19195794352359</v>
      </c>
      <c r="AJ213" s="4">
        <v>0.693136890298785</v>
      </c>
      <c r="AK213" s="4">
        <v>0.21312757340344</v>
      </c>
      <c r="AL213" s="4">
        <v>0.524652106789246</v>
      </c>
      <c r="AM213" s="14" t="s">
        <v>95</v>
      </c>
      <c r="AN213" s="2">
        <v>1.0067</v>
      </c>
      <c r="AO213" s="3">
        <v>0.6534</v>
      </c>
      <c r="AP213" s="3">
        <v>0.204</v>
      </c>
      <c r="AQ213" s="3">
        <v>0.5405</v>
      </c>
    </row>
    <row r="214" spans="1:43">
      <c r="A214" s="9" t="s">
        <v>63</v>
      </c>
      <c r="B214" s="4">
        <v>0.903335200791181</v>
      </c>
      <c r="C214" s="4">
        <v>0.367783836587311</v>
      </c>
      <c r="D214" s="4">
        <v>0.51305425180594</v>
      </c>
      <c r="E214" s="4">
        <v>0.228666205080199</v>
      </c>
      <c r="F214" s="14" t="s">
        <v>96</v>
      </c>
      <c r="G214" s="2">
        <v>0.09207</v>
      </c>
      <c r="H214" s="3">
        <v>0.02517</v>
      </c>
      <c r="I214" s="3">
        <v>0.05239</v>
      </c>
      <c r="J214" s="3">
        <v>0.00882</v>
      </c>
      <c r="L214" s="9" t="s">
        <v>63</v>
      </c>
      <c r="M214" s="4">
        <v>0.903335200791181</v>
      </c>
      <c r="N214" s="4">
        <v>0.198341143390353</v>
      </c>
      <c r="O214" s="4">
        <v>0.193921838300003</v>
      </c>
      <c r="P214" s="4">
        <v>0.404707690342752</v>
      </c>
      <c r="Q214" s="14" t="s">
        <v>96</v>
      </c>
      <c r="R214" s="2">
        <v>0.0920748487795542</v>
      </c>
      <c r="S214" s="3">
        <v>0.0176383420737639</v>
      </c>
      <c r="T214" s="3">
        <v>0.0145296631451356</v>
      </c>
      <c r="U214" s="3">
        <v>0.0920748487795542</v>
      </c>
      <c r="W214" s="9" t="s">
        <v>63</v>
      </c>
      <c r="X214" s="4">
        <v>0.903335200791181</v>
      </c>
      <c r="Y214" s="4">
        <v>0.603378067112782</v>
      </c>
      <c r="Z214" s="4">
        <v>0.713029618033064</v>
      </c>
      <c r="AA214" s="4">
        <v>0.803029177066238</v>
      </c>
      <c r="AB214" s="14" t="s">
        <v>96</v>
      </c>
      <c r="AC214" s="2">
        <v>0.09207</v>
      </c>
      <c r="AD214" s="3">
        <v>0.02898</v>
      </c>
      <c r="AE214" s="3">
        <v>0.07013</v>
      </c>
      <c r="AF214" s="3">
        <v>0.0373</v>
      </c>
      <c r="AH214" s="9" t="s">
        <v>63</v>
      </c>
      <c r="AI214" s="4">
        <v>0.903335200791181</v>
      </c>
      <c r="AJ214" s="4">
        <v>0.683321171518331</v>
      </c>
      <c r="AK214" s="4">
        <v>0.191618634734392</v>
      </c>
      <c r="AL214" s="4">
        <v>0.598503672027821</v>
      </c>
      <c r="AM214" s="14" t="s">
        <v>96</v>
      </c>
      <c r="AN214" s="2">
        <v>0.09207</v>
      </c>
      <c r="AO214" s="3">
        <v>0.0349</v>
      </c>
      <c r="AP214" s="3">
        <v>0.00641</v>
      </c>
      <c r="AQ214" s="3">
        <v>0.02996</v>
      </c>
    </row>
    <row r="215" spans="1:43">
      <c r="A215" s="9" t="s">
        <v>63</v>
      </c>
      <c r="B215" s="4">
        <v>0.928731410038549</v>
      </c>
      <c r="C215" s="4">
        <v>0.363020170894815</v>
      </c>
      <c r="D215" s="4">
        <v>0.36947302535152</v>
      </c>
      <c r="E215" s="4">
        <v>0.237803086485749</v>
      </c>
      <c r="F215" s="15" t="s">
        <v>97</v>
      </c>
      <c r="H215" s="3">
        <v>0.00222488107143932</v>
      </c>
      <c r="I215" s="3">
        <v>0.00486240507206463</v>
      </c>
      <c r="J215" s="3">
        <v>0.0010742196847911</v>
      </c>
      <c r="L215" s="9" t="s">
        <v>63</v>
      </c>
      <c r="M215" s="4">
        <v>0.928731410038549</v>
      </c>
      <c r="N215" s="4">
        <v>0.239236960221177</v>
      </c>
      <c r="O215" s="4">
        <v>0.242022502152112</v>
      </c>
      <c r="P215" s="4">
        <v>0.692733229834384</v>
      </c>
      <c r="Q215" s="15" t="s">
        <v>97</v>
      </c>
      <c r="S215" s="3">
        <v>0.00117713120606871</v>
      </c>
      <c r="T215" s="3">
        <v>0.00106020921657808</v>
      </c>
      <c r="U215" s="3">
        <v>0.0307974795059755</v>
      </c>
      <c r="W215" s="9" t="s">
        <v>63</v>
      </c>
      <c r="X215" s="4">
        <v>0.928731410038549</v>
      </c>
      <c r="Y215" s="4">
        <v>0.533782846560539</v>
      </c>
      <c r="Z215" s="4">
        <v>0.559934860392842</v>
      </c>
      <c r="AA215" s="4">
        <v>0.742967727141976</v>
      </c>
      <c r="AB215" s="15" t="s">
        <v>97</v>
      </c>
      <c r="AD215" s="3">
        <v>0.012371114842629</v>
      </c>
      <c r="AE215" s="3">
        <v>0.0212859549198108</v>
      </c>
      <c r="AF215" s="3">
        <v>0.0544736931062554</v>
      </c>
      <c r="AH215" s="9" t="s">
        <v>63</v>
      </c>
      <c r="AI215" s="4">
        <v>0.928731410038549</v>
      </c>
      <c r="AJ215" s="4">
        <v>0.583872834566092</v>
      </c>
      <c r="AK215" s="4">
        <v>0.20720328262191</v>
      </c>
      <c r="AL215" s="4">
        <v>0.498416613190086</v>
      </c>
      <c r="AM215" s="15" t="s">
        <v>97</v>
      </c>
      <c r="AO215" s="3">
        <f>TTEST($AI213:$AI215,AJ213:AJ215,2,2)</f>
        <v>0.0228742656511572</v>
      </c>
      <c r="AP215" s="3">
        <f>TTEST($AI213:$AI215,AK213:AK215,2,2)</f>
        <v>0.000963975778064518</v>
      </c>
      <c r="AQ215" s="3">
        <f>TTEST($AI213:$AI215,AL213:AL215,2,2)</f>
        <v>0.00852960415990354</v>
      </c>
    </row>
    <row r="216" spans="8:43">
      <c r="H216" s="3" t="s">
        <v>99</v>
      </c>
      <c r="I216" s="3" t="s">
        <v>99</v>
      </c>
      <c r="J216" s="3" t="s">
        <v>99</v>
      </c>
      <c r="S216" s="3" t="s">
        <v>99</v>
      </c>
      <c r="T216" s="3" t="s">
        <v>99</v>
      </c>
      <c r="U216" s="3" t="s">
        <v>98</v>
      </c>
      <c r="X216" s="4"/>
      <c r="Y216" s="4"/>
      <c r="Z216" s="4"/>
      <c r="AA216" s="4"/>
      <c r="AD216" s="3" t="s">
        <v>98</v>
      </c>
      <c r="AE216" s="3" t="s">
        <v>98</v>
      </c>
      <c r="AI216" s="4"/>
      <c r="AJ216" s="4"/>
      <c r="AK216" s="4"/>
      <c r="AL216" s="4"/>
      <c r="AO216" s="3" t="s">
        <v>98</v>
      </c>
      <c r="AP216" s="3" t="s">
        <v>99</v>
      </c>
      <c r="AQ216" s="3" t="s">
        <v>99</v>
      </c>
    </row>
    <row r="217" ht="15.75" spans="1:43">
      <c r="A217" s="9" t="s">
        <v>64</v>
      </c>
      <c r="B217" s="4">
        <v>0.726986258660155</v>
      </c>
      <c r="C217" s="4">
        <v>1.18587159083249</v>
      </c>
      <c r="D217" s="4">
        <v>4.6669051319668</v>
      </c>
      <c r="E217" s="4">
        <v>2.81340344609036</v>
      </c>
      <c r="F217" s="14" t="s">
        <v>95</v>
      </c>
      <c r="G217" s="2">
        <v>1.02739520625312</v>
      </c>
      <c r="H217" s="3">
        <v>0.923373058182497</v>
      </c>
      <c r="I217" s="3">
        <v>5.64081454365572</v>
      </c>
      <c r="J217" s="3">
        <v>3.63696584600708</v>
      </c>
      <c r="L217" s="9" t="s">
        <v>64</v>
      </c>
      <c r="M217" s="4">
        <v>0.726986258660155</v>
      </c>
      <c r="N217" s="4">
        <v>0.28079154717106</v>
      </c>
      <c r="O217" s="4">
        <v>1.06408518316153</v>
      </c>
      <c r="P217" s="4">
        <v>6.59422254082352</v>
      </c>
      <c r="Q217" s="14" t="s">
        <v>95</v>
      </c>
      <c r="R217" s="2">
        <v>1.02666666666667</v>
      </c>
      <c r="S217" s="3">
        <v>0.44</v>
      </c>
      <c r="T217" s="3">
        <v>1.08666666666667</v>
      </c>
      <c r="U217" s="3">
        <v>6.17333333333333</v>
      </c>
      <c r="W217" s="9" t="s">
        <v>64</v>
      </c>
      <c r="X217" s="4">
        <v>0.726986258660155</v>
      </c>
      <c r="Y217" s="4">
        <v>0.460240760017925</v>
      </c>
      <c r="Z217" s="4">
        <v>3.6470609977859</v>
      </c>
      <c r="AA217" s="4">
        <v>8.69201947066761</v>
      </c>
      <c r="AB217" s="14" t="s">
        <v>95</v>
      </c>
      <c r="AC217" s="2">
        <v>1.0267</v>
      </c>
      <c r="AD217" s="3">
        <v>0.4287</v>
      </c>
      <c r="AE217" s="3">
        <v>3.477</v>
      </c>
      <c r="AF217" s="3">
        <v>7.7504</v>
      </c>
      <c r="AH217" s="9" t="s">
        <v>64</v>
      </c>
      <c r="AI217" s="4">
        <v>0.726986258660155</v>
      </c>
      <c r="AJ217" s="4">
        <v>0.918345247972868</v>
      </c>
      <c r="AK217" s="4">
        <v>1.89178720315896</v>
      </c>
      <c r="AL217" s="4">
        <v>3.13998511688122</v>
      </c>
      <c r="AM217" s="14" t="s">
        <v>95</v>
      </c>
      <c r="AN217" s="2">
        <v>1.0267</v>
      </c>
      <c r="AO217" s="3">
        <v>0.9821</v>
      </c>
      <c r="AP217" s="3">
        <v>1.9141</v>
      </c>
      <c r="AQ217" s="3">
        <v>3.3387</v>
      </c>
    </row>
    <row r="218" spans="1:43">
      <c r="A218" s="9" t="s">
        <v>64</v>
      </c>
      <c r="B218" s="4">
        <v>1.07177346253629</v>
      </c>
      <c r="C218" s="4">
        <v>0.853762341301874</v>
      </c>
      <c r="D218" s="4">
        <v>6.7027960941393</v>
      </c>
      <c r="E218" s="4">
        <v>4.74887973077383</v>
      </c>
      <c r="F218" s="14" t="s">
        <v>96</v>
      </c>
      <c r="G218" s="2">
        <v>0.16024</v>
      </c>
      <c r="H218" s="3">
        <v>0.13776</v>
      </c>
      <c r="I218" s="3">
        <v>0.58774</v>
      </c>
      <c r="J218" s="3">
        <v>0.57808</v>
      </c>
      <c r="L218" s="9" t="s">
        <v>64</v>
      </c>
      <c r="M218" s="4">
        <v>1.07177346253629</v>
      </c>
      <c r="N218" s="4">
        <v>0.706917668231764</v>
      </c>
      <c r="O218" s="4">
        <v>0.831777542124481</v>
      </c>
      <c r="P218" s="4">
        <v>5.10004285140034</v>
      </c>
      <c r="Q218" s="14" t="s">
        <v>96</v>
      </c>
      <c r="R218" s="2">
        <v>0.160242871222959</v>
      </c>
      <c r="S218" s="3">
        <v>0.135769412362775</v>
      </c>
      <c r="T218" s="3">
        <v>0.156453756036018</v>
      </c>
      <c r="U218" s="3">
        <v>0.541120237203444</v>
      </c>
      <c r="W218" s="9" t="s">
        <v>64</v>
      </c>
      <c r="X218" s="4">
        <v>1.07177346253629</v>
      </c>
      <c r="Y218" s="4">
        <v>0.470310015295572</v>
      </c>
      <c r="Z218" s="4">
        <v>3.67171233514419</v>
      </c>
      <c r="AA218" s="4">
        <v>7.52723291608597</v>
      </c>
      <c r="AB218" s="14" t="s">
        <v>96</v>
      </c>
      <c r="AC218" s="2">
        <v>0.16024</v>
      </c>
      <c r="AD218" s="3">
        <v>0.03673</v>
      </c>
      <c r="AE218" s="3">
        <v>0.18257</v>
      </c>
      <c r="AF218" s="3">
        <v>0.49205</v>
      </c>
      <c r="AH218" s="9" t="s">
        <v>64</v>
      </c>
      <c r="AI218" s="4">
        <v>1.07177346253629</v>
      </c>
      <c r="AJ218" s="4">
        <v>0.934424570999384</v>
      </c>
      <c r="AK218" s="4">
        <v>1.96045681858242</v>
      </c>
      <c r="AL218" s="4">
        <v>3.80412725023623</v>
      </c>
      <c r="AM218" s="14" t="s">
        <v>96</v>
      </c>
      <c r="AN218" s="2">
        <v>0.16024</v>
      </c>
      <c r="AO218" s="3">
        <v>0.05587</v>
      </c>
      <c r="AP218" s="3">
        <v>0.02321</v>
      </c>
      <c r="AQ218" s="3">
        <v>0.23355</v>
      </c>
    </row>
    <row r="219" spans="1:43">
      <c r="A219" s="9" t="s">
        <v>64</v>
      </c>
      <c r="B219" s="4">
        <v>1.2834258975629</v>
      </c>
      <c r="C219" s="4">
        <v>0.730485242413128</v>
      </c>
      <c r="D219" s="4">
        <v>5.55274240486107</v>
      </c>
      <c r="E219" s="4">
        <v>3.34861436115705</v>
      </c>
      <c r="F219" s="15" t="s">
        <v>97</v>
      </c>
      <c r="H219" s="3">
        <v>0.64880367992183</v>
      </c>
      <c r="I219" s="3">
        <v>0.00165108564821773</v>
      </c>
      <c r="J219" s="3">
        <v>0.0121208875561815</v>
      </c>
      <c r="L219" s="9" t="s">
        <v>64</v>
      </c>
      <c r="M219" s="4">
        <v>1.2834258975629</v>
      </c>
      <c r="N219" s="4">
        <v>0.325373849796208</v>
      </c>
      <c r="O219" s="4">
        <v>1.3735633319403</v>
      </c>
      <c r="P219" s="4">
        <v>6.82719692321586</v>
      </c>
      <c r="Q219" s="15" t="s">
        <v>97</v>
      </c>
      <c r="S219" s="3">
        <v>0.0491648419602639</v>
      </c>
      <c r="T219" s="3">
        <v>0.795801345864768</v>
      </c>
      <c r="U219" s="3">
        <v>0.000804998140948712</v>
      </c>
      <c r="W219" s="9" t="s">
        <v>64</v>
      </c>
      <c r="X219" s="4">
        <v>1.2834258975629</v>
      </c>
      <c r="Y219" s="4">
        <v>0.35543694654663</v>
      </c>
      <c r="Z219" s="4">
        <v>3.11210643805225</v>
      </c>
      <c r="AA219" s="4">
        <v>7.03191054440887</v>
      </c>
      <c r="AB219" s="15" t="s">
        <v>97</v>
      </c>
      <c r="AD219" s="3">
        <v>0.0227355195083732</v>
      </c>
      <c r="AE219" s="3">
        <v>0.000555150377284144</v>
      </c>
      <c r="AF219" s="3">
        <v>0.000203464711062294</v>
      </c>
      <c r="AH219" s="9" t="s">
        <v>64</v>
      </c>
      <c r="AI219" s="4">
        <v>1.2834258975629</v>
      </c>
      <c r="AJ219" s="4">
        <v>1.0934029321828</v>
      </c>
      <c r="AK219" s="4">
        <v>1.88992581428765</v>
      </c>
      <c r="AL219" s="4">
        <v>3.07192590234514</v>
      </c>
      <c r="AM219" s="15" t="s">
        <v>97</v>
      </c>
      <c r="AO219" s="3">
        <f>TTEST($AI217:$AI219,AJ217:AJ219,2,2)</f>
        <v>0.804575536283633</v>
      </c>
      <c r="AP219" s="3">
        <f>TTEST($AI217:$AI219,AK217:AK219,2,2)</f>
        <v>0.00564387845669826</v>
      </c>
      <c r="AQ219" s="3">
        <f>TTEST($AI217:$AI219,AL217:AL219,2,2)</f>
        <v>0.00124568441920111</v>
      </c>
    </row>
    <row r="220" spans="9:43">
      <c r="I220" s="3" t="s">
        <v>99</v>
      </c>
      <c r="J220" s="3" t="s">
        <v>98</v>
      </c>
      <c r="S220" s="3" t="s">
        <v>98</v>
      </c>
      <c r="U220" s="3" t="s">
        <v>99</v>
      </c>
      <c r="X220" s="4"/>
      <c r="Y220" s="4"/>
      <c r="Z220" s="4"/>
      <c r="AA220" s="4"/>
      <c r="AD220" s="3" t="s">
        <v>98</v>
      </c>
      <c r="AE220" s="3" t="s">
        <v>99</v>
      </c>
      <c r="AF220" s="3" t="s">
        <v>99</v>
      </c>
      <c r="AI220" s="4"/>
      <c r="AJ220" s="4"/>
      <c r="AK220" s="4"/>
      <c r="AL220" s="4"/>
      <c r="AP220" s="3" t="s">
        <v>99</v>
      </c>
      <c r="AQ220" s="3" t="s">
        <v>99</v>
      </c>
    </row>
    <row r="221" ht="15.75" spans="1:43">
      <c r="A221" s="9" t="s">
        <v>65</v>
      </c>
      <c r="B221" s="4">
        <v>0.707106781186548</v>
      </c>
      <c r="C221" s="4">
        <v>0.926230768729521</v>
      </c>
      <c r="D221" s="4">
        <v>2.57190628314739</v>
      </c>
      <c r="E221" s="4">
        <v>6.47573265525102</v>
      </c>
      <c r="F221" s="14" t="s">
        <v>95</v>
      </c>
      <c r="G221" s="2">
        <v>1.04808944995318</v>
      </c>
      <c r="H221" s="3">
        <v>1.04738271629454</v>
      </c>
      <c r="I221" s="3">
        <v>2.72823480084944</v>
      </c>
      <c r="J221" s="3">
        <v>5.96509122839811</v>
      </c>
      <c r="L221" s="9" t="s">
        <v>65</v>
      </c>
      <c r="M221" s="4">
        <v>0.707106781186548</v>
      </c>
      <c r="N221" s="4">
        <v>1.14230200296722</v>
      </c>
      <c r="O221" s="4">
        <v>1.69407329160682</v>
      </c>
      <c r="P221" s="4">
        <v>11.2975386262348</v>
      </c>
      <c r="Q221" s="14" t="s">
        <v>95</v>
      </c>
      <c r="R221" s="2">
        <v>1.04666666666667</v>
      </c>
      <c r="S221" s="3">
        <v>1.14666666666667</v>
      </c>
      <c r="T221" s="3">
        <v>1.84</v>
      </c>
      <c r="U221" s="3">
        <v>12.6033333333333</v>
      </c>
      <c r="W221" s="9" t="s">
        <v>65</v>
      </c>
      <c r="X221" s="4">
        <v>0.707106781186548</v>
      </c>
      <c r="Y221" s="4">
        <v>1.69056107351015</v>
      </c>
      <c r="Z221" s="4">
        <v>3.53008837113272</v>
      </c>
      <c r="AA221" s="4">
        <v>14.2222170919897</v>
      </c>
      <c r="AB221" s="14" t="s">
        <v>95</v>
      </c>
      <c r="AC221" s="2">
        <v>1.0467</v>
      </c>
      <c r="AD221" s="3">
        <v>1.7245</v>
      </c>
      <c r="AE221" s="3">
        <v>3.8144</v>
      </c>
      <c r="AF221" s="3">
        <v>13.9927</v>
      </c>
      <c r="AH221" s="9" t="s">
        <v>65</v>
      </c>
      <c r="AI221" s="4">
        <v>0.707106781186548</v>
      </c>
      <c r="AJ221" s="4">
        <v>1.67419648868593</v>
      </c>
      <c r="AK221" s="4">
        <v>3.98145009881312</v>
      </c>
      <c r="AL221" s="4">
        <v>7.06317040275773</v>
      </c>
      <c r="AM221" s="14" t="s">
        <v>95</v>
      </c>
      <c r="AN221" s="2">
        <v>1.0467</v>
      </c>
      <c r="AO221" s="3">
        <v>1.7403</v>
      </c>
      <c r="AP221" s="3">
        <v>4.4857</v>
      </c>
      <c r="AQ221" s="3">
        <v>6.8982</v>
      </c>
    </row>
    <row r="222" spans="1:43">
      <c r="A222" s="9" t="s">
        <v>65</v>
      </c>
      <c r="B222" s="4">
        <v>0.952637998043937</v>
      </c>
      <c r="C222" s="4">
        <v>1.24141394137259</v>
      </c>
      <c r="D222" s="4">
        <v>2.83395802474428</v>
      </c>
      <c r="E222" s="4">
        <v>5.62662329938946</v>
      </c>
      <c r="F222" s="14" t="s">
        <v>96</v>
      </c>
      <c r="G222" s="2">
        <v>0.22747</v>
      </c>
      <c r="H222" s="3">
        <v>0.09735</v>
      </c>
      <c r="I222" s="3">
        <v>0.07965</v>
      </c>
      <c r="J222" s="3">
        <v>0.26079</v>
      </c>
      <c r="L222" s="9" t="s">
        <v>65</v>
      </c>
      <c r="M222" s="4">
        <v>0.952637998043937</v>
      </c>
      <c r="N222" s="4">
        <v>1.23317024019441</v>
      </c>
      <c r="O222" s="4">
        <v>1.73287690256516</v>
      </c>
      <c r="P222" s="4">
        <v>13.4008759593786</v>
      </c>
      <c r="Q222" s="14" t="s">
        <v>96</v>
      </c>
      <c r="R222" s="2">
        <v>0.227474052244304</v>
      </c>
      <c r="S222" s="3">
        <v>0.0463081466314994</v>
      </c>
      <c r="T222" s="3">
        <v>0.130511813003013</v>
      </c>
      <c r="U222" s="3">
        <v>0.657021900531312</v>
      </c>
      <c r="W222" s="9" t="s">
        <v>65</v>
      </c>
      <c r="X222" s="4">
        <v>0.952637998043937</v>
      </c>
      <c r="Y222" s="4">
        <v>1.81071600194884</v>
      </c>
      <c r="Z222" s="4">
        <v>3.65423653859195</v>
      </c>
      <c r="AA222" s="4">
        <v>14.4133228702974</v>
      </c>
      <c r="AB222" s="14" t="s">
        <v>96</v>
      </c>
      <c r="AC222" s="2">
        <v>0.22747</v>
      </c>
      <c r="AD222" s="3">
        <v>0.04341</v>
      </c>
      <c r="AE222" s="3">
        <v>0.22512</v>
      </c>
      <c r="AF222" s="3">
        <v>0.32976</v>
      </c>
      <c r="AH222" s="9" t="s">
        <v>65</v>
      </c>
      <c r="AI222" s="4">
        <v>0.952637998043937</v>
      </c>
      <c r="AJ222" s="4">
        <v>1.95239099725683</v>
      </c>
      <c r="AK222" s="4">
        <v>4.26686956477717</v>
      </c>
      <c r="AL222" s="4">
        <v>7.31637781701256</v>
      </c>
      <c r="AM222" s="14" t="s">
        <v>96</v>
      </c>
      <c r="AN222" s="2">
        <v>0.22747</v>
      </c>
      <c r="AO222" s="3">
        <v>0.1085</v>
      </c>
      <c r="AP222" s="3">
        <v>0.37082</v>
      </c>
      <c r="AQ222" s="3">
        <v>0.30061</v>
      </c>
    </row>
    <row r="223" spans="1:43">
      <c r="A223" s="9" t="s">
        <v>65</v>
      </c>
      <c r="B223" s="4">
        <v>1.48452357062905</v>
      </c>
      <c r="C223" s="4">
        <v>0.9745034387815</v>
      </c>
      <c r="D223" s="4">
        <v>2.77884009465666</v>
      </c>
      <c r="E223" s="4">
        <v>5.79291773055386</v>
      </c>
      <c r="F223" s="15" t="s">
        <v>97</v>
      </c>
      <c r="H223" s="3">
        <v>0.997875527230697</v>
      </c>
      <c r="I223" s="3">
        <v>0.00229259193576293</v>
      </c>
      <c r="J223" s="3">
        <v>0.000143364611904001</v>
      </c>
      <c r="L223" s="9" t="s">
        <v>65</v>
      </c>
      <c r="M223" s="4">
        <v>1.48452357062905</v>
      </c>
      <c r="N223" s="4">
        <v>1.07274764205192</v>
      </c>
      <c r="O223" s="4">
        <v>2.09938873599444</v>
      </c>
      <c r="P223" s="4">
        <v>13.108314698231</v>
      </c>
      <c r="Q223" s="15" t="s">
        <v>97</v>
      </c>
      <c r="S223" s="3">
        <v>0.687469697952432</v>
      </c>
      <c r="T223" s="3">
        <v>0.0393212224177508</v>
      </c>
      <c r="U223" s="3">
        <v>7.7416770975765e-5</v>
      </c>
      <c r="W223" s="9" t="s">
        <v>65</v>
      </c>
      <c r="X223" s="4">
        <v>1.48452357062905</v>
      </c>
      <c r="Y223" s="4">
        <v>1.67232162957077</v>
      </c>
      <c r="Z223" s="4">
        <v>4.25889493954113</v>
      </c>
      <c r="AA223" s="4">
        <v>13.3424300179063</v>
      </c>
      <c r="AB223" s="15" t="s">
        <v>97</v>
      </c>
      <c r="AD223" s="3">
        <v>0.0442577486840933</v>
      </c>
      <c r="AE223" s="3">
        <v>0.00100182860468273</v>
      </c>
      <c r="AF223" s="3">
        <v>5.53021354867294e-6</v>
      </c>
      <c r="AH223" s="9" t="s">
        <v>65</v>
      </c>
      <c r="AI223" s="4">
        <v>1.48452357062905</v>
      </c>
      <c r="AJ223" s="4">
        <v>1.59441441327727</v>
      </c>
      <c r="AK223" s="4">
        <v>5.20881412570674</v>
      </c>
      <c r="AL223" s="4">
        <v>6.31502422811586</v>
      </c>
      <c r="AM223" s="15" t="s">
        <v>97</v>
      </c>
      <c r="AO223" s="3">
        <f>TTEST($AI221:$AI223,AJ221:AJ223,2,2)</f>
        <v>0.0525778630790326</v>
      </c>
      <c r="AP223" s="3">
        <f>TTEST($AI221:$AI223,AK221:AK223,2,2)</f>
        <v>0.00139992682511083</v>
      </c>
      <c r="AQ223" s="3">
        <f>TTEST($AI221:$AI223,AL221:AL223,2,2)</f>
        <v>0.00010190715068397</v>
      </c>
    </row>
    <row r="224" spans="9:43">
      <c r="I224" s="3" t="s">
        <v>99</v>
      </c>
      <c r="J224" s="3" t="s">
        <v>99</v>
      </c>
      <c r="T224" s="3" t="s">
        <v>98</v>
      </c>
      <c r="U224" s="3" t="s">
        <v>99</v>
      </c>
      <c r="X224" s="4"/>
      <c r="Y224" s="4"/>
      <c r="Z224" s="4"/>
      <c r="AA224" s="4"/>
      <c r="AD224" s="3" t="s">
        <v>98</v>
      </c>
      <c r="AE224" s="3" t="s">
        <v>99</v>
      </c>
      <c r="AF224" s="3" t="s">
        <v>99</v>
      </c>
      <c r="AI224" s="4"/>
      <c r="AJ224" s="4"/>
      <c r="AK224" s="4"/>
      <c r="AL224" s="4"/>
      <c r="AP224" s="3" t="s">
        <v>99</v>
      </c>
      <c r="AQ224" s="3" t="s">
        <v>99</v>
      </c>
    </row>
    <row r="225" ht="15.75" spans="1:43">
      <c r="A225" s="9" t="s">
        <v>66</v>
      </c>
      <c r="B225" s="4">
        <v>1.24257534448593</v>
      </c>
      <c r="C225" s="4">
        <v>0.815987097525455</v>
      </c>
      <c r="D225" s="4">
        <v>2.23237866198157</v>
      </c>
      <c r="E225" s="4">
        <v>0.70486278520751</v>
      </c>
      <c r="F225" s="14" t="s">
        <v>95</v>
      </c>
      <c r="G225" s="2">
        <v>1.01691636064461</v>
      </c>
      <c r="H225" s="3">
        <v>0.760153014312279</v>
      </c>
      <c r="I225" s="3">
        <v>2.59390484873335</v>
      </c>
      <c r="J225" s="3">
        <v>0.694385996201599</v>
      </c>
      <c r="L225" s="9" t="s">
        <v>66</v>
      </c>
      <c r="M225" s="4">
        <v>1.24257534448593</v>
      </c>
      <c r="N225" s="4">
        <v>0.97679977336789</v>
      </c>
      <c r="O225" s="4">
        <v>1.89151249098653</v>
      </c>
      <c r="P225" s="4">
        <v>0.969156556403476</v>
      </c>
      <c r="Q225" s="14" t="s">
        <v>95</v>
      </c>
      <c r="R225" s="2">
        <v>1.01666666666667</v>
      </c>
      <c r="S225" s="3">
        <v>0.89</v>
      </c>
      <c r="T225" s="3">
        <v>1.85</v>
      </c>
      <c r="U225" s="3">
        <v>0.926666666666667</v>
      </c>
      <c r="W225" s="9" t="s">
        <v>66</v>
      </c>
      <c r="X225" s="4">
        <v>1.24257534448593</v>
      </c>
      <c r="Y225" s="4">
        <v>1.14282940842572</v>
      </c>
      <c r="Z225" s="4">
        <v>1.57077845046582</v>
      </c>
      <c r="AA225" s="4">
        <v>0.823026746193475</v>
      </c>
      <c r="AB225" s="14" t="s">
        <v>95</v>
      </c>
      <c r="AC225" s="2">
        <v>1.0167</v>
      </c>
      <c r="AD225" s="3">
        <v>1.2126</v>
      </c>
      <c r="AE225" s="3">
        <v>1.7665</v>
      </c>
      <c r="AF225" s="3">
        <v>0.8559</v>
      </c>
      <c r="AH225" s="9" t="s">
        <v>66</v>
      </c>
      <c r="AI225" s="4">
        <v>1.24257534448593</v>
      </c>
      <c r="AJ225" s="4">
        <v>1.23827832488961</v>
      </c>
      <c r="AK225" s="4">
        <v>3.63785151896296</v>
      </c>
      <c r="AL225" s="4">
        <v>1.01352241506719</v>
      </c>
      <c r="AM225" s="14" t="s">
        <v>95</v>
      </c>
      <c r="AN225" s="2">
        <v>1.0167</v>
      </c>
      <c r="AO225" s="3">
        <v>1.1335</v>
      </c>
      <c r="AP225" s="3">
        <v>3.7267</v>
      </c>
      <c r="AQ225" s="3">
        <v>1.0792</v>
      </c>
    </row>
    <row r="226" spans="1:43">
      <c r="A226" s="9" t="s">
        <v>66</v>
      </c>
      <c r="B226" s="4">
        <v>0.79186880527972</v>
      </c>
      <c r="C226" s="4">
        <v>0.677787388753996</v>
      </c>
      <c r="D226" s="4">
        <v>2.33987257778692</v>
      </c>
      <c r="E226" s="4">
        <v>0.684705577309968</v>
      </c>
      <c r="F226" s="14" t="s">
        <v>96</v>
      </c>
      <c r="G226" s="2">
        <v>0.12991</v>
      </c>
      <c r="H226" s="3">
        <v>0.04256</v>
      </c>
      <c r="I226" s="3">
        <v>0.30996</v>
      </c>
      <c r="J226" s="3">
        <v>0.00577</v>
      </c>
      <c r="L226" s="9" t="s">
        <v>66</v>
      </c>
      <c r="M226" s="4">
        <v>0.79186880527972</v>
      </c>
      <c r="N226" s="4">
        <v>0.944963750012179</v>
      </c>
      <c r="O226" s="4">
        <v>2.01163609344344</v>
      </c>
      <c r="P226" s="4">
        <v>0.876306491587377</v>
      </c>
      <c r="Q226" s="14" t="s">
        <v>96</v>
      </c>
      <c r="R226" s="2">
        <v>0.129914501799367</v>
      </c>
      <c r="S226" s="3">
        <v>0.0709459888459759</v>
      </c>
      <c r="T226" s="3">
        <v>0.105830052442584</v>
      </c>
      <c r="U226" s="3">
        <v>0.0260341655863555</v>
      </c>
      <c r="W226" s="9" t="s">
        <v>66</v>
      </c>
      <c r="X226" s="4">
        <v>0.79186880527972</v>
      </c>
      <c r="Y226" s="4">
        <v>1.26643321696769</v>
      </c>
      <c r="Z226" s="4">
        <v>1.82359941810438</v>
      </c>
      <c r="AA226" s="4">
        <v>0.916594306665436</v>
      </c>
      <c r="AB226" s="14" t="s">
        <v>96</v>
      </c>
      <c r="AC226" s="2">
        <v>0.12991</v>
      </c>
      <c r="AD226" s="3">
        <v>0.03657</v>
      </c>
      <c r="AE226" s="3">
        <v>0.10065</v>
      </c>
      <c r="AF226" s="3">
        <v>0.03037</v>
      </c>
      <c r="AH226" s="9" t="s">
        <v>66</v>
      </c>
      <c r="AI226" s="4">
        <v>0.79186880527972</v>
      </c>
      <c r="AJ226" s="4">
        <v>1.10721090609942</v>
      </c>
      <c r="AK226" s="4">
        <v>4.22553480214121</v>
      </c>
      <c r="AL226" s="4">
        <v>1.1407952833774</v>
      </c>
      <c r="AM226" s="14" t="s">
        <v>96</v>
      </c>
      <c r="AN226" s="2">
        <v>0.12991</v>
      </c>
      <c r="AO226" s="3">
        <v>0.0545</v>
      </c>
      <c r="AP226" s="3">
        <v>0.26611</v>
      </c>
      <c r="AQ226" s="3">
        <v>0.0368</v>
      </c>
    </row>
    <row r="227" spans="1:43">
      <c r="A227" s="9" t="s">
        <v>66</v>
      </c>
      <c r="B227" s="4">
        <v>1.01630493216819</v>
      </c>
      <c r="C227" s="4">
        <v>0.786684556657387</v>
      </c>
      <c r="D227" s="4">
        <v>3.20946330643156</v>
      </c>
      <c r="E227" s="4">
        <v>0.693589626087318</v>
      </c>
      <c r="F227" s="15" t="s">
        <v>97</v>
      </c>
      <c r="H227" s="3">
        <v>0.133611993653405</v>
      </c>
      <c r="I227" s="3">
        <v>0.00931403495935967</v>
      </c>
      <c r="J227" s="3">
        <v>0.0684709616817186</v>
      </c>
      <c r="L227" s="9" t="s">
        <v>66</v>
      </c>
      <c r="M227" s="4">
        <v>1.01630493216819</v>
      </c>
      <c r="N227" s="4">
        <v>0.746067967450129</v>
      </c>
      <c r="O227" s="4">
        <v>1.64620363986067</v>
      </c>
      <c r="P227" s="4">
        <v>0.929879049258781</v>
      </c>
      <c r="Q227" s="15" t="s">
        <v>97</v>
      </c>
      <c r="S227" s="3">
        <v>0.439349720195719</v>
      </c>
      <c r="T227" s="3">
        <v>0.00784930355081002</v>
      </c>
      <c r="U227" s="3">
        <v>0.527595969935936</v>
      </c>
      <c r="W227" s="9" t="s">
        <v>66</v>
      </c>
      <c r="X227" s="4">
        <v>1.01630493216819</v>
      </c>
      <c r="Y227" s="4">
        <v>1.22860746389625</v>
      </c>
      <c r="Z227" s="4">
        <v>1.90510762584334</v>
      </c>
      <c r="AA227" s="4">
        <v>0.828181928686243</v>
      </c>
      <c r="AB227" s="15" t="s">
        <v>97</v>
      </c>
      <c r="AD227" s="3">
        <v>0.221162509821793</v>
      </c>
      <c r="AE227" s="3">
        <v>0.0103631950793223</v>
      </c>
      <c r="AF227" s="3">
        <v>0.294648126480337</v>
      </c>
      <c r="AH227" s="9" t="s">
        <v>66</v>
      </c>
      <c r="AI227" s="4">
        <v>1.01630493216819</v>
      </c>
      <c r="AJ227" s="4">
        <v>1.05506289177984</v>
      </c>
      <c r="AK227" s="4">
        <v>3.31662801947343</v>
      </c>
      <c r="AL227" s="4">
        <v>1.08338823457957</v>
      </c>
      <c r="AM227" s="15" t="s">
        <v>97</v>
      </c>
      <c r="AO227" s="3">
        <f>TTEST($AI225:$AI227,AJ225:AJ227,2,2)</f>
        <v>0.454921992035899</v>
      </c>
      <c r="AP227" s="3">
        <f>TTEST($AI225:$AI227,AK225:AK227,2,2)</f>
        <v>0.00079255050936738</v>
      </c>
      <c r="AQ227" s="3">
        <f>TTEST($AI225:$AI227,AL225:AL227,2,2)</f>
        <v>0.668817472308159</v>
      </c>
    </row>
    <row r="228" spans="9:42">
      <c r="I228" s="3" t="s">
        <v>99</v>
      </c>
      <c r="T228" s="3" t="s">
        <v>99</v>
      </c>
      <c r="Y228" s="4"/>
      <c r="Z228" s="4"/>
      <c r="AA228" s="4"/>
      <c r="AE228" s="3" t="s">
        <v>98</v>
      </c>
      <c r="AJ228" s="4"/>
      <c r="AK228" s="4"/>
      <c r="AL228" s="4"/>
      <c r="AP228" s="3" t="s">
        <v>99</v>
      </c>
    </row>
    <row r="234" spans="6:22">
      <c r="F234" s="2"/>
      <c r="G234" s="3"/>
      <c r="J234" s="1"/>
      <c r="N234" s="3"/>
      <c r="O234" s="3"/>
      <c r="P234" s="2"/>
      <c r="Q234" s="9"/>
      <c r="V234" s="9"/>
    </row>
    <row r="235" spans="6:22">
      <c r="F235" s="2"/>
      <c r="G235" s="3"/>
      <c r="J235" s="1"/>
      <c r="O235" s="2"/>
      <c r="P235" s="2"/>
      <c r="Q235" s="9"/>
      <c r="V235" s="9"/>
    </row>
    <row r="236" spans="6:22">
      <c r="F236" s="2"/>
      <c r="G236" s="3"/>
      <c r="J236" s="1"/>
      <c r="N236" s="2"/>
      <c r="O236" s="2"/>
      <c r="P236" s="2"/>
      <c r="Q236" s="9"/>
      <c r="V236" s="9"/>
    </row>
    <row r="237" spans="6:22">
      <c r="F237" s="2"/>
      <c r="G237" s="3"/>
      <c r="J237" s="1"/>
      <c r="N237" s="2"/>
      <c r="O237" s="2"/>
      <c r="P237" s="2"/>
      <c r="Q237" s="9"/>
      <c r="T237" s="2"/>
      <c r="V237" s="9"/>
    </row>
    <row r="238" spans="6:22">
      <c r="F238" s="2"/>
      <c r="G238" s="3"/>
      <c r="J238" s="1"/>
      <c r="N238" s="2"/>
      <c r="O238" s="2"/>
      <c r="P238" s="2"/>
      <c r="Q238" s="9"/>
      <c r="V238" s="9"/>
    </row>
    <row r="239" spans="6:22">
      <c r="F239" s="2"/>
      <c r="G239" s="3"/>
      <c r="J239" s="1"/>
      <c r="N239" s="2"/>
      <c r="O239" s="2"/>
      <c r="P239" s="2"/>
      <c r="Q239" s="9"/>
      <c r="V239" s="9"/>
    </row>
    <row r="240" spans="6:22">
      <c r="F240" s="2"/>
      <c r="G240" s="3"/>
      <c r="J240" s="1"/>
      <c r="N240" s="2"/>
      <c r="O240" s="2"/>
      <c r="P240" s="2"/>
      <c r="Q240" s="9"/>
      <c r="V240" s="9"/>
    </row>
    <row r="241" spans="6:22">
      <c r="F241" s="2"/>
      <c r="G241" s="3"/>
      <c r="J241" s="1"/>
      <c r="N241" s="2"/>
      <c r="O241" s="2"/>
      <c r="P241" s="2"/>
      <c r="Q241" s="9"/>
      <c r="V241" s="9"/>
    </row>
    <row r="242" spans="6:22">
      <c r="F242" s="2"/>
      <c r="G242" s="3"/>
      <c r="J242" s="1"/>
      <c r="N242" s="2"/>
      <c r="O242" s="2"/>
      <c r="P242" s="2"/>
      <c r="Q242" s="9"/>
      <c r="V242" s="9"/>
    </row>
    <row r="243" spans="6:22">
      <c r="F243" s="2"/>
      <c r="G243" s="3"/>
      <c r="J243" s="1"/>
      <c r="N243" s="2"/>
      <c r="O243" s="2"/>
      <c r="P243" s="2"/>
      <c r="Q243" s="9"/>
      <c r="V243" s="9"/>
    </row>
    <row r="244" spans="6:22">
      <c r="F244" s="2"/>
      <c r="G244" s="3"/>
      <c r="J244" s="1"/>
      <c r="N244" s="2"/>
      <c r="O244" s="2"/>
      <c r="P244" s="2"/>
      <c r="Q244" s="9"/>
      <c r="V244" s="9"/>
    </row>
    <row r="245" spans="6:22">
      <c r="F245" s="2"/>
      <c r="G245" s="3"/>
      <c r="J245" s="1"/>
      <c r="N245" s="2"/>
      <c r="O245" s="2"/>
      <c r="P245" s="2"/>
      <c r="Q245" s="9"/>
      <c r="V245" s="9"/>
    </row>
    <row r="246" spans="6:22">
      <c r="F246" s="2"/>
      <c r="G246" s="3"/>
      <c r="J246" s="1"/>
      <c r="N246" s="2"/>
      <c r="O246" s="2"/>
      <c r="P246" s="2"/>
      <c r="Q246" s="9"/>
      <c r="V246" s="9"/>
    </row>
    <row r="247" spans="6:22">
      <c r="F247" s="2"/>
      <c r="G247" s="3"/>
      <c r="J247" s="1"/>
      <c r="N247" s="2"/>
      <c r="O247" s="2"/>
      <c r="P247" s="2"/>
      <c r="Q247" s="9"/>
      <c r="V247" s="9"/>
    </row>
    <row r="248" spans="6:22">
      <c r="F248" s="2"/>
      <c r="G248" s="3"/>
      <c r="J248" s="1"/>
      <c r="N248" s="2"/>
      <c r="O248" s="2"/>
      <c r="P248" s="2"/>
      <c r="Q248" s="9"/>
      <c r="V248" s="9"/>
    </row>
    <row r="249" spans="6:22">
      <c r="F249" s="2"/>
      <c r="G249" s="3"/>
      <c r="J249" s="1"/>
      <c r="N249" s="2"/>
      <c r="O249" s="2"/>
      <c r="P249" s="2"/>
      <c r="Q249" s="9"/>
      <c r="V249" s="9"/>
    </row>
    <row r="250" spans="6:22">
      <c r="F250" s="2"/>
      <c r="G250" s="3"/>
      <c r="J250" s="1"/>
      <c r="N250" s="2"/>
      <c r="O250" s="2"/>
      <c r="P250" s="2"/>
      <c r="Q250" s="9"/>
      <c r="V250" s="9"/>
    </row>
    <row r="251" spans="6:22">
      <c r="F251" s="2"/>
      <c r="G251" s="3"/>
      <c r="J251" s="1"/>
      <c r="N251" s="2"/>
      <c r="O251" s="2"/>
      <c r="P251" s="2"/>
      <c r="Q251" s="9"/>
      <c r="V251" s="9"/>
    </row>
    <row r="252" spans="6:22">
      <c r="F252" s="2"/>
      <c r="G252" s="3"/>
      <c r="J252" s="1"/>
      <c r="N252" s="2"/>
      <c r="O252" s="2"/>
      <c r="P252" s="2"/>
      <c r="Q252" s="9"/>
      <c r="V252" s="9"/>
    </row>
    <row r="253" spans="6:22">
      <c r="F253" s="2"/>
      <c r="G253" s="3"/>
      <c r="J253" s="1"/>
      <c r="N253" s="2"/>
      <c r="O253" s="2"/>
      <c r="P253" s="2"/>
      <c r="Q253" s="9"/>
      <c r="V253" s="9"/>
    </row>
    <row r="254" spans="6:22">
      <c r="F254" s="2"/>
      <c r="G254" s="3"/>
      <c r="J254" s="1"/>
      <c r="N254" s="2"/>
      <c r="O254" s="2"/>
      <c r="P254" s="2"/>
      <c r="Q254" s="9"/>
      <c r="V254" s="9"/>
    </row>
    <row r="255" spans="6:22">
      <c r="F255" s="2"/>
      <c r="G255" s="3"/>
      <c r="J255" s="1"/>
      <c r="N255" s="2"/>
      <c r="O255" s="2"/>
      <c r="P255" s="2"/>
      <c r="Q255" s="9"/>
      <c r="V255" s="9"/>
    </row>
    <row r="256" spans="6:22">
      <c r="F256" s="2"/>
      <c r="G256" s="3"/>
      <c r="J256" s="1"/>
      <c r="N256" s="2"/>
      <c r="O256" s="2"/>
      <c r="P256" s="2"/>
      <c r="Q256" s="9"/>
      <c r="V256" s="9"/>
    </row>
    <row r="257" spans="6:22">
      <c r="F257" s="2"/>
      <c r="G257" s="3"/>
      <c r="J257" s="1"/>
      <c r="N257" s="2"/>
      <c r="O257" s="2"/>
      <c r="P257" s="2"/>
      <c r="Q257" s="9"/>
      <c r="V257" s="9"/>
    </row>
    <row r="258" spans="6:22">
      <c r="F258" s="2"/>
      <c r="G258" s="3"/>
      <c r="J258" s="1"/>
      <c r="N258" s="2"/>
      <c r="O258" s="2"/>
      <c r="P258" s="2"/>
      <c r="Q258" s="9"/>
      <c r="V258" s="9"/>
    </row>
    <row r="259" spans="6:22">
      <c r="F259" s="2"/>
      <c r="G259" s="3"/>
      <c r="J259" s="1"/>
      <c r="N259" s="2"/>
      <c r="O259" s="2"/>
      <c r="P259" s="2"/>
      <c r="Q259" s="9"/>
      <c r="V259" s="9"/>
    </row>
    <row r="260" spans="6:22">
      <c r="F260" s="2"/>
      <c r="G260" s="3"/>
      <c r="J260" s="1"/>
      <c r="N260" s="2"/>
      <c r="O260" s="2"/>
      <c r="P260" s="2"/>
      <c r="Q260" s="9"/>
      <c r="V260" s="9"/>
    </row>
    <row r="261" spans="6:22">
      <c r="F261" s="2"/>
      <c r="G261" s="3"/>
      <c r="J261" s="1"/>
      <c r="N261" s="2"/>
      <c r="O261" s="2"/>
      <c r="P261" s="2"/>
      <c r="Q261" s="9"/>
      <c r="V261" s="9"/>
    </row>
    <row r="262" spans="6:22">
      <c r="F262" s="2"/>
      <c r="G262" s="3"/>
      <c r="J262" s="1"/>
      <c r="N262" s="2"/>
      <c r="O262" s="2"/>
      <c r="P262" s="2"/>
      <c r="Q262" s="9"/>
      <c r="V262" s="9"/>
    </row>
    <row r="263" spans="6:22">
      <c r="F263" s="2"/>
      <c r="G263" s="3"/>
      <c r="J263" s="1"/>
      <c r="N263" s="2"/>
      <c r="O263" s="2"/>
      <c r="P263" s="2"/>
      <c r="Q263" s="9"/>
      <c r="V263" s="9"/>
    </row>
    <row r="264" spans="6:22">
      <c r="F264" s="2"/>
      <c r="G264" s="3"/>
      <c r="J264" s="1"/>
      <c r="N264" s="2"/>
      <c r="O264" s="2"/>
      <c r="P264" s="2"/>
      <c r="Q264" s="9"/>
      <c r="V264" s="9"/>
    </row>
    <row r="265" spans="6:22">
      <c r="F265" s="2"/>
      <c r="G265" s="3"/>
      <c r="J265" s="1"/>
      <c r="N265" s="2"/>
      <c r="O265" s="2"/>
      <c r="P265" s="2"/>
      <c r="Q265" s="9"/>
      <c r="V265" s="9"/>
    </row>
    <row r="266" spans="6:22">
      <c r="F266" s="2"/>
      <c r="G266" s="3"/>
      <c r="J266" s="1"/>
      <c r="N266" s="2"/>
      <c r="O266" s="2"/>
      <c r="P266" s="2"/>
      <c r="Q266" s="9"/>
      <c r="V266" s="9"/>
    </row>
    <row r="267" spans="6:22">
      <c r="F267" s="2"/>
      <c r="G267" s="3"/>
      <c r="J267" s="1"/>
      <c r="N267" s="2"/>
      <c r="O267" s="2"/>
      <c r="P267" s="2"/>
      <c r="Q267" s="9"/>
      <c r="V267" s="9"/>
    </row>
    <row r="268" spans="6:22">
      <c r="F268" s="2"/>
      <c r="G268" s="3"/>
      <c r="J268" s="1"/>
      <c r="N268" s="2"/>
      <c r="O268" s="2"/>
      <c r="P268" s="2"/>
      <c r="Q268" s="9"/>
      <c r="V268" s="9"/>
    </row>
    <row r="269" spans="6:22">
      <c r="F269" s="2"/>
      <c r="G269" s="3"/>
      <c r="J269" s="1"/>
      <c r="N269" s="2"/>
      <c r="O269" s="2"/>
      <c r="P269" s="2"/>
      <c r="Q269" s="9"/>
      <c r="V269" s="9"/>
    </row>
    <row r="270" spans="6:22">
      <c r="F270" s="2"/>
      <c r="G270" s="3"/>
      <c r="J270" s="1"/>
      <c r="N270" s="2"/>
      <c r="O270" s="2"/>
      <c r="P270" s="2"/>
      <c r="Q270" s="9"/>
      <c r="V270" s="9"/>
    </row>
    <row r="271" spans="6:22">
      <c r="F271" s="2"/>
      <c r="G271" s="3"/>
      <c r="J271" s="1"/>
      <c r="N271" s="2"/>
      <c r="O271" s="2"/>
      <c r="P271" s="2"/>
      <c r="Q271" s="9"/>
      <c r="V271" s="9"/>
    </row>
    <row r="272" spans="6:22">
      <c r="F272" s="2"/>
      <c r="G272" s="3"/>
      <c r="J272" s="1"/>
      <c r="N272" s="2"/>
      <c r="O272" s="2"/>
      <c r="P272" s="2"/>
      <c r="Q272" s="9"/>
      <c r="V272" s="9"/>
    </row>
    <row r="273" spans="6:22">
      <c r="F273" s="2"/>
      <c r="G273" s="3"/>
      <c r="J273" s="1"/>
      <c r="N273" s="2"/>
      <c r="O273" s="2"/>
      <c r="P273" s="2"/>
      <c r="Q273" s="9"/>
      <c r="V273" s="9"/>
    </row>
    <row r="274" spans="6:22">
      <c r="F274" s="2"/>
      <c r="G274" s="3"/>
      <c r="J274" s="1"/>
      <c r="N274" s="2"/>
      <c r="O274" s="2"/>
      <c r="P274" s="2"/>
      <c r="Q274" s="9"/>
      <c r="V274" s="9"/>
    </row>
    <row r="275" spans="6:22">
      <c r="F275" s="2"/>
      <c r="G275" s="3"/>
      <c r="J275" s="1"/>
      <c r="N275" s="2"/>
      <c r="O275" s="2"/>
      <c r="P275" s="2"/>
      <c r="Q275" s="9"/>
      <c r="V275" s="9"/>
    </row>
    <row r="276" spans="6:22">
      <c r="F276" s="2"/>
      <c r="G276" s="3"/>
      <c r="J276" s="1"/>
      <c r="N276" s="2"/>
      <c r="O276" s="2"/>
      <c r="P276" s="2"/>
      <c r="Q276" s="9"/>
      <c r="V276" s="9"/>
    </row>
    <row r="277" spans="6:22">
      <c r="F277" s="2"/>
      <c r="G277" s="3"/>
      <c r="J277" s="1"/>
      <c r="N277" s="2"/>
      <c r="O277" s="2"/>
      <c r="P277" s="2"/>
      <c r="Q277" s="9"/>
      <c r="V277" s="9"/>
    </row>
    <row r="278" spans="6:22">
      <c r="F278" s="2"/>
      <c r="G278" s="3"/>
      <c r="J278" s="1"/>
      <c r="N278" s="2"/>
      <c r="O278" s="2"/>
      <c r="P278" s="2"/>
      <c r="Q278" s="9"/>
      <c r="V278" s="9"/>
    </row>
    <row r="279" spans="6:22">
      <c r="F279" s="2"/>
      <c r="G279" s="3"/>
      <c r="J279" s="1"/>
      <c r="N279" s="2"/>
      <c r="O279" s="2"/>
      <c r="P279" s="2"/>
      <c r="Q279" s="9"/>
      <c r="V279" s="9"/>
    </row>
    <row r="280" spans="6:22">
      <c r="F280" s="2"/>
      <c r="G280" s="3"/>
      <c r="J280" s="1"/>
      <c r="N280" s="2"/>
      <c r="O280" s="2"/>
      <c r="P280" s="2"/>
      <c r="Q280" s="9"/>
      <c r="V280" s="9"/>
    </row>
    <row r="281" spans="6:22">
      <c r="F281" s="2"/>
      <c r="G281" s="3"/>
      <c r="J281" s="1"/>
      <c r="N281" s="2"/>
      <c r="O281" s="2"/>
      <c r="P281" s="2"/>
      <c r="Q281" s="9"/>
      <c r="V281" s="9"/>
    </row>
    <row r="282" spans="6:22">
      <c r="F282" s="2"/>
      <c r="G282" s="3"/>
      <c r="J282" s="1"/>
      <c r="N282" s="2"/>
      <c r="O282" s="2"/>
      <c r="P282" s="2"/>
      <c r="Q282" s="9"/>
      <c r="V282" s="9"/>
    </row>
    <row r="283" spans="6:22">
      <c r="F283" s="2"/>
      <c r="G283" s="3"/>
      <c r="J283" s="1"/>
      <c r="N283" s="2"/>
      <c r="O283" s="2"/>
      <c r="P283" s="2"/>
      <c r="Q283" s="9"/>
      <c r="V283" s="9"/>
    </row>
    <row r="284" spans="6:22">
      <c r="F284" s="2"/>
      <c r="G284" s="3"/>
      <c r="J284" s="1"/>
      <c r="N284" s="2"/>
      <c r="O284" s="2"/>
      <c r="P284" s="2"/>
      <c r="Q284" s="9"/>
      <c r="V284" s="9"/>
    </row>
    <row r="285" spans="6:22">
      <c r="F285" s="2"/>
      <c r="G285" s="3"/>
      <c r="J285" s="1"/>
      <c r="N285" s="2"/>
      <c r="O285" s="2"/>
      <c r="P285" s="2"/>
      <c r="Q285" s="9"/>
      <c r="V285" s="9"/>
    </row>
    <row r="288" spans="2:5">
      <c r="B288" s="1" t="s">
        <v>91</v>
      </c>
      <c r="C288" s="1" t="s">
        <v>92</v>
      </c>
      <c r="D288" s="3" t="s">
        <v>93</v>
      </c>
      <c r="E288" s="1" t="s">
        <v>94</v>
      </c>
    </row>
    <row r="289" spans="1:5">
      <c r="A289" s="1" t="s">
        <v>8</v>
      </c>
      <c r="B289" s="1">
        <v>1.00041995800794</v>
      </c>
      <c r="C289" s="1">
        <v>3.09428313400289</v>
      </c>
      <c r="D289" s="3">
        <v>2.70204739122265</v>
      </c>
      <c r="E289" s="1">
        <v>4.29208474811063</v>
      </c>
    </row>
    <row r="290" spans="1:5">
      <c r="A290" s="1" t="s">
        <v>9</v>
      </c>
      <c r="B290" s="1">
        <v>1.09958081591657</v>
      </c>
      <c r="C290" s="1">
        <v>1.44286334825101</v>
      </c>
      <c r="D290" s="3">
        <v>2.4742341693082</v>
      </c>
      <c r="E290" s="1">
        <v>2.159814571519</v>
      </c>
    </row>
    <row r="291" spans="1:5">
      <c r="A291" s="1" t="s">
        <v>11</v>
      </c>
      <c r="B291" s="1">
        <v>1.02709509979198</v>
      </c>
      <c r="C291" s="1">
        <v>11.7996184357847</v>
      </c>
      <c r="D291" s="3">
        <v>18.0971024960451</v>
      </c>
      <c r="E291" s="1">
        <v>20.0777838347331</v>
      </c>
    </row>
    <row r="292" spans="1:5">
      <c r="A292" s="1" t="s">
        <v>13</v>
      </c>
      <c r="B292" s="1">
        <v>1.04126644228995</v>
      </c>
      <c r="C292" s="1">
        <v>1.66840565102357</v>
      </c>
      <c r="D292" s="3">
        <v>1.06651247301364</v>
      </c>
      <c r="E292" s="1">
        <v>0.37771447475867</v>
      </c>
    </row>
    <row r="293" spans="1:5">
      <c r="A293" s="1" t="s">
        <v>15</v>
      </c>
      <c r="B293" s="1">
        <v>1.11098584202549</v>
      </c>
      <c r="C293" s="1">
        <v>1.03701829631983</v>
      </c>
      <c r="D293" s="3">
        <v>0.195649641609921</v>
      </c>
      <c r="E293" s="1">
        <v>0.253487346009379</v>
      </c>
    </row>
    <row r="294" spans="1:5">
      <c r="A294" s="1" t="s">
        <v>10</v>
      </c>
      <c r="B294" s="1">
        <v>1.01753638544479</v>
      </c>
      <c r="C294" s="1">
        <v>1.59208220637248</v>
      </c>
      <c r="D294" s="3">
        <v>8.08672021996651</v>
      </c>
      <c r="E294" s="1">
        <v>2.07536666072446</v>
      </c>
    </row>
    <row r="295" spans="1:5">
      <c r="A295" s="1" t="s">
        <v>12</v>
      </c>
      <c r="B295" s="1">
        <v>1.00237561381291</v>
      </c>
      <c r="C295" s="1">
        <v>0.48932274583037</v>
      </c>
      <c r="D295" s="3">
        <v>1.49506776824639</v>
      </c>
      <c r="E295" s="1">
        <v>1.65087564398554</v>
      </c>
    </row>
    <row r="296" spans="1:5">
      <c r="A296" s="1" t="s">
        <v>14</v>
      </c>
      <c r="B296" s="1">
        <v>1.02649257171883</v>
      </c>
      <c r="C296" s="1">
        <v>3.9393102558186</v>
      </c>
      <c r="D296" s="3">
        <v>3.42862804450173</v>
      </c>
      <c r="E296" s="1">
        <v>1.09566133006159</v>
      </c>
    </row>
    <row r="297" spans="1:5">
      <c r="A297" s="1" t="s">
        <v>16</v>
      </c>
      <c r="B297" s="1">
        <v>1.02327352357352</v>
      </c>
      <c r="C297" s="1">
        <v>0.421420535791044</v>
      </c>
      <c r="D297" s="3">
        <v>0.285664562706876</v>
      </c>
      <c r="E297" s="1">
        <v>1.16737767024316</v>
      </c>
    </row>
    <row r="298" spans="1:5">
      <c r="A298" s="1" t="s">
        <v>18</v>
      </c>
      <c r="B298" s="1">
        <v>1.00458401602674</v>
      </c>
      <c r="C298" s="1">
        <v>0.838440630334661</v>
      </c>
      <c r="D298" s="3">
        <v>2.37902459739283</v>
      </c>
      <c r="E298" s="1">
        <v>0.786355122538963</v>
      </c>
    </row>
    <row r="299" spans="1:5">
      <c r="A299" s="1" t="s">
        <v>20</v>
      </c>
      <c r="B299" s="1">
        <v>1.00367966596091</v>
      </c>
      <c r="C299" s="1">
        <v>3.32432453989627</v>
      </c>
      <c r="D299" s="3">
        <v>13.2323096328157</v>
      </c>
      <c r="E299" s="1">
        <v>1.87549180758654</v>
      </c>
    </row>
    <row r="300" spans="1:5">
      <c r="A300" s="1" t="s">
        <v>22</v>
      </c>
      <c r="B300" s="1">
        <v>1.0349223631225</v>
      </c>
      <c r="C300" s="1">
        <v>1.16676033033823</v>
      </c>
      <c r="D300" s="3">
        <v>2.36969450670414</v>
      </c>
      <c r="E300" s="1">
        <v>1.81444096210931</v>
      </c>
    </row>
    <row r="301" spans="1:5">
      <c r="A301" s="1" t="s">
        <v>24</v>
      </c>
      <c r="B301" s="1">
        <v>1.00623740546992</v>
      </c>
      <c r="C301" s="1">
        <v>2.13980091206261</v>
      </c>
      <c r="D301" s="3">
        <v>3.6589454911426</v>
      </c>
      <c r="E301" s="1">
        <v>7.35533621635953</v>
      </c>
    </row>
    <row r="302" spans="1:5">
      <c r="A302" s="1" t="s">
        <v>26</v>
      </c>
      <c r="B302" s="1">
        <v>1.02447519907545</v>
      </c>
      <c r="C302" s="1">
        <v>1.07153549542103</v>
      </c>
      <c r="D302" s="3">
        <v>13.5195116185452</v>
      </c>
      <c r="E302" s="1">
        <v>7.62723675888112</v>
      </c>
    </row>
    <row r="303" spans="1:5">
      <c r="A303" s="1" t="s">
        <v>17</v>
      </c>
      <c r="B303" s="1">
        <v>1.00546542718735</v>
      </c>
      <c r="C303" s="1">
        <v>6.8116618749349</v>
      </c>
      <c r="D303" s="3">
        <v>6.12760559309665</v>
      </c>
      <c r="E303" s="1">
        <v>2.61745623133504</v>
      </c>
    </row>
    <row r="304" spans="1:5">
      <c r="A304" s="1" t="s">
        <v>28</v>
      </c>
      <c r="B304" s="1">
        <v>1.00527970050945</v>
      </c>
      <c r="C304" s="1">
        <v>2.29036212729036</v>
      </c>
      <c r="D304" s="3">
        <v>6.03188000131525</v>
      </c>
      <c r="E304" s="1">
        <v>2.00741368140169</v>
      </c>
    </row>
    <row r="305" spans="1:5">
      <c r="A305" s="1" t="s">
        <v>30</v>
      </c>
      <c r="B305" s="1">
        <v>1.00027876561629</v>
      </c>
      <c r="C305" s="1">
        <v>7.4846905332946</v>
      </c>
      <c r="D305" s="3">
        <v>6.91643553485182</v>
      </c>
      <c r="E305" s="1">
        <v>3.31906703979076</v>
      </c>
    </row>
    <row r="306" spans="1:5">
      <c r="A306" s="1" t="s">
        <v>19</v>
      </c>
      <c r="B306" s="1">
        <v>1.05814308447472</v>
      </c>
      <c r="C306" s="1">
        <v>1.1581913476712</v>
      </c>
      <c r="D306" s="3">
        <v>1.3876903210644</v>
      </c>
      <c r="E306" s="1">
        <v>0.159046319500658</v>
      </c>
    </row>
    <row r="307" spans="1:5">
      <c r="A307" s="1" t="s">
        <v>21</v>
      </c>
      <c r="B307" s="1">
        <v>1.00498966244817</v>
      </c>
      <c r="C307" s="1">
        <v>5.7632656866444</v>
      </c>
      <c r="D307" s="3">
        <v>1.52191084687969</v>
      </c>
      <c r="E307" s="1">
        <v>0.848256707751993</v>
      </c>
    </row>
    <row r="308" spans="1:5">
      <c r="A308" s="1" t="s">
        <v>32</v>
      </c>
      <c r="B308" s="1">
        <v>1.0113865479429</v>
      </c>
      <c r="C308" s="1">
        <v>1.62085013259967</v>
      </c>
      <c r="D308" s="3">
        <v>2.05036980849424</v>
      </c>
      <c r="E308" s="1">
        <v>1.4657117431704</v>
      </c>
    </row>
    <row r="309" spans="1:5">
      <c r="A309" s="1" t="s">
        <v>34</v>
      </c>
      <c r="B309" s="1">
        <v>1.00079204373812</v>
      </c>
      <c r="C309" s="1">
        <v>0.350109979907637</v>
      </c>
      <c r="D309" s="3">
        <v>0.476082759331635</v>
      </c>
      <c r="E309" s="1">
        <v>3.08015301901443</v>
      </c>
    </row>
    <row r="310" spans="1:5">
      <c r="A310" s="1" t="s">
        <v>23</v>
      </c>
      <c r="B310" s="1">
        <v>1.00094610395036</v>
      </c>
      <c r="C310" s="1">
        <v>3.11980670564837</v>
      </c>
      <c r="D310" s="3">
        <v>2.71526943760391</v>
      </c>
      <c r="E310" s="1">
        <v>3.78521103666699</v>
      </c>
    </row>
    <row r="311" spans="1:5">
      <c r="A311" s="1" t="s">
        <v>35</v>
      </c>
      <c r="B311" s="1">
        <v>1.00100021192077</v>
      </c>
      <c r="C311" s="1">
        <v>1.27814315633162</v>
      </c>
      <c r="D311" s="3">
        <v>11.4847522370649</v>
      </c>
      <c r="E311" s="1">
        <v>1.37105539132431</v>
      </c>
    </row>
    <row r="312" spans="1:5">
      <c r="A312" s="1" t="s">
        <v>37</v>
      </c>
      <c r="B312" s="1">
        <v>1.00531717600814</v>
      </c>
      <c r="C312" s="1">
        <v>4.13482516945987</v>
      </c>
      <c r="D312" s="3">
        <v>0.818944103893681</v>
      </c>
      <c r="E312" s="1">
        <v>1.49799615440682</v>
      </c>
    </row>
    <row r="313" spans="1:5">
      <c r="A313" s="1" t="s">
        <v>38</v>
      </c>
      <c r="B313" s="1">
        <v>1.01035322971158</v>
      </c>
      <c r="C313" s="1">
        <v>0.887474543188369</v>
      </c>
      <c r="D313" s="3">
        <v>0.83274979755651</v>
      </c>
      <c r="E313" s="1">
        <v>1.57319163924851</v>
      </c>
    </row>
    <row r="314" spans="1:5">
      <c r="A314" s="1" t="s">
        <v>39</v>
      </c>
      <c r="B314" s="1">
        <v>1.00184600678984</v>
      </c>
      <c r="C314" s="1">
        <v>0.664543126382918</v>
      </c>
      <c r="D314" s="3">
        <v>0.98079266192587</v>
      </c>
      <c r="E314" s="1">
        <v>2.72545400264941</v>
      </c>
    </row>
    <row r="315" spans="1:5">
      <c r="A315" s="1" t="s">
        <v>40</v>
      </c>
      <c r="B315" s="1">
        <v>1.00709607611146</v>
      </c>
      <c r="C315" s="1">
        <v>1.42440766702805</v>
      </c>
      <c r="D315" s="3">
        <v>1.71964022774649</v>
      </c>
      <c r="E315" s="1">
        <v>1.24973504315733</v>
      </c>
    </row>
    <row r="316" spans="1:5">
      <c r="A316" s="1" t="s">
        <v>25</v>
      </c>
      <c r="B316" s="1">
        <v>0.998928596440008</v>
      </c>
      <c r="C316" s="1">
        <v>2.18390906388541</v>
      </c>
      <c r="D316" s="3">
        <v>2.01460347772112</v>
      </c>
      <c r="E316" s="1">
        <v>0.848239405950373</v>
      </c>
    </row>
    <row r="317" spans="1:5">
      <c r="A317" s="1" t="s">
        <v>41</v>
      </c>
      <c r="B317" s="1">
        <v>1.00214034283822</v>
      </c>
      <c r="C317" s="1">
        <v>1.50766961368024</v>
      </c>
      <c r="D317" s="3">
        <v>3.94168536068142</v>
      </c>
      <c r="E317" s="1">
        <v>1.02112517607929</v>
      </c>
    </row>
    <row r="318" spans="1:5">
      <c r="A318" s="1" t="s">
        <v>42</v>
      </c>
      <c r="B318" s="1">
        <v>1.00026218505159</v>
      </c>
      <c r="C318" s="1">
        <v>1.11999509548221</v>
      </c>
      <c r="D318" s="3">
        <v>3.30506557135407</v>
      </c>
      <c r="E318" s="1">
        <v>1.24083467028411</v>
      </c>
    </row>
    <row r="319" spans="1:5">
      <c r="A319" s="1" t="s">
        <v>43</v>
      </c>
      <c r="B319" s="1">
        <v>1.00096716657049</v>
      </c>
      <c r="C319" s="1">
        <v>0.829280815332163</v>
      </c>
      <c r="D319" s="3">
        <v>1.58910462294034</v>
      </c>
      <c r="E319" s="1">
        <v>1.23547394564135</v>
      </c>
    </row>
    <row r="320" spans="1:5">
      <c r="A320" s="1" t="s">
        <v>44</v>
      </c>
      <c r="B320" s="1">
        <v>1.00585728829501</v>
      </c>
      <c r="C320" s="1">
        <v>0.661018213499841</v>
      </c>
      <c r="D320" s="3">
        <v>2.89749679339248</v>
      </c>
      <c r="E320" s="1">
        <v>1.76127302237792</v>
      </c>
    </row>
    <row r="321" spans="1:5">
      <c r="A321" s="1" t="s">
        <v>45</v>
      </c>
      <c r="B321" s="1">
        <v>1.00132497484289</v>
      </c>
      <c r="C321" s="1">
        <v>0.203722815977288</v>
      </c>
      <c r="D321" s="3">
        <v>0.498714315662455</v>
      </c>
      <c r="E321" s="1">
        <v>1.34636570810258</v>
      </c>
    </row>
    <row r="322" spans="1:5">
      <c r="A322" s="1" t="s">
        <v>46</v>
      </c>
      <c r="B322" s="1">
        <v>1.00263448366329</v>
      </c>
      <c r="C322" s="1">
        <v>0.199127631924371</v>
      </c>
      <c r="D322" s="3">
        <v>0.333063324822818</v>
      </c>
      <c r="E322" s="1">
        <v>0.239387170847391</v>
      </c>
    </row>
    <row r="323" spans="1:5">
      <c r="A323" s="1" t="s">
        <v>47</v>
      </c>
      <c r="B323" s="1">
        <v>1.00241408165997</v>
      </c>
      <c r="C323" s="1">
        <v>0.243931524291488</v>
      </c>
      <c r="D323" s="3">
        <v>0.526315615443288</v>
      </c>
      <c r="E323" s="1">
        <v>0.422039876671933</v>
      </c>
    </row>
    <row r="324" spans="1:5">
      <c r="A324" s="1" t="s">
        <v>48</v>
      </c>
      <c r="B324" s="1">
        <v>1.00250728760406</v>
      </c>
      <c r="C324" s="1">
        <v>0.26686042252733</v>
      </c>
      <c r="D324" s="3">
        <v>0.146208942288624</v>
      </c>
      <c r="E324" s="1">
        <v>0.378882178648082</v>
      </c>
    </row>
    <row r="325" spans="1:5">
      <c r="A325" s="1" t="s">
        <v>49</v>
      </c>
      <c r="B325" s="1">
        <v>1.00080984995171</v>
      </c>
      <c r="C325" s="1">
        <v>0.207347054791629</v>
      </c>
      <c r="D325" s="3">
        <v>0.707288221629626</v>
      </c>
      <c r="E325" s="1">
        <v>0.528073032471365</v>
      </c>
    </row>
    <row r="326" spans="1:5">
      <c r="A326" s="1" t="s">
        <v>50</v>
      </c>
      <c r="B326" s="1">
        <v>1.00011177581123</v>
      </c>
      <c r="C326" s="1">
        <v>0.318041488879945</v>
      </c>
      <c r="D326" s="3">
        <v>0.186249677109396</v>
      </c>
      <c r="E326" s="1">
        <v>0.597179569064228</v>
      </c>
    </row>
    <row r="327" spans="1:5">
      <c r="A327" s="1" t="s">
        <v>27</v>
      </c>
      <c r="B327" s="1">
        <v>1.04900245573609</v>
      </c>
      <c r="C327" s="1">
        <v>1.90104480094812</v>
      </c>
      <c r="D327" s="3">
        <v>1.74449348512197</v>
      </c>
      <c r="E327" s="1">
        <v>2.47208583095295</v>
      </c>
    </row>
    <row r="328" spans="1:5">
      <c r="A328" s="1" t="s">
        <v>29</v>
      </c>
      <c r="B328" s="1">
        <v>1.0493371124246</v>
      </c>
      <c r="C328" s="1">
        <v>1.58405658111964</v>
      </c>
      <c r="D328" s="3">
        <v>2.4655400699116</v>
      </c>
      <c r="E328" s="1">
        <v>1.77218532908795</v>
      </c>
    </row>
    <row r="329" spans="1:5">
      <c r="A329" s="1" t="s">
        <v>51</v>
      </c>
      <c r="B329" s="1">
        <v>1.00020754105873</v>
      </c>
      <c r="C329" s="1">
        <v>0.602639977396787</v>
      </c>
      <c r="D329" s="3">
        <v>0.335914893694844</v>
      </c>
      <c r="E329" s="1">
        <v>0.154390455028907</v>
      </c>
    </row>
    <row r="330" spans="1:5">
      <c r="A330" s="1" t="s">
        <v>53</v>
      </c>
      <c r="B330" s="1">
        <v>1.03333308222351</v>
      </c>
      <c r="C330" s="1">
        <v>0.135419012444531</v>
      </c>
      <c r="D330" s="3">
        <v>0.620556529555563</v>
      </c>
      <c r="E330" s="1">
        <v>0.37225431838406</v>
      </c>
    </row>
    <row r="331" spans="1:5">
      <c r="A331" s="1" t="s">
        <v>54</v>
      </c>
      <c r="B331" s="1">
        <v>1.00344427577531</v>
      </c>
      <c r="C331" s="1">
        <v>0.563473591916749</v>
      </c>
      <c r="D331" s="3">
        <v>0.400212714154107</v>
      </c>
      <c r="E331" s="1">
        <v>0.331065388065344</v>
      </c>
    </row>
    <row r="332" spans="1:5">
      <c r="A332" s="1" t="s">
        <v>55</v>
      </c>
      <c r="B332" s="1">
        <v>1.16425994593408</v>
      </c>
      <c r="C332" s="1">
        <v>0.292166786413941</v>
      </c>
      <c r="D332" s="3">
        <v>0.906466231355546</v>
      </c>
      <c r="E332" s="1">
        <v>3.71012166660085</v>
      </c>
    </row>
    <row r="333" spans="1:5">
      <c r="A333" s="1" t="s">
        <v>56</v>
      </c>
      <c r="B333" s="1">
        <v>1.00736961169372</v>
      </c>
      <c r="C333" s="1">
        <v>2.95194816185491</v>
      </c>
      <c r="D333" s="3">
        <v>2.7035030040849</v>
      </c>
      <c r="E333" s="1">
        <v>8.77522427033947</v>
      </c>
    </row>
    <row r="334" spans="1:5">
      <c r="A334" s="1" t="s">
        <v>57</v>
      </c>
      <c r="B334" s="1">
        <v>1.01855146036004</v>
      </c>
      <c r="C334" s="1">
        <v>0.213167225718345</v>
      </c>
      <c r="D334" s="3">
        <v>0.359620009674517</v>
      </c>
      <c r="E334" s="1">
        <v>0.558143908734595</v>
      </c>
    </row>
    <row r="335" spans="1:5">
      <c r="A335" s="1" t="s">
        <v>58</v>
      </c>
      <c r="B335" s="1">
        <v>1.00095936747214</v>
      </c>
      <c r="C335" s="1">
        <v>0.257373527669955</v>
      </c>
      <c r="D335" s="3">
        <v>0.306356683188942</v>
      </c>
      <c r="E335" s="1">
        <v>0.259677294276208</v>
      </c>
    </row>
    <row r="336" spans="1:5">
      <c r="A336" s="1" t="s">
        <v>59</v>
      </c>
      <c r="B336" s="1">
        <v>1.01501753057742</v>
      </c>
      <c r="C336" s="1">
        <v>0.336601675290983</v>
      </c>
      <c r="D336" s="3">
        <v>0.273806487192563</v>
      </c>
      <c r="E336" s="1">
        <v>0.519806350806947</v>
      </c>
    </row>
    <row r="337" spans="1:5">
      <c r="A337" s="1" t="s">
        <v>60</v>
      </c>
      <c r="B337" s="1">
        <v>1.00191659921024</v>
      </c>
      <c r="C337" s="1">
        <v>0.494144976826401</v>
      </c>
      <c r="D337" s="3">
        <v>0.415429315577401</v>
      </c>
      <c r="E337" s="1">
        <v>0.545748181254809</v>
      </c>
    </row>
    <row r="338" spans="1:5">
      <c r="A338" s="1" t="s">
        <v>61</v>
      </c>
      <c r="B338" s="1">
        <v>1.02448220293469</v>
      </c>
      <c r="C338" s="1">
        <v>0.338626062449359</v>
      </c>
      <c r="D338" s="3">
        <v>0.636951168771781</v>
      </c>
      <c r="E338" s="1">
        <v>0.435887685680552</v>
      </c>
    </row>
    <row r="339" spans="1:5">
      <c r="A339" s="1" t="s">
        <v>62</v>
      </c>
      <c r="B339" s="1">
        <v>1.01216022775557</v>
      </c>
      <c r="C339" s="1">
        <v>0.188726623575036</v>
      </c>
      <c r="D339" s="3">
        <v>0.471354550831625</v>
      </c>
      <c r="E339" s="1">
        <v>0.386401630400217</v>
      </c>
    </row>
    <row r="340" spans="1:5">
      <c r="A340" s="1" t="s">
        <v>31</v>
      </c>
      <c r="B340" s="1">
        <v>1.04933109462452</v>
      </c>
      <c r="C340" s="1">
        <v>0.771769869131157</v>
      </c>
      <c r="D340" s="3">
        <v>0.57922815508387</v>
      </c>
      <c r="E340" s="1">
        <v>0.472385803715139</v>
      </c>
    </row>
    <row r="341" spans="1:5">
      <c r="A341" s="1" t="s">
        <v>63</v>
      </c>
      <c r="B341" s="1">
        <v>1.00800818478444</v>
      </c>
      <c r="C341" s="1">
        <v>0.339214023480295</v>
      </c>
      <c r="D341" s="3">
        <v>0.408831870452791</v>
      </c>
      <c r="E341" s="1">
        <v>0.224450298889427</v>
      </c>
    </row>
    <row r="342" spans="1:5">
      <c r="A342" s="1" t="s">
        <v>64</v>
      </c>
      <c r="B342" s="1">
        <v>1.02739520625312</v>
      </c>
      <c r="C342" s="1">
        <v>0.923373058182497</v>
      </c>
      <c r="D342" s="3">
        <v>5.64081454365572</v>
      </c>
      <c r="E342" s="1">
        <v>3.63696584600708</v>
      </c>
    </row>
    <row r="343" spans="1:5">
      <c r="A343" s="1" t="s">
        <v>65</v>
      </c>
      <c r="B343" s="1">
        <v>1.04808944995318</v>
      </c>
      <c r="C343" s="1">
        <v>1.04738271629454</v>
      </c>
      <c r="D343" s="3">
        <v>2.72823480084944</v>
      </c>
      <c r="E343" s="1">
        <v>5.96509122839811</v>
      </c>
    </row>
    <row r="344" spans="1:5">
      <c r="A344" s="1" t="s">
        <v>66</v>
      </c>
      <c r="B344" s="1">
        <v>1.01691636064461</v>
      </c>
      <c r="C344" s="1">
        <v>0.760153014312279</v>
      </c>
      <c r="D344" s="3">
        <v>2.59390484873335</v>
      </c>
      <c r="E344" s="1">
        <v>0.694385996201599</v>
      </c>
    </row>
  </sheetData>
  <mergeCells count="5">
    <mergeCell ref="B3:C3"/>
    <mergeCell ref="M3:N3"/>
    <mergeCell ref="X3:Y3"/>
    <mergeCell ref="AI3:AJ3"/>
    <mergeCell ref="B1:A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6H</vt:lpstr>
      <vt:lpstr>12H</vt:lpstr>
      <vt:lpstr>24H</vt:lpstr>
      <vt:lpstr>P value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温其如玉</cp:lastModifiedBy>
  <dcterms:created xsi:type="dcterms:W3CDTF">2022-03-15T06:40:00Z</dcterms:created>
  <dcterms:modified xsi:type="dcterms:W3CDTF">2022-04-15T04:42:13Z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2A6E3A41F97E4D52B1CA3875CFB01776</vt:lpwstr>
  </property>
  <property fmtid="{D5CDD505-2E9C-101B-9397-08002B2CF9AE}" pid="3" name="KSOProductBuildVer">
    <vt:lpwstr>2052-11.1.0.11365</vt:lpwstr>
  </property>
</Properties>
</file>