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_vDokumenty\01_work\01_Manuscripty\2025-G4-proteinyChIP\G4\MS\revize01-BMCGen\new supplementary\SM\SM list 4.5. updated\"/>
    </mc:Choice>
  </mc:AlternateContent>
  <xr:revisionPtr revIDLastSave="0" documentId="13_ncr:1_{88FF0B90-73E2-42B6-9701-78EE6FE7D70B}" xr6:coauthVersionLast="47" xr6:coauthVersionMax="47" xr10:uidLastSave="{00000000-0000-0000-0000-000000000000}"/>
  <bookViews>
    <workbookView xWindow="2085" yWindow="735" windowWidth="18420" windowHeight="14325" xr2:uid="{FDFF01A9-B794-4C3B-BA1F-7EF6C4B91A9F}"/>
  </bookViews>
  <sheets>
    <sheet name="statisti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0" i="1" l="1"/>
  <c r="E17" i="1"/>
  <c r="D4" i="1"/>
  <c r="E4" i="1"/>
  <c r="H4" i="1"/>
  <c r="I4" i="1"/>
  <c r="J4" i="1"/>
  <c r="D5" i="1"/>
  <c r="E5" i="1"/>
  <c r="H5" i="1"/>
  <c r="I5" i="1"/>
  <c r="J5" i="1"/>
  <c r="D6" i="1"/>
  <c r="E6" i="1"/>
  <c r="H6" i="1"/>
  <c r="I6" i="1"/>
  <c r="J6" i="1"/>
  <c r="D7" i="1"/>
  <c r="E7" i="1"/>
  <c r="H7" i="1"/>
  <c r="H37" i="1" s="1"/>
  <c r="I7" i="1"/>
  <c r="J7" i="1"/>
  <c r="D8" i="1"/>
  <c r="E8" i="1"/>
  <c r="H8" i="1"/>
  <c r="I8" i="1"/>
  <c r="J8" i="1"/>
  <c r="D9" i="1"/>
  <c r="E9" i="1"/>
  <c r="H9" i="1"/>
  <c r="I9" i="1"/>
  <c r="J9" i="1"/>
  <c r="D10" i="1"/>
  <c r="H10" i="1"/>
  <c r="I10" i="1"/>
  <c r="J10" i="1"/>
  <c r="D11" i="1"/>
  <c r="E11" i="1"/>
  <c r="H11" i="1"/>
  <c r="I11" i="1"/>
  <c r="J11" i="1"/>
  <c r="D12" i="1"/>
  <c r="E12" i="1"/>
  <c r="H12" i="1"/>
  <c r="I12" i="1"/>
  <c r="J12" i="1"/>
  <c r="D13" i="1"/>
  <c r="E13" i="1"/>
  <c r="H13" i="1"/>
  <c r="I13" i="1"/>
  <c r="J13" i="1"/>
  <c r="D14" i="1"/>
  <c r="E14" i="1"/>
  <c r="H14" i="1"/>
  <c r="I14" i="1"/>
  <c r="J14" i="1"/>
  <c r="D15" i="1"/>
  <c r="E15" i="1"/>
  <c r="H15" i="1"/>
  <c r="I15" i="1"/>
  <c r="J15" i="1"/>
  <c r="D16" i="1"/>
  <c r="E16" i="1"/>
  <c r="H16" i="1"/>
  <c r="I16" i="1"/>
  <c r="J16" i="1"/>
  <c r="D17" i="1"/>
  <c r="H17" i="1"/>
  <c r="I17" i="1"/>
  <c r="J17" i="1"/>
  <c r="D18" i="1"/>
  <c r="E18" i="1"/>
  <c r="H18" i="1"/>
  <c r="I18" i="1"/>
  <c r="J18" i="1"/>
  <c r="D19" i="1"/>
  <c r="E19" i="1"/>
  <c r="H19" i="1"/>
  <c r="I19" i="1"/>
  <c r="J19" i="1"/>
  <c r="D20" i="1"/>
  <c r="E20" i="1"/>
  <c r="H20" i="1"/>
  <c r="I20" i="1"/>
  <c r="J20" i="1"/>
  <c r="D21" i="1"/>
  <c r="E21" i="1"/>
  <c r="H21" i="1"/>
  <c r="I21" i="1"/>
  <c r="J21" i="1"/>
  <c r="D22" i="1"/>
  <c r="E22" i="1"/>
  <c r="H22" i="1"/>
  <c r="I22" i="1"/>
  <c r="J22" i="1"/>
  <c r="D23" i="1"/>
  <c r="E23" i="1"/>
  <c r="H23" i="1"/>
  <c r="I23" i="1"/>
  <c r="J23" i="1"/>
  <c r="D24" i="1"/>
  <c r="E24" i="1"/>
  <c r="H24" i="1"/>
  <c r="I24" i="1"/>
  <c r="J24" i="1"/>
  <c r="D25" i="1"/>
  <c r="E25" i="1"/>
  <c r="H25" i="1"/>
  <c r="I25" i="1"/>
  <c r="J25" i="1"/>
  <c r="D26" i="1"/>
  <c r="E26" i="1"/>
  <c r="H26" i="1"/>
  <c r="I26" i="1"/>
  <c r="J26" i="1"/>
  <c r="D27" i="1"/>
  <c r="E27" i="1"/>
  <c r="H27" i="1"/>
  <c r="I27" i="1"/>
  <c r="J27" i="1"/>
  <c r="B30" i="1"/>
  <c r="C30" i="1"/>
  <c r="B31" i="1"/>
  <c r="C31" i="1"/>
  <c r="F31" i="1"/>
  <c r="G31" i="1"/>
  <c r="B32" i="1"/>
  <c r="C32" i="1"/>
  <c r="E32" i="1"/>
  <c r="F32" i="1"/>
  <c r="G32" i="1"/>
  <c r="B33" i="1"/>
  <c r="C33" i="1"/>
  <c r="F33" i="1"/>
  <c r="G33" i="1"/>
  <c r="B34" i="1"/>
  <c r="C34" i="1"/>
  <c r="F34" i="1"/>
  <c r="G34" i="1"/>
  <c r="B35" i="1"/>
  <c r="C35" i="1"/>
  <c r="F35" i="1"/>
  <c r="G35" i="1"/>
  <c r="B36" i="1"/>
  <c r="C36" i="1"/>
  <c r="F36" i="1"/>
  <c r="G36" i="1"/>
  <c r="B37" i="1"/>
  <c r="C37" i="1"/>
  <c r="F37" i="1"/>
  <c r="G37" i="1"/>
  <c r="B38" i="1"/>
  <c r="C38" i="1"/>
  <c r="F38" i="1"/>
  <c r="G38" i="1"/>
  <c r="D30" i="1" l="1"/>
  <c r="H38" i="1"/>
  <c r="E33" i="1"/>
  <c r="D32" i="1"/>
  <c r="D34" i="1"/>
  <c r="J36" i="1"/>
  <c r="J32" i="1"/>
  <c r="J35" i="1"/>
  <c r="I34" i="1"/>
  <c r="I32" i="1"/>
  <c r="I37" i="1"/>
  <c r="D33" i="1"/>
  <c r="C39" i="1"/>
  <c r="H31" i="1"/>
  <c r="E31" i="1"/>
  <c r="I36" i="1"/>
  <c r="J34" i="1"/>
  <c r="J33" i="1"/>
  <c r="E36" i="1"/>
  <c r="H32" i="1"/>
  <c r="I31" i="1"/>
  <c r="H36" i="1"/>
  <c r="E38" i="1"/>
  <c r="H35" i="1"/>
  <c r="D31" i="1"/>
  <c r="H34" i="1"/>
  <c r="H33" i="1"/>
  <c r="J31" i="1"/>
  <c r="E35" i="1"/>
  <c r="I38" i="1"/>
  <c r="J37" i="1"/>
  <c r="D35" i="1"/>
  <c r="E34" i="1"/>
  <c r="I35" i="1"/>
  <c r="D38" i="1"/>
  <c r="E37" i="1"/>
  <c r="I33" i="1"/>
  <c r="D37" i="1"/>
  <c r="J38" i="1"/>
  <c r="D36" i="1"/>
</calcChain>
</file>

<file path=xl/sharedStrings.xml><?xml version="1.0" encoding="utf-8"?>
<sst xmlns="http://schemas.openxmlformats.org/spreadsheetml/2006/main" count="23" uniqueCount="23">
  <si>
    <t>Average frequ</t>
  </si>
  <si>
    <t>Q3</t>
  </si>
  <si>
    <t>MEDIAN</t>
  </si>
  <si>
    <t>Q1</t>
  </si>
  <si>
    <t>Median</t>
  </si>
  <si>
    <t>Max</t>
  </si>
  <si>
    <t>Min</t>
  </si>
  <si>
    <t>Average</t>
  </si>
  <si>
    <t>Sum</t>
  </si>
  <si>
    <t>count</t>
  </si>
  <si>
    <t>Y</t>
  </si>
  <si>
    <t>X</t>
  </si>
  <si>
    <t>Gene count per kbp</t>
  </si>
  <si>
    <t>Gene coverage</t>
  </si>
  <si>
    <t>Gene length</t>
  </si>
  <si>
    <t>Gene count</t>
  </si>
  <si>
    <t>G4 frequency per Mbp</t>
  </si>
  <si>
    <t>G4 frequency per Kbp</t>
  </si>
  <si>
    <t>G4 count</t>
  </si>
  <si>
    <t>Lenght</t>
  </si>
  <si>
    <t>Chromosome</t>
  </si>
  <si>
    <t>Gene count per Mbp</t>
  </si>
  <si>
    <t>SM01: Summary statistics of identified G4 regions.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</si>
</sst>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center"/>
    </xf>
    <xf numFmtId="0" fontId="1" fillId="0" borderId="1" xfId="1" applyBorder="1" applyAlignment="1">
      <alignment horizontal="center"/>
    </xf>
    <xf numFmtId="164" fontId="1" fillId="0" borderId="1" xfId="1" applyNumberFormat="1" applyBorder="1" applyAlignment="1">
      <alignment horizontal="center"/>
    </xf>
    <xf numFmtId="1" fontId="1" fillId="0" borderId="1" xfId="1" applyNumberForma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0" fontId="2" fillId="0" borderId="0" xfId="0" applyFont="1"/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0" xfId="0" applyFont="1" applyFill="1"/>
  </cellXfs>
  <cellStyles count="2">
    <cellStyle name="Normal 2" xfId="1" xr:uid="{A09A3DC6-13BD-4559-A286-18AB767561B1}"/>
    <cellStyle name="Normální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5E17B-CA83-4A70-88A6-9233BFAC000C}">
  <dimension ref="A1:J39"/>
  <sheetViews>
    <sheetView tabSelected="1" zoomScale="70" zoomScaleNormal="70" workbookViewId="0"/>
  </sheetViews>
  <sheetFormatPr defaultColWidth="8.796875" defaultRowHeight="14.25" x14ac:dyDescent="0.45"/>
  <cols>
    <col min="1" max="1" width="15.796875" customWidth="1"/>
    <col min="2" max="2" width="25.46484375" customWidth="1"/>
    <col min="3" max="3" width="8.46484375" customWidth="1"/>
    <col min="4" max="4" width="22.1328125" customWidth="1"/>
    <col min="5" max="5" width="35.6640625" customWidth="1"/>
    <col min="6" max="6" width="19.33203125" customWidth="1"/>
    <col min="7" max="7" width="16.6640625" bestFit="1" customWidth="1"/>
    <col min="8" max="8" width="21.46484375" customWidth="1"/>
    <col min="9" max="9" width="14.33203125" customWidth="1"/>
    <col min="10" max="10" width="21.46484375" customWidth="1"/>
  </cols>
  <sheetData>
    <row r="1" spans="1:10" s="14" customFormat="1" ht="18" x14ac:dyDescent="0.55000000000000004">
      <c r="A1" s="14" t="s">
        <v>22</v>
      </c>
    </row>
    <row r="3" spans="1:10" s="9" customFormat="1" x14ac:dyDescent="0.45">
      <c r="A3" s="13" t="s">
        <v>20</v>
      </c>
      <c r="B3" s="13" t="s">
        <v>19</v>
      </c>
      <c r="C3" s="13" t="s">
        <v>18</v>
      </c>
      <c r="D3" s="13" t="s">
        <v>17</v>
      </c>
      <c r="E3" s="13" t="s">
        <v>16</v>
      </c>
      <c r="F3" s="13" t="s">
        <v>15</v>
      </c>
      <c r="G3" s="13" t="s">
        <v>14</v>
      </c>
      <c r="H3" s="13" t="s">
        <v>12</v>
      </c>
      <c r="I3" s="13" t="s">
        <v>13</v>
      </c>
      <c r="J3" s="13" t="s">
        <v>21</v>
      </c>
    </row>
    <row r="4" spans="1:10" x14ac:dyDescent="0.45">
      <c r="A4" s="1">
        <v>1</v>
      </c>
      <c r="B4" s="1">
        <v>248956422</v>
      </c>
      <c r="C4" s="1">
        <v>892</v>
      </c>
      <c r="D4" s="7">
        <f t="shared" ref="D4:D27" si="0">C4/B4*1000</f>
        <v>3.5829563778033411E-3</v>
      </c>
      <c r="E4" s="7">
        <f t="shared" ref="E4:E27" si="1">C4/B4*1000000</f>
        <v>3.5829563778033413</v>
      </c>
      <c r="F4" s="1">
        <v>5535</v>
      </c>
      <c r="G4" s="1">
        <v>154278105</v>
      </c>
      <c r="H4" s="7">
        <f t="shared" ref="H4:H27" si="2">F4/B4*1000</f>
        <v>2.223280667168329E-2</v>
      </c>
      <c r="I4" s="8">
        <f t="shared" ref="I4:I27" si="3">G4/B4*100</f>
        <v>61.969923796542993</v>
      </c>
      <c r="J4" s="7">
        <f t="shared" ref="J4:J27" si="4">F4/B4*1000000</f>
        <v>22.232806671683289</v>
      </c>
    </row>
    <row r="5" spans="1:10" x14ac:dyDescent="0.45">
      <c r="A5" s="1">
        <v>2</v>
      </c>
      <c r="B5" s="1">
        <v>242193529</v>
      </c>
      <c r="C5" s="1">
        <v>887</v>
      </c>
      <c r="D5" s="7">
        <f t="shared" si="0"/>
        <v>3.6623604423386552E-3</v>
      </c>
      <c r="E5" s="7">
        <f t="shared" si="1"/>
        <v>3.6623604423386555</v>
      </c>
      <c r="F5" s="1">
        <v>4242</v>
      </c>
      <c r="G5" s="1">
        <v>155413479</v>
      </c>
      <c r="H5" s="7">
        <f t="shared" si="2"/>
        <v>1.7514918823450482E-2</v>
      </c>
      <c r="I5" s="8">
        <f t="shared" si="3"/>
        <v>64.169129390736117</v>
      </c>
      <c r="J5" s="7">
        <f t="shared" si="4"/>
        <v>17.514918823450483</v>
      </c>
    </row>
    <row r="6" spans="1:10" x14ac:dyDescent="0.45">
      <c r="A6" s="1">
        <v>3</v>
      </c>
      <c r="B6" s="1">
        <v>198295559</v>
      </c>
      <c r="C6" s="1">
        <v>668</v>
      </c>
      <c r="D6" s="7">
        <f t="shared" si="0"/>
        <v>3.3687088272108001E-3</v>
      </c>
      <c r="E6" s="7">
        <f t="shared" si="1"/>
        <v>3.3687088272108001</v>
      </c>
      <c r="F6" s="1">
        <v>3309</v>
      </c>
      <c r="G6" s="1">
        <v>132847826</v>
      </c>
      <c r="H6" s="7">
        <f t="shared" si="2"/>
        <v>1.6687211840180446E-2</v>
      </c>
      <c r="I6" s="8">
        <f t="shared" si="3"/>
        <v>66.994856904485687</v>
      </c>
      <c r="J6" s="7">
        <f t="shared" si="4"/>
        <v>16.687211840180446</v>
      </c>
    </row>
    <row r="7" spans="1:10" x14ac:dyDescent="0.45">
      <c r="A7" s="1">
        <v>4</v>
      </c>
      <c r="B7" s="1">
        <v>190214555</v>
      </c>
      <c r="C7" s="1">
        <v>618</v>
      </c>
      <c r="D7" s="7">
        <f t="shared" si="0"/>
        <v>3.248962730533423E-3</v>
      </c>
      <c r="E7" s="7">
        <f t="shared" si="1"/>
        <v>3.2489627305334232</v>
      </c>
      <c r="F7" s="1">
        <v>2704</v>
      </c>
      <c r="G7" s="1">
        <v>107684408</v>
      </c>
      <c r="H7" s="7">
        <f t="shared" si="2"/>
        <v>1.4215526251395431E-2</v>
      </c>
      <c r="I7" s="8">
        <f t="shared" si="3"/>
        <v>56.612075768860059</v>
      </c>
      <c r="J7" s="7">
        <f t="shared" si="4"/>
        <v>14.215526251395431</v>
      </c>
    </row>
    <row r="8" spans="1:10" x14ac:dyDescent="0.45">
      <c r="A8" s="1">
        <v>5</v>
      </c>
      <c r="B8" s="1">
        <v>181538259</v>
      </c>
      <c r="C8" s="1">
        <v>575</v>
      </c>
      <c r="D8" s="7">
        <f t="shared" si="0"/>
        <v>3.1673764151280088E-3</v>
      </c>
      <c r="E8" s="7">
        <f t="shared" si="1"/>
        <v>3.1673764151280088</v>
      </c>
      <c r="F8" s="1">
        <v>2872</v>
      </c>
      <c r="G8" s="1">
        <v>111915647</v>
      </c>
      <c r="H8" s="7">
        <f t="shared" si="2"/>
        <v>1.5820356633474159E-2</v>
      </c>
      <c r="I8" s="8">
        <f t="shared" si="3"/>
        <v>61.648518398537689</v>
      </c>
      <c r="J8" s="7">
        <f t="shared" si="4"/>
        <v>15.820356633474161</v>
      </c>
    </row>
    <row r="9" spans="1:10" x14ac:dyDescent="0.45">
      <c r="A9" s="1">
        <v>6</v>
      </c>
      <c r="B9" s="1">
        <v>170805979</v>
      </c>
      <c r="C9" s="1">
        <v>547</v>
      </c>
      <c r="D9" s="7">
        <f t="shared" si="0"/>
        <v>3.2024640074221288E-3</v>
      </c>
      <c r="E9" s="7">
        <f t="shared" si="1"/>
        <v>3.2024640074221287</v>
      </c>
      <c r="F9" s="1">
        <v>3324</v>
      </c>
      <c r="G9" s="1">
        <v>105481568</v>
      </c>
      <c r="H9" s="7">
        <f t="shared" si="2"/>
        <v>1.9460677076181276E-2</v>
      </c>
      <c r="I9" s="8">
        <f t="shared" si="3"/>
        <v>61.755196520374732</v>
      </c>
      <c r="J9" s="7">
        <f t="shared" si="4"/>
        <v>19.460677076181273</v>
      </c>
    </row>
    <row r="10" spans="1:10" x14ac:dyDescent="0.45">
      <c r="A10" s="1">
        <v>7</v>
      </c>
      <c r="B10" s="1">
        <v>159345973</v>
      </c>
      <c r="C10" s="1">
        <v>688</v>
      </c>
      <c r="D10" s="7">
        <f t="shared" si="0"/>
        <v>4.3176491193787497E-3</v>
      </c>
      <c r="E10" s="7">
        <f t="shared" si="1"/>
        <v>4.3176491193787498</v>
      </c>
      <c r="F10" s="1">
        <v>3041</v>
      </c>
      <c r="G10" s="1">
        <v>103034844</v>
      </c>
      <c r="H10" s="7">
        <f t="shared" si="2"/>
        <v>1.9084260133765667E-2</v>
      </c>
      <c r="I10" s="8">
        <f t="shared" si="3"/>
        <v>64.661090619466108</v>
      </c>
      <c r="J10" s="7">
        <f t="shared" si="4"/>
        <v>19.084260133765667</v>
      </c>
    </row>
    <row r="11" spans="1:10" x14ac:dyDescent="0.45">
      <c r="A11" s="1">
        <v>8</v>
      </c>
      <c r="B11" s="1">
        <v>145138636</v>
      </c>
      <c r="C11" s="1">
        <v>520</v>
      </c>
      <c r="D11" s="7">
        <f t="shared" si="0"/>
        <v>3.5827813622280424E-3</v>
      </c>
      <c r="E11" s="7">
        <f t="shared" si="1"/>
        <v>3.5827813622280424</v>
      </c>
      <c r="F11" s="1">
        <v>2415</v>
      </c>
      <c r="G11" s="1">
        <v>89474421</v>
      </c>
      <c r="H11" s="7">
        <f t="shared" si="2"/>
        <v>1.6639263441886005E-2</v>
      </c>
      <c r="I11" s="8">
        <f t="shared" si="3"/>
        <v>61.647555375951036</v>
      </c>
      <c r="J11" s="7">
        <f t="shared" si="4"/>
        <v>16.639263441886005</v>
      </c>
    </row>
    <row r="12" spans="1:10" x14ac:dyDescent="0.45">
      <c r="A12" s="1">
        <v>9</v>
      </c>
      <c r="B12" s="1">
        <v>138394717</v>
      </c>
      <c r="C12" s="1">
        <v>541</v>
      </c>
      <c r="D12" s="7">
        <f t="shared" si="0"/>
        <v>3.9091087559361094E-3</v>
      </c>
      <c r="E12" s="7">
        <f t="shared" si="1"/>
        <v>3.9091087559361095</v>
      </c>
      <c r="F12" s="1">
        <v>2490</v>
      </c>
      <c r="G12" s="1">
        <v>76720400</v>
      </c>
      <c r="H12" s="7">
        <f t="shared" si="2"/>
        <v>1.7992016270389859E-2</v>
      </c>
      <c r="I12" s="8">
        <f t="shared" si="3"/>
        <v>55.435931127342094</v>
      </c>
      <c r="J12" s="7">
        <f t="shared" si="4"/>
        <v>17.992016270389858</v>
      </c>
    </row>
    <row r="13" spans="1:10" x14ac:dyDescent="0.45">
      <c r="A13" s="1">
        <v>10</v>
      </c>
      <c r="B13" s="1">
        <v>133797422</v>
      </c>
      <c r="C13" s="1">
        <v>569</v>
      </c>
      <c r="D13" s="7">
        <f t="shared" si="0"/>
        <v>4.2526977836688067E-3</v>
      </c>
      <c r="E13" s="7">
        <f t="shared" si="1"/>
        <v>4.2526977836688067</v>
      </c>
      <c r="F13" s="1">
        <v>2381</v>
      </c>
      <c r="G13" s="1">
        <v>86962727</v>
      </c>
      <c r="H13" s="7">
        <f t="shared" si="2"/>
        <v>1.779555961848054E-2</v>
      </c>
      <c r="I13" s="8">
        <f t="shared" si="3"/>
        <v>64.995816586062475</v>
      </c>
      <c r="J13" s="7">
        <f t="shared" si="4"/>
        <v>17.795559618480542</v>
      </c>
    </row>
    <row r="14" spans="1:10" x14ac:dyDescent="0.45">
      <c r="A14" s="1">
        <v>11</v>
      </c>
      <c r="B14" s="1">
        <v>135086622</v>
      </c>
      <c r="C14" s="1">
        <v>480</v>
      </c>
      <c r="D14" s="7">
        <f t="shared" si="0"/>
        <v>3.5532756159969711E-3</v>
      </c>
      <c r="E14" s="7">
        <f t="shared" si="1"/>
        <v>3.5532756159969709</v>
      </c>
      <c r="F14" s="1">
        <v>3162</v>
      </c>
      <c r="G14" s="1">
        <v>86521718</v>
      </c>
      <c r="H14" s="7">
        <f t="shared" si="2"/>
        <v>2.3407203120380048E-2</v>
      </c>
      <c r="I14" s="8">
        <f t="shared" si="3"/>
        <v>64.049064754909637</v>
      </c>
      <c r="J14" s="7">
        <f t="shared" si="4"/>
        <v>23.407203120380046</v>
      </c>
    </row>
    <row r="15" spans="1:10" x14ac:dyDescent="0.45">
      <c r="A15" s="1">
        <v>12</v>
      </c>
      <c r="B15" s="1">
        <v>133275309</v>
      </c>
      <c r="C15" s="1">
        <v>573</v>
      </c>
      <c r="D15" s="7">
        <f t="shared" si="0"/>
        <v>4.2993710110250053E-3</v>
      </c>
      <c r="E15" s="7">
        <f t="shared" si="1"/>
        <v>4.2993710110250047</v>
      </c>
      <c r="F15" s="1">
        <v>2791</v>
      </c>
      <c r="G15" s="1">
        <v>89584893</v>
      </c>
      <c r="H15" s="7">
        <f t="shared" si="2"/>
        <v>2.0941613423683753E-2</v>
      </c>
      <c r="I15" s="8">
        <f t="shared" si="3"/>
        <v>67.217921813259494</v>
      </c>
      <c r="J15" s="7">
        <f t="shared" si="4"/>
        <v>20.941613423683751</v>
      </c>
    </row>
    <row r="16" spans="1:10" x14ac:dyDescent="0.45">
      <c r="A16" s="1">
        <v>13</v>
      </c>
      <c r="B16" s="1">
        <v>114364328</v>
      </c>
      <c r="C16" s="1">
        <v>335</v>
      </c>
      <c r="D16" s="7">
        <f t="shared" si="0"/>
        <v>2.9292350670744116E-3</v>
      </c>
      <c r="E16" s="7">
        <f t="shared" si="1"/>
        <v>2.9292350670744116</v>
      </c>
      <c r="F16" s="1">
        <v>1524</v>
      </c>
      <c r="G16" s="1">
        <v>53030871</v>
      </c>
      <c r="H16" s="7">
        <f t="shared" si="2"/>
        <v>1.3325833558869861E-2</v>
      </c>
      <c r="I16" s="8">
        <f t="shared" si="3"/>
        <v>46.370115513641629</v>
      </c>
      <c r="J16" s="7">
        <f t="shared" si="4"/>
        <v>13.32583355886986</v>
      </c>
    </row>
    <row r="17" spans="1:10" x14ac:dyDescent="0.45">
      <c r="A17" s="1">
        <v>14</v>
      </c>
      <c r="B17" s="1">
        <v>107043718</v>
      </c>
      <c r="C17" s="1">
        <v>341</v>
      </c>
      <c r="D17" s="7">
        <f t="shared" si="0"/>
        <v>3.185614311341465E-3</v>
      </c>
      <c r="E17" s="7">
        <f t="shared" si="1"/>
        <v>3.1856143113414652</v>
      </c>
      <c r="F17" s="1">
        <v>2186</v>
      </c>
      <c r="G17" s="1">
        <v>59289963</v>
      </c>
      <c r="H17" s="7">
        <f t="shared" si="2"/>
        <v>2.0421562711414785E-2</v>
      </c>
      <c r="I17" s="8">
        <f t="shared" si="3"/>
        <v>55.38854975123342</v>
      </c>
      <c r="J17" s="7">
        <f t="shared" si="4"/>
        <v>20.421562711414786</v>
      </c>
    </row>
    <row r="18" spans="1:10" x14ac:dyDescent="0.45">
      <c r="A18" s="1">
        <v>15</v>
      </c>
      <c r="B18" s="1">
        <v>101991189</v>
      </c>
      <c r="C18" s="1">
        <v>353</v>
      </c>
      <c r="D18" s="7">
        <f t="shared" si="0"/>
        <v>3.461083290243827E-3</v>
      </c>
      <c r="E18" s="7">
        <f t="shared" si="1"/>
        <v>3.4610832902438267</v>
      </c>
      <c r="F18" s="1">
        <v>1979</v>
      </c>
      <c r="G18" s="1">
        <v>60844046</v>
      </c>
      <c r="H18" s="7">
        <f t="shared" si="2"/>
        <v>1.9403636916126156E-2</v>
      </c>
      <c r="I18" s="8">
        <f t="shared" si="3"/>
        <v>59.65617873128236</v>
      </c>
      <c r="J18" s="7">
        <f t="shared" si="4"/>
        <v>19.403636916126157</v>
      </c>
    </row>
    <row r="19" spans="1:10" x14ac:dyDescent="0.45">
      <c r="A19" s="1">
        <v>16</v>
      </c>
      <c r="B19" s="1">
        <v>90338345</v>
      </c>
      <c r="C19" s="1">
        <v>568</v>
      </c>
      <c r="D19" s="7">
        <f t="shared" si="0"/>
        <v>6.2874740510245122E-3</v>
      </c>
      <c r="E19" s="7">
        <f t="shared" si="1"/>
        <v>6.2874740510245131</v>
      </c>
      <c r="F19" s="1">
        <v>2124</v>
      </c>
      <c r="G19" s="1">
        <v>53463912</v>
      </c>
      <c r="H19" s="7">
        <f t="shared" si="2"/>
        <v>2.3511610711929688E-2</v>
      </c>
      <c r="I19" s="8">
        <f t="shared" si="3"/>
        <v>59.181859043355288</v>
      </c>
      <c r="J19" s="7">
        <f t="shared" si="4"/>
        <v>23.511610711929688</v>
      </c>
    </row>
    <row r="20" spans="1:10" x14ac:dyDescent="0.45">
      <c r="A20" s="1">
        <v>17</v>
      </c>
      <c r="B20" s="1">
        <v>83257441</v>
      </c>
      <c r="C20" s="1">
        <v>457</v>
      </c>
      <c r="D20" s="7">
        <f t="shared" si="0"/>
        <v>5.4889988751876239E-3</v>
      </c>
      <c r="E20" s="7">
        <f t="shared" si="1"/>
        <v>5.4889988751876242</v>
      </c>
      <c r="F20" s="1">
        <v>2673</v>
      </c>
      <c r="G20" s="1">
        <v>57663220</v>
      </c>
      <c r="H20" s="7">
        <f t="shared" si="2"/>
        <v>3.210523849754162E-2</v>
      </c>
      <c r="I20" s="8">
        <f t="shared" si="3"/>
        <v>69.258938669517846</v>
      </c>
      <c r="J20" s="7">
        <f t="shared" si="4"/>
        <v>32.10523849754162</v>
      </c>
    </row>
    <row r="21" spans="1:10" x14ac:dyDescent="0.45">
      <c r="A21" s="1">
        <v>18</v>
      </c>
      <c r="B21" s="1">
        <v>80373285</v>
      </c>
      <c r="C21" s="1">
        <v>229</v>
      </c>
      <c r="D21" s="7">
        <f t="shared" si="0"/>
        <v>2.8492054293911217E-3</v>
      </c>
      <c r="E21" s="7">
        <f t="shared" si="1"/>
        <v>2.8492054293911218</v>
      </c>
      <c r="F21" s="1">
        <v>1103</v>
      </c>
      <c r="G21" s="1">
        <v>42943306</v>
      </c>
      <c r="H21" s="7">
        <f t="shared" si="2"/>
        <v>1.3723465452482129E-2</v>
      </c>
      <c r="I21" s="8">
        <f t="shared" si="3"/>
        <v>53.429825594412371</v>
      </c>
      <c r="J21" s="7">
        <f t="shared" si="4"/>
        <v>13.723465452482127</v>
      </c>
    </row>
    <row r="22" spans="1:10" x14ac:dyDescent="0.45">
      <c r="A22" s="1">
        <v>19</v>
      </c>
      <c r="B22" s="1">
        <v>58617616</v>
      </c>
      <c r="C22" s="1">
        <v>466</v>
      </c>
      <c r="D22" s="7">
        <f t="shared" si="0"/>
        <v>7.9498285976011031E-3</v>
      </c>
      <c r="E22" s="7">
        <f t="shared" si="1"/>
        <v>7.9498285976011038</v>
      </c>
      <c r="F22" s="1">
        <v>2641</v>
      </c>
      <c r="G22" s="1">
        <v>40731275</v>
      </c>
      <c r="H22" s="7">
        <f t="shared" si="2"/>
        <v>4.5054715292413124E-2</v>
      </c>
      <c r="I22" s="8">
        <f t="shared" si="3"/>
        <v>69.486406611964568</v>
      </c>
      <c r="J22" s="7">
        <f t="shared" si="4"/>
        <v>45.054715292413121</v>
      </c>
    </row>
    <row r="23" spans="1:10" x14ac:dyDescent="0.45">
      <c r="A23" s="1">
        <v>20</v>
      </c>
      <c r="B23" s="1">
        <v>64444167</v>
      </c>
      <c r="C23" s="1">
        <v>310</v>
      </c>
      <c r="D23" s="7">
        <f t="shared" si="0"/>
        <v>4.8103655370392174E-3</v>
      </c>
      <c r="E23" s="7">
        <f t="shared" si="1"/>
        <v>4.8103655370392175</v>
      </c>
      <c r="F23" s="1">
        <v>1475</v>
      </c>
      <c r="G23" s="1">
        <v>37560613</v>
      </c>
      <c r="H23" s="7">
        <f t="shared" si="2"/>
        <v>2.2888029571396275E-2</v>
      </c>
      <c r="I23" s="8">
        <f t="shared" si="3"/>
        <v>58.283960750086194</v>
      </c>
      <c r="J23" s="7">
        <f t="shared" si="4"/>
        <v>22.888029571396274</v>
      </c>
    </row>
    <row r="24" spans="1:10" x14ac:dyDescent="0.45">
      <c r="A24" s="1">
        <v>21</v>
      </c>
      <c r="B24" s="1">
        <v>46709983</v>
      </c>
      <c r="C24" s="1">
        <v>167</v>
      </c>
      <c r="D24" s="7">
        <f t="shared" si="0"/>
        <v>3.5752528533354424E-3</v>
      </c>
      <c r="E24" s="7">
        <f t="shared" si="1"/>
        <v>3.5752528533354422</v>
      </c>
      <c r="F24" s="1">
        <v>835</v>
      </c>
      <c r="G24" s="1">
        <v>21662300</v>
      </c>
      <c r="H24" s="7">
        <f t="shared" si="2"/>
        <v>1.7876264266677211E-2</v>
      </c>
      <c r="I24" s="8">
        <f t="shared" si="3"/>
        <v>46.376167595693623</v>
      </c>
      <c r="J24" s="7">
        <f t="shared" si="4"/>
        <v>17.876264266677211</v>
      </c>
    </row>
    <row r="25" spans="1:10" x14ac:dyDescent="0.45">
      <c r="A25" s="1">
        <v>22</v>
      </c>
      <c r="B25" s="1">
        <v>50818468</v>
      </c>
      <c r="C25" s="1">
        <v>213</v>
      </c>
      <c r="D25" s="7">
        <f t="shared" si="0"/>
        <v>4.1913896341778736E-3</v>
      </c>
      <c r="E25" s="7">
        <f t="shared" si="1"/>
        <v>4.1913896341778738</v>
      </c>
      <c r="F25" s="1">
        <v>1275</v>
      </c>
      <c r="G25" s="1">
        <v>27158551</v>
      </c>
      <c r="H25" s="7">
        <f t="shared" si="2"/>
        <v>2.5089304148247837E-2</v>
      </c>
      <c r="I25" s="8">
        <f t="shared" si="3"/>
        <v>53.442285981545133</v>
      </c>
      <c r="J25" s="7">
        <f t="shared" si="4"/>
        <v>25.089304148247837</v>
      </c>
    </row>
    <row r="26" spans="1:10" x14ac:dyDescent="0.45">
      <c r="A26" s="1" t="s">
        <v>11</v>
      </c>
      <c r="B26" s="1">
        <v>156040895</v>
      </c>
      <c r="C26" s="1">
        <v>706</v>
      </c>
      <c r="D26" s="7">
        <f t="shared" si="0"/>
        <v>4.5244549513766882E-3</v>
      </c>
      <c r="E26" s="7">
        <f t="shared" si="1"/>
        <v>4.5244549513766881</v>
      </c>
      <c r="F26" s="1">
        <v>2339</v>
      </c>
      <c r="G26" s="1">
        <v>66925855</v>
      </c>
      <c r="H26" s="7">
        <f t="shared" si="2"/>
        <v>1.4989660242592174E-2</v>
      </c>
      <c r="I26" s="8">
        <f t="shared" si="3"/>
        <v>42.889945613295801</v>
      </c>
      <c r="J26" s="7">
        <f t="shared" si="4"/>
        <v>14.989660242592175</v>
      </c>
    </row>
    <row r="27" spans="1:10" x14ac:dyDescent="0.45">
      <c r="A27" s="1" t="s">
        <v>10</v>
      </c>
      <c r="B27" s="1">
        <v>57227415</v>
      </c>
      <c r="C27" s="1">
        <v>167</v>
      </c>
      <c r="D27" s="7">
        <f t="shared" si="0"/>
        <v>2.9181817840278125E-3</v>
      </c>
      <c r="E27" s="7">
        <f t="shared" si="1"/>
        <v>2.9181817840278126</v>
      </c>
      <c r="F27" s="1">
        <v>589</v>
      </c>
      <c r="G27" s="1">
        <v>7794151</v>
      </c>
      <c r="H27" s="7">
        <f t="shared" si="2"/>
        <v>1.0292269884984322E-2</v>
      </c>
      <c r="I27" s="8">
        <f t="shared" si="3"/>
        <v>13.619610461174947</v>
      </c>
      <c r="J27" s="7">
        <f t="shared" si="4"/>
        <v>10.292269884984321</v>
      </c>
    </row>
    <row r="30" spans="1:10" x14ac:dyDescent="0.45">
      <c r="A30" s="12" t="s">
        <v>9</v>
      </c>
      <c r="B30" s="4">
        <f>SUM(B4:B27)</f>
        <v>3088269832</v>
      </c>
      <c r="C30" s="4">
        <f>SUM(C4:C27)</f>
        <v>11870</v>
      </c>
      <c r="D30" s="10">
        <f>C30/B30*1000</f>
        <v>3.8435760622357435E-3</v>
      </c>
      <c r="E30" s="4"/>
      <c r="F30" s="11"/>
      <c r="G30" s="11"/>
      <c r="H30" s="11"/>
      <c r="I30" s="11"/>
      <c r="J30" s="11"/>
    </row>
    <row r="31" spans="1:10" x14ac:dyDescent="0.45">
      <c r="A31" s="12" t="s">
        <v>8</v>
      </c>
      <c r="B31" s="4">
        <f t="shared" ref="B31:J31" si="5">SUM(B4:B27)</f>
        <v>3088269832</v>
      </c>
      <c r="C31" s="4">
        <f t="shared" si="5"/>
        <v>11870</v>
      </c>
      <c r="D31" s="4">
        <f t="shared" si="5"/>
        <v>9.6318796830491105E-2</v>
      </c>
      <c r="E31" s="4">
        <f t="shared" si="5"/>
        <v>96.31879683049111</v>
      </c>
      <c r="F31" s="4">
        <f t="shared" si="5"/>
        <v>59009</v>
      </c>
      <c r="G31" s="4">
        <f t="shared" si="5"/>
        <v>1828988099</v>
      </c>
      <c r="H31" s="4">
        <f t="shared" si="5"/>
        <v>0.48047300455962616</v>
      </c>
      <c r="I31" s="4">
        <f t="shared" si="5"/>
        <v>1378.5409253737316</v>
      </c>
      <c r="J31" s="4">
        <f t="shared" si="5"/>
        <v>480.47300455962602</v>
      </c>
    </row>
    <row r="32" spans="1:10" x14ac:dyDescent="0.45">
      <c r="A32" s="12" t="s">
        <v>7</v>
      </c>
      <c r="B32" s="6">
        <f t="shared" ref="B32:J32" si="6">AVERAGE(B4:B27)</f>
        <v>128677909.66666667</v>
      </c>
      <c r="C32" s="6">
        <f t="shared" si="6"/>
        <v>494.58333333333331</v>
      </c>
      <c r="D32" s="5">
        <f t="shared" si="6"/>
        <v>4.0132832012704624E-3</v>
      </c>
      <c r="E32" s="5">
        <f t="shared" si="6"/>
        <v>4.0132832012704629</v>
      </c>
      <c r="F32" s="5">
        <f t="shared" si="6"/>
        <v>2458.7083333333335</v>
      </c>
      <c r="G32" s="5">
        <f t="shared" si="6"/>
        <v>76207837.458333328</v>
      </c>
      <c r="H32" s="5">
        <f t="shared" si="6"/>
        <v>2.0019708523317758E-2</v>
      </c>
      <c r="I32" s="5">
        <f t="shared" si="6"/>
        <v>57.439205223905482</v>
      </c>
      <c r="J32" s="5">
        <f t="shared" si="6"/>
        <v>20.01970852331775</v>
      </c>
    </row>
    <row r="33" spans="1:10" x14ac:dyDescent="0.45">
      <c r="A33" s="12" t="s">
        <v>6</v>
      </c>
      <c r="B33" s="4">
        <f t="shared" ref="B33:J33" si="7">MIN(B4:B27)</f>
        <v>46709983</v>
      </c>
      <c r="C33" s="4">
        <f t="shared" si="7"/>
        <v>167</v>
      </c>
      <c r="D33" s="4">
        <f t="shared" si="7"/>
        <v>2.8492054293911217E-3</v>
      </c>
      <c r="E33" s="4">
        <f t="shared" si="7"/>
        <v>2.8492054293911218</v>
      </c>
      <c r="F33" s="4">
        <f t="shared" si="7"/>
        <v>589</v>
      </c>
      <c r="G33" s="4">
        <f t="shared" si="7"/>
        <v>7794151</v>
      </c>
      <c r="H33" s="4">
        <f t="shared" si="7"/>
        <v>1.0292269884984322E-2</v>
      </c>
      <c r="I33" s="4">
        <f t="shared" si="7"/>
        <v>13.619610461174947</v>
      </c>
      <c r="J33" s="4">
        <f t="shared" si="7"/>
        <v>10.292269884984321</v>
      </c>
    </row>
    <row r="34" spans="1:10" x14ac:dyDescent="0.45">
      <c r="A34" s="12" t="s">
        <v>5</v>
      </c>
      <c r="B34" s="4">
        <f t="shared" ref="B34:J34" si="8">MAX(B4:B27)</f>
        <v>248956422</v>
      </c>
      <c r="C34" s="4">
        <f t="shared" si="8"/>
        <v>892</v>
      </c>
      <c r="D34" s="4">
        <f t="shared" si="8"/>
        <v>7.9498285976011031E-3</v>
      </c>
      <c r="E34" s="4">
        <f t="shared" si="8"/>
        <v>7.9498285976011038</v>
      </c>
      <c r="F34" s="4">
        <f t="shared" si="8"/>
        <v>5535</v>
      </c>
      <c r="G34" s="4">
        <f t="shared" si="8"/>
        <v>155413479</v>
      </c>
      <c r="H34" s="4">
        <f t="shared" si="8"/>
        <v>4.5054715292413124E-2</v>
      </c>
      <c r="I34" s="4">
        <f t="shared" si="8"/>
        <v>69.486406611964568</v>
      </c>
      <c r="J34" s="4">
        <f t="shared" si="8"/>
        <v>45.054715292413121</v>
      </c>
    </row>
    <row r="35" spans="1:10" x14ac:dyDescent="0.45">
      <c r="A35" s="12" t="s">
        <v>4</v>
      </c>
      <c r="B35" s="4">
        <f t="shared" ref="B35:J35" si="9">MEDIAN(B4:B27)</f>
        <v>133536365.5</v>
      </c>
      <c r="C35" s="4">
        <f t="shared" si="9"/>
        <v>530.5</v>
      </c>
      <c r="D35" s="4">
        <f t="shared" si="9"/>
        <v>3.5828688700156918E-3</v>
      </c>
      <c r="E35" s="4">
        <f t="shared" si="9"/>
        <v>3.5828688700156919</v>
      </c>
      <c r="F35" s="4">
        <f t="shared" si="9"/>
        <v>2452.5</v>
      </c>
      <c r="G35" s="4">
        <f t="shared" si="9"/>
        <v>71823127.5</v>
      </c>
      <c r="H35" s="4">
        <f t="shared" si="9"/>
        <v>1.8538138202077763E-2</v>
      </c>
      <c r="I35" s="4">
        <f t="shared" si="9"/>
        <v>60.651867053616698</v>
      </c>
      <c r="J35" s="4">
        <f t="shared" si="9"/>
        <v>18.538138202077761</v>
      </c>
    </row>
    <row r="36" spans="1:10" x14ac:dyDescent="0.45">
      <c r="A36" s="12" t="s">
        <v>3</v>
      </c>
      <c r="B36" s="3">
        <f t="shared" ref="B36:J36" si="10">_xlfn.QUARTILE.EXC(B4:B27,1)</f>
        <v>81094324</v>
      </c>
      <c r="C36" s="2">
        <f t="shared" si="10"/>
        <v>336.5</v>
      </c>
      <c r="D36" s="2">
        <f t="shared" si="10"/>
        <v>3.2140886881999522E-3</v>
      </c>
      <c r="E36" s="2">
        <f t="shared" si="10"/>
        <v>3.2140886881999524</v>
      </c>
      <c r="F36" s="2">
        <f t="shared" si="10"/>
        <v>1637.75</v>
      </c>
      <c r="G36" s="2">
        <f t="shared" si="10"/>
        <v>45465197.25</v>
      </c>
      <c r="H36" s="2">
        <f t="shared" si="10"/>
        <v>1.6025083335577121E-2</v>
      </c>
      <c r="I36" s="2">
        <f t="shared" si="10"/>
        <v>53.928851923967201</v>
      </c>
      <c r="J36" s="2">
        <f t="shared" si="10"/>
        <v>16.025083335577122</v>
      </c>
    </row>
    <row r="37" spans="1:10" x14ac:dyDescent="0.45">
      <c r="A37" s="12" t="s">
        <v>2</v>
      </c>
      <c r="B37" s="3">
        <f t="shared" ref="B37:J37" si="11">MEDIAN(B4:B27)</f>
        <v>133536365.5</v>
      </c>
      <c r="C37" s="2">
        <f t="shared" si="11"/>
        <v>530.5</v>
      </c>
      <c r="D37" s="2">
        <f t="shared" si="11"/>
        <v>3.5828688700156918E-3</v>
      </c>
      <c r="E37" s="2">
        <f t="shared" si="11"/>
        <v>3.5828688700156919</v>
      </c>
      <c r="F37" s="2">
        <f t="shared" si="11"/>
        <v>2452.5</v>
      </c>
      <c r="G37" s="2">
        <f t="shared" si="11"/>
        <v>71823127.5</v>
      </c>
      <c r="H37" s="2">
        <f t="shared" si="11"/>
        <v>1.8538138202077763E-2</v>
      </c>
      <c r="I37" s="2">
        <f t="shared" si="11"/>
        <v>60.651867053616698</v>
      </c>
      <c r="J37" s="2">
        <f t="shared" si="11"/>
        <v>18.538138202077761</v>
      </c>
    </row>
    <row r="38" spans="1:10" x14ac:dyDescent="0.45">
      <c r="A38" s="12" t="s">
        <v>1</v>
      </c>
      <c r="B38" s="3">
        <f t="shared" ref="B38:J38" si="12">_xlfn.QUARTILE.EXC(B4:B27,3)</f>
        <v>167940977.5</v>
      </c>
      <c r="C38" s="2">
        <f t="shared" si="12"/>
        <v>607.25</v>
      </c>
      <c r="D38" s="2">
        <f t="shared" si="12"/>
        <v>4.3130795922903132E-3</v>
      </c>
      <c r="E38" s="2">
        <f t="shared" si="12"/>
        <v>4.3130795922903138</v>
      </c>
      <c r="F38" s="2">
        <f t="shared" si="12"/>
        <v>2998.75</v>
      </c>
      <c r="G38" s="2">
        <f t="shared" si="12"/>
        <v>104869887</v>
      </c>
      <c r="H38" s="2">
        <f t="shared" si="12"/>
        <v>2.2724223846468029E-2</v>
      </c>
      <c r="I38" s="2">
        <f t="shared" si="12"/>
        <v>64.538100312283603</v>
      </c>
      <c r="J38" s="2">
        <f t="shared" si="12"/>
        <v>22.724223846468028</v>
      </c>
    </row>
    <row r="39" spans="1:10" x14ac:dyDescent="0.45">
      <c r="A39" s="12" t="s">
        <v>0</v>
      </c>
      <c r="B39" s="11"/>
      <c r="C39" s="11">
        <f>C31/B31*1000</f>
        <v>3.8435760622357435E-3</v>
      </c>
      <c r="D39" s="11"/>
      <c r="E39" s="11"/>
      <c r="F39" s="11"/>
      <c r="G39" s="11"/>
      <c r="H39" s="11"/>
      <c r="I39" s="11"/>
      <c r="J39" s="11"/>
    </row>
  </sheetData>
  <conditionalFormatting sqref="E4:E27">
    <cfRule type="cellIs" dxfId="1" priority="3" operator="lessThan">
      <formula>$E$36</formula>
    </cfRule>
    <cfRule type="cellIs" dxfId="0" priority="4" operator="greaterThan">
      <formula>$E$38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Dobrovolná Michaela (212674)</dc:creator>
  <cp:lastModifiedBy>Brázda Václav (198713)</cp:lastModifiedBy>
  <dcterms:created xsi:type="dcterms:W3CDTF">2026-04-29T10:30:16Z</dcterms:created>
  <dcterms:modified xsi:type="dcterms:W3CDTF">2026-05-05T08:39:54Z</dcterms:modified>
</cp:coreProperties>
</file>