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8680" windowHeight="16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" i="1" l="1"/>
  <c r="P6" i="1"/>
  <c r="V6" i="1"/>
  <c r="AH6" i="1"/>
  <c r="AF46" i="1"/>
  <c r="AF45" i="1"/>
  <c r="AF44" i="1"/>
  <c r="AF43" i="1"/>
  <c r="AF42" i="1"/>
  <c r="AF41" i="1"/>
  <c r="AF40" i="1"/>
  <c r="W46" i="1"/>
  <c r="W45" i="1"/>
  <c r="W44" i="1"/>
  <c r="W43" i="1"/>
  <c r="W42" i="1"/>
  <c r="W41" i="1"/>
  <c r="W40" i="1"/>
  <c r="N46" i="1"/>
  <c r="N45" i="1"/>
  <c r="N44" i="1"/>
  <c r="N43" i="1"/>
  <c r="N42" i="1"/>
  <c r="N41" i="1"/>
  <c r="N40" i="1"/>
  <c r="D46" i="1"/>
  <c r="D45" i="1"/>
  <c r="D44" i="1"/>
  <c r="D43" i="1"/>
  <c r="D42" i="1"/>
  <c r="D41" i="1"/>
  <c r="D40" i="1"/>
  <c r="AF31" i="1"/>
  <c r="AF30" i="1"/>
  <c r="AF29" i="1"/>
  <c r="AF28" i="1"/>
  <c r="AF27" i="1"/>
  <c r="AF26" i="1"/>
  <c r="AF25" i="1"/>
  <c r="W31" i="1"/>
  <c r="W30" i="1"/>
  <c r="W29" i="1"/>
  <c r="W28" i="1"/>
  <c r="W27" i="1"/>
  <c r="W26" i="1"/>
  <c r="W25" i="1"/>
  <c r="N31" i="1"/>
  <c r="N30" i="1"/>
  <c r="N29" i="1"/>
  <c r="N28" i="1"/>
  <c r="N27" i="1"/>
  <c r="N26" i="1"/>
  <c r="N25" i="1"/>
  <c r="D31" i="1"/>
  <c r="D30" i="1"/>
  <c r="D29" i="1"/>
  <c r="D28" i="1"/>
  <c r="D27" i="1"/>
  <c r="D26" i="1"/>
  <c r="D25" i="1"/>
  <c r="AE34" i="1"/>
  <c r="AD34" i="1"/>
  <c r="AE33" i="1"/>
  <c r="AD33" i="1"/>
  <c r="V34" i="1"/>
  <c r="U34" i="1"/>
  <c r="V33" i="1"/>
  <c r="U33" i="1"/>
  <c r="M34" i="1"/>
  <c r="L34" i="1"/>
  <c r="M33" i="1"/>
  <c r="L33" i="1"/>
  <c r="C34" i="1"/>
  <c r="B34" i="1"/>
  <c r="C33" i="1"/>
  <c r="B33" i="1"/>
  <c r="AE49" i="1"/>
  <c r="AD49" i="1"/>
  <c r="AE48" i="1"/>
  <c r="AD48" i="1"/>
  <c r="V49" i="1"/>
  <c r="U49" i="1"/>
  <c r="V48" i="1"/>
  <c r="U48" i="1"/>
  <c r="M49" i="1"/>
  <c r="L49" i="1"/>
  <c r="M48" i="1"/>
  <c r="L48" i="1"/>
  <c r="AE7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Y19" i="1"/>
  <c r="V19" i="1"/>
  <c r="Y18" i="1"/>
  <c r="V18" i="1"/>
  <c r="Y17" i="1"/>
  <c r="V17" i="1"/>
  <c r="Y16" i="1"/>
  <c r="V16" i="1"/>
  <c r="Y15" i="1"/>
  <c r="V15" i="1"/>
  <c r="Y14" i="1"/>
  <c r="V14" i="1"/>
  <c r="Y13" i="1"/>
  <c r="V13" i="1"/>
  <c r="Y12" i="1"/>
  <c r="V12" i="1"/>
  <c r="Y11" i="1"/>
  <c r="V11" i="1"/>
  <c r="Y10" i="1"/>
  <c r="V10" i="1"/>
  <c r="Y9" i="1"/>
  <c r="V9" i="1"/>
  <c r="Y8" i="1"/>
  <c r="V8" i="1"/>
  <c r="Y7" i="1"/>
  <c r="V7" i="1"/>
  <c r="Y6" i="1"/>
  <c r="C49" i="1"/>
  <c r="B49" i="1"/>
  <c r="C48" i="1"/>
  <c r="B48" i="1"/>
  <c r="P19" i="1"/>
  <c r="M19" i="1"/>
  <c r="P18" i="1"/>
  <c r="M18" i="1"/>
  <c r="P17" i="1"/>
  <c r="M1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<sst xmlns="http://schemas.openxmlformats.org/spreadsheetml/2006/main" count="123" uniqueCount="54">
  <si>
    <t>sample_lib</t>
  </si>
  <si>
    <t>paired.tot</t>
  </si>
  <si>
    <t>paired.mapped</t>
  </si>
  <si>
    <t>paired.no_dup</t>
  </si>
  <si>
    <t>% mapped</t>
  </si>
  <si>
    <t>K1T0-B_K1T0-B</t>
  </si>
  <si>
    <t>K1T0_K1T0</t>
  </si>
  <si>
    <t>K1T3D_K1T3D</t>
  </si>
  <si>
    <t>K1T1W_K1T1W</t>
  </si>
  <si>
    <t>K1T2W_K1T2W</t>
  </si>
  <si>
    <t>K1T3W_K1T3W</t>
  </si>
  <si>
    <t>K1T30D_K1T30D</t>
  </si>
  <si>
    <t>K2T0-B_K2T0-B</t>
  </si>
  <si>
    <t>K2T0_K2T0</t>
  </si>
  <si>
    <t>K2T3D_K2T3D</t>
  </si>
  <si>
    <t>K2T1W_K2T1W</t>
  </si>
  <si>
    <t>K2T2W_K2T2W</t>
  </si>
  <si>
    <t>K2T3W_K2T3W</t>
  </si>
  <si>
    <t>K2T30D_K2T30D</t>
  </si>
  <si>
    <t>Metabit output file: summary_readcounts.tsv</t>
  </si>
  <si>
    <t>Sample</t>
  </si>
  <si>
    <t>CLEAN reads</t>
  </si>
  <si>
    <t>% mapped reads</t>
  </si>
  <si>
    <t>Carcass 1</t>
  </si>
  <si>
    <t>Ctrl0</t>
  </si>
  <si>
    <t>Carcass 2</t>
  </si>
  <si>
    <t>Metaxa2 taxonomical counts</t>
  </si>
  <si>
    <t>Carcass</t>
  </si>
  <si>
    <t>Metaxa2 mapped reads</t>
  </si>
  <si>
    <t>Forward reads</t>
  </si>
  <si>
    <t>Metaphlan Ca1</t>
  </si>
  <si>
    <t>Metaphlan Ca2</t>
  </si>
  <si>
    <t>Metaxa2 Ca1</t>
  </si>
  <si>
    <t>Metaxa2 Ca2</t>
  </si>
  <si>
    <t>average</t>
  </si>
  <si>
    <t>median</t>
  </si>
  <si>
    <t>Megan Taxonomical counts</t>
  </si>
  <si>
    <t>5% Subset reads</t>
  </si>
  <si>
    <t>MEGAN Classified reads</t>
  </si>
  <si>
    <t>MEGAN Ca1</t>
  </si>
  <si>
    <t>MEGAN Ca2</t>
  </si>
  <si>
    <t>Kraken Taxonomical counts</t>
  </si>
  <si>
    <t>CLEAN PE reads</t>
  </si>
  <si>
    <t>Kraken Classified reads</t>
  </si>
  <si>
    <t>Kraken Ca1</t>
  </si>
  <si>
    <t>Kraken Ca2</t>
  </si>
  <si>
    <t>Kraken unclassified PE reads</t>
  </si>
  <si>
    <t>Data for comparison abundance barplots</t>
  </si>
  <si>
    <t>Timepoint</t>
  </si>
  <si>
    <t>Shannon-Weaver index</t>
  </si>
  <si>
    <t>Prokaryotic Richness (orders with &gt;0)</t>
  </si>
  <si>
    <t>Data for comparison relative abundance barplots</t>
  </si>
  <si>
    <t>Supplementary file S3: Comparison of taxonomic classification with four different methods</t>
  </si>
  <si>
    <t>Ratio between Carcasses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</si>
</sst>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0" borderId="1" xfId="0" applyFont="1" applyBorder="1" applyAlignment="1">
      <alignment horizontal="center" vertical="top" wrapText="1"/>
    </xf>
    <xf numFmtId="0" fontId="0" fillId="0" borderId="0" xfId="0" applyFill="1"/>
    <xf numFmtId="0" fontId="1" fillId="2" borderId="0" xfId="0" applyFont="1" applyFill="1"/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164" fontId="0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0" fillId="0" borderId="1" xfId="0" applyFont="1" applyBorder="1"/>
    <xf numFmtId="0" fontId="0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center" vertical="center"/>
    </xf>
    <xf numFmtId="2" fontId="0" fillId="0" borderId="0" xfId="0" applyNumberFormat="1" applyFont="1"/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/>
    <xf numFmtId="2" fontId="0" fillId="0" borderId="2" xfId="0" applyNumberFormat="1" applyFont="1" applyBorder="1"/>
    <xf numFmtId="0" fontId="0" fillId="0" borderId="1" xfId="0" applyFont="1" applyBorder="1" applyAlignment="1">
      <alignment vertical="top"/>
    </xf>
    <xf numFmtId="0" fontId="0" fillId="3" borderId="0" xfId="0" applyFill="1"/>
    <xf numFmtId="2" fontId="0" fillId="3" borderId="0" xfId="0" applyNumberFormat="1" applyFill="1" applyAlignment="1">
      <alignment horizontal="center" vertical="top"/>
    </xf>
    <xf numFmtId="0" fontId="5" fillId="0" borderId="0" xfId="0" applyFont="1"/>
    <xf numFmtId="0" fontId="5" fillId="0" borderId="2" xfId="0" applyFont="1" applyBorder="1"/>
    <xf numFmtId="0" fontId="0" fillId="0" borderId="2" xfId="0" applyBorder="1"/>
    <xf numFmtId="2" fontId="0" fillId="0" borderId="0" xfId="0" applyNumberFormat="1" applyFont="1" applyBorder="1"/>
    <xf numFmtId="0" fontId="5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/>
    <xf numFmtId="0" fontId="0" fillId="0" borderId="0" xfId="0" applyFill="1" applyBorder="1"/>
    <xf numFmtId="2" fontId="0" fillId="0" borderId="0" xfId="0" applyNumberFormat="1" applyFill="1" applyBorder="1" applyAlignment="1">
      <alignment horizontal="center" vertical="top"/>
    </xf>
    <xf numFmtId="164" fontId="0" fillId="0" borderId="0" xfId="0" applyNumberFormat="1" applyFont="1"/>
    <xf numFmtId="0" fontId="0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horizontal="center" vertical="top"/>
    </xf>
    <xf numFmtId="2" fontId="0" fillId="0" borderId="0" xfId="0" applyNumberFormat="1" applyAlignment="1">
      <alignment horizontal="center"/>
    </xf>
    <xf numFmtId="164" fontId="0" fillId="0" borderId="0" xfId="0" applyNumberFormat="1"/>
    <xf numFmtId="0" fontId="6" fillId="2" borderId="0" xfId="0" applyFont="1" applyFill="1"/>
    <xf numFmtId="164" fontId="0" fillId="0" borderId="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2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zoomScale="75" zoomScaleNormal="75" zoomScalePageLayoutView="75" workbookViewId="0">
      <selection activeCell="AF39" sqref="AF39"/>
    </sheetView>
  </sheetViews>
  <sheetFormatPr baseColWidth="10" defaultRowHeight="15" x14ac:dyDescent="0"/>
  <cols>
    <col min="3" max="3" width="16" customWidth="1"/>
    <col min="5" max="5" width="15.6640625" customWidth="1"/>
    <col min="10" max="10" width="10.83203125" style="2"/>
    <col min="15" max="15" width="15.1640625" customWidth="1"/>
    <col min="19" max="19" width="10.83203125" style="2"/>
    <col min="21" max="22" width="12.83203125" bestFit="1" customWidth="1"/>
    <col min="28" max="28" width="10.83203125" style="2"/>
  </cols>
  <sheetData>
    <row r="1" spans="1:36" s="41" customFormat="1" ht="25">
      <c r="A1" s="41" t="s">
        <v>52</v>
      </c>
    </row>
    <row r="2" spans="1:36" s="49" customFormat="1" ht="20">
      <c r="A2" s="49">
        <v>1</v>
      </c>
      <c r="J2" s="50"/>
      <c r="K2" s="49">
        <v>2</v>
      </c>
      <c r="S2" s="50"/>
      <c r="T2" s="49">
        <v>3</v>
      </c>
      <c r="AB2" s="50"/>
      <c r="AC2" s="49">
        <v>4</v>
      </c>
    </row>
    <row r="3" spans="1:36" s="47" customFormat="1" ht="20">
      <c r="A3" s="47" t="s">
        <v>19</v>
      </c>
      <c r="J3" s="1"/>
      <c r="K3" s="47" t="s">
        <v>26</v>
      </c>
      <c r="S3" s="1"/>
      <c r="T3" s="47" t="s">
        <v>36</v>
      </c>
      <c r="AB3" s="1"/>
      <c r="AC3" s="47" t="s">
        <v>41</v>
      </c>
    </row>
    <row r="5" spans="1:36" ht="61" thickBot="1">
      <c r="A5" s="6" t="s">
        <v>27</v>
      </c>
      <c r="B5" s="6" t="s">
        <v>20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44" t="s">
        <v>50</v>
      </c>
      <c r="I5" s="44" t="s">
        <v>49</v>
      </c>
      <c r="K5" s="14"/>
      <c r="L5" s="15" t="s">
        <v>20</v>
      </c>
      <c r="M5" s="15" t="s">
        <v>21</v>
      </c>
      <c r="N5" s="3" t="s">
        <v>29</v>
      </c>
      <c r="O5" s="15" t="s">
        <v>28</v>
      </c>
      <c r="P5" s="15" t="s">
        <v>22</v>
      </c>
      <c r="Q5" s="44" t="s">
        <v>50</v>
      </c>
      <c r="R5" s="44" t="s">
        <v>49</v>
      </c>
      <c r="T5" s="14"/>
      <c r="U5" s="15" t="s">
        <v>20</v>
      </c>
      <c r="V5" s="15" t="s">
        <v>21</v>
      </c>
      <c r="W5" s="3" t="s">
        <v>37</v>
      </c>
      <c r="X5" s="15" t="s">
        <v>38</v>
      </c>
      <c r="Y5" s="15" t="s">
        <v>22</v>
      </c>
      <c r="Z5" s="44" t="s">
        <v>50</v>
      </c>
      <c r="AA5" s="44" t="s">
        <v>49</v>
      </c>
      <c r="AC5" s="14"/>
      <c r="AD5" s="15" t="s">
        <v>20</v>
      </c>
      <c r="AE5" s="15" t="s">
        <v>42</v>
      </c>
      <c r="AF5" s="3" t="s">
        <v>46</v>
      </c>
      <c r="AG5" s="15" t="s">
        <v>43</v>
      </c>
      <c r="AH5" s="15" t="s">
        <v>22</v>
      </c>
      <c r="AI5" s="44" t="s">
        <v>50</v>
      </c>
      <c r="AJ5" s="44" t="s">
        <v>49</v>
      </c>
    </row>
    <row r="6" spans="1:36">
      <c r="A6" s="7" t="s">
        <v>23</v>
      </c>
      <c r="B6" s="11" t="s">
        <v>24</v>
      </c>
      <c r="C6" s="7" t="s">
        <v>5</v>
      </c>
      <c r="D6" s="7">
        <v>34239052</v>
      </c>
      <c r="E6" s="7">
        <v>11841</v>
      </c>
      <c r="F6" s="7">
        <v>7022</v>
      </c>
      <c r="G6" s="8">
        <f t="shared" ref="G6:G19" si="0">(E6/D6)*100</f>
        <v>3.4583317318481827E-2</v>
      </c>
      <c r="H6" s="43">
        <v>6</v>
      </c>
      <c r="I6" s="39">
        <v>0.236582585925845</v>
      </c>
      <c r="K6" s="16" t="s">
        <v>23</v>
      </c>
      <c r="L6" s="16" t="s">
        <v>24</v>
      </c>
      <c r="M6" s="17">
        <f t="shared" ref="M6:M19" si="1">N6*2</f>
        <v>34239052</v>
      </c>
      <c r="N6" s="18">
        <v>17119526</v>
      </c>
      <c r="O6" s="17">
        <v>24128</v>
      </c>
      <c r="P6" s="19">
        <f t="shared" ref="P6:P19" si="2">(O6/N6)*100</f>
        <v>0.14093848159113753</v>
      </c>
      <c r="Q6" s="43">
        <v>150</v>
      </c>
      <c r="R6" s="39">
        <v>3.26737751743102</v>
      </c>
      <c r="T6" s="16" t="s">
        <v>23</v>
      </c>
      <c r="U6" s="16" t="s">
        <v>24</v>
      </c>
      <c r="V6" s="17">
        <f t="shared" ref="V6:V19" si="3">W6*2</f>
        <v>3419936</v>
      </c>
      <c r="W6" s="27">
        <v>1709968</v>
      </c>
      <c r="X6">
        <v>1196612</v>
      </c>
      <c r="Y6" s="19">
        <f t="shared" ref="Y6:Y19" si="4">(X6/W6)*100</f>
        <v>69.978619482937688</v>
      </c>
      <c r="Z6" s="43">
        <v>170</v>
      </c>
      <c r="AA6" s="39">
        <v>2.2767313635398301</v>
      </c>
      <c r="AC6" s="16" t="s">
        <v>23</v>
      </c>
      <c r="AD6" s="16" t="s">
        <v>24</v>
      </c>
      <c r="AE6">
        <v>17119526</v>
      </c>
      <c r="AF6">
        <v>15789872</v>
      </c>
      <c r="AG6">
        <v>1329654</v>
      </c>
      <c r="AH6" s="19">
        <f>(AG6/AE6)*100</f>
        <v>7.7668856018560328</v>
      </c>
      <c r="AI6" s="43">
        <v>107</v>
      </c>
      <c r="AJ6" s="51">
        <v>1.82018289739473</v>
      </c>
    </row>
    <row r="7" spans="1:36">
      <c r="A7" s="7"/>
      <c r="B7" s="12">
        <v>0</v>
      </c>
      <c r="C7" s="7" t="s">
        <v>6</v>
      </c>
      <c r="D7" s="7">
        <v>36315706</v>
      </c>
      <c r="E7" s="7">
        <v>31937</v>
      </c>
      <c r="F7" s="7">
        <v>17929</v>
      </c>
      <c r="G7" s="8">
        <f t="shared" si="0"/>
        <v>8.794266590879439E-2</v>
      </c>
      <c r="H7" s="43">
        <v>17</v>
      </c>
      <c r="I7" s="39">
        <v>1.7023647875341701</v>
      </c>
      <c r="K7" s="20"/>
      <c r="L7" s="18">
        <v>0</v>
      </c>
      <c r="M7" s="17">
        <f t="shared" si="1"/>
        <v>36315706</v>
      </c>
      <c r="N7" s="18">
        <v>18157853</v>
      </c>
      <c r="O7" s="17">
        <v>41916</v>
      </c>
      <c r="P7" s="19">
        <f t="shared" si="2"/>
        <v>0.23084226973310115</v>
      </c>
      <c r="Q7" s="43">
        <v>147</v>
      </c>
      <c r="R7" s="39">
        <v>3.1362426487608701</v>
      </c>
      <c r="T7" s="20"/>
      <c r="U7" s="18">
        <v>0</v>
      </c>
      <c r="V7" s="17">
        <f t="shared" si="3"/>
        <v>3628964</v>
      </c>
      <c r="W7" s="27">
        <v>1814482</v>
      </c>
      <c r="X7">
        <v>1283244</v>
      </c>
      <c r="Y7" s="19">
        <f t="shared" si="4"/>
        <v>70.72233287516768</v>
      </c>
      <c r="Z7" s="43">
        <v>170</v>
      </c>
      <c r="AA7" s="39">
        <v>2.6200388962179399</v>
      </c>
      <c r="AC7" s="20"/>
      <c r="AD7" s="18">
        <v>0</v>
      </c>
      <c r="AE7">
        <f>SUM(AF7:AG7)</f>
        <v>18157853</v>
      </c>
      <c r="AF7">
        <v>16725697</v>
      </c>
      <c r="AG7">
        <v>1432156</v>
      </c>
      <c r="AH7" s="19">
        <f t="shared" ref="AH7:AH19" si="5">(AG7/AE7)*100</f>
        <v>7.8872540712825474</v>
      </c>
      <c r="AI7" s="43">
        <v>112</v>
      </c>
      <c r="AJ7" s="52">
        <v>2.2859052598062801</v>
      </c>
    </row>
    <row r="8" spans="1:36">
      <c r="A8" s="7"/>
      <c r="B8" s="12">
        <v>3</v>
      </c>
      <c r="C8" s="7" t="s">
        <v>7</v>
      </c>
      <c r="D8" s="7">
        <v>35802576</v>
      </c>
      <c r="E8" s="7">
        <v>228784</v>
      </c>
      <c r="F8" s="7">
        <v>123259</v>
      </c>
      <c r="G8" s="8">
        <f t="shared" si="0"/>
        <v>0.63901547195933606</v>
      </c>
      <c r="H8" s="43">
        <v>12</v>
      </c>
      <c r="I8" s="39">
        <v>1.67437808764008</v>
      </c>
      <c r="K8" s="20"/>
      <c r="L8" s="18">
        <v>3</v>
      </c>
      <c r="M8" s="17">
        <f t="shared" si="1"/>
        <v>35802576</v>
      </c>
      <c r="N8" s="18">
        <v>17901288</v>
      </c>
      <c r="O8" s="17">
        <v>95869</v>
      </c>
      <c r="P8" s="19">
        <f t="shared" si="2"/>
        <v>0.53554247046357784</v>
      </c>
      <c r="Q8" s="43">
        <v>119</v>
      </c>
      <c r="R8" s="39">
        <v>1.86287094969054</v>
      </c>
      <c r="T8" s="20"/>
      <c r="U8" s="18">
        <v>3</v>
      </c>
      <c r="V8" s="17">
        <f t="shared" si="3"/>
        <v>3577452</v>
      </c>
      <c r="W8" s="27">
        <v>1788726</v>
      </c>
      <c r="X8">
        <v>1392095</v>
      </c>
      <c r="Y8" s="19">
        <f t="shared" si="4"/>
        <v>77.826061677417329</v>
      </c>
      <c r="Z8" s="43">
        <v>157</v>
      </c>
      <c r="AA8" s="39">
        <v>2.2772170430627701</v>
      </c>
      <c r="AC8" s="20"/>
      <c r="AD8" s="18">
        <v>3</v>
      </c>
      <c r="AE8">
        <v>17901288</v>
      </c>
      <c r="AF8">
        <v>15858238</v>
      </c>
      <c r="AG8">
        <v>2043050</v>
      </c>
      <c r="AH8" s="19">
        <f t="shared" si="5"/>
        <v>11.412865934562921</v>
      </c>
      <c r="AI8" s="43">
        <v>114</v>
      </c>
      <c r="AJ8" s="52">
        <v>2.0475415905235499</v>
      </c>
    </row>
    <row r="9" spans="1:36">
      <c r="A9" s="7"/>
      <c r="B9" s="12">
        <v>7</v>
      </c>
      <c r="C9" s="7" t="s">
        <v>8</v>
      </c>
      <c r="D9" s="7">
        <v>38667432</v>
      </c>
      <c r="E9" s="7">
        <v>316843</v>
      </c>
      <c r="F9" s="7">
        <v>166537</v>
      </c>
      <c r="G9" s="8">
        <f t="shared" si="0"/>
        <v>0.81940533314961295</v>
      </c>
      <c r="H9" s="43">
        <v>18</v>
      </c>
      <c r="I9" s="39">
        <v>1.6110826732575401</v>
      </c>
      <c r="K9" s="20"/>
      <c r="L9" s="18">
        <v>7</v>
      </c>
      <c r="M9" s="17">
        <f t="shared" si="1"/>
        <v>38667432</v>
      </c>
      <c r="N9" s="18">
        <v>19333716</v>
      </c>
      <c r="O9" s="17">
        <v>110996</v>
      </c>
      <c r="P9" s="19">
        <f t="shared" si="2"/>
        <v>0.57410587804227597</v>
      </c>
      <c r="Q9" s="43">
        <v>122</v>
      </c>
      <c r="R9" s="39">
        <v>2.36680373629255</v>
      </c>
      <c r="T9" s="20"/>
      <c r="U9" s="18">
        <v>7</v>
      </c>
      <c r="V9" s="17">
        <f t="shared" si="3"/>
        <v>3864740</v>
      </c>
      <c r="W9" s="27">
        <v>1932370</v>
      </c>
      <c r="X9">
        <v>1523982</v>
      </c>
      <c r="Y9" s="19">
        <f t="shared" si="4"/>
        <v>78.86595217272054</v>
      </c>
      <c r="Z9" s="43">
        <v>163</v>
      </c>
      <c r="AA9" s="39">
        <v>2.4694805387797798</v>
      </c>
      <c r="AC9" s="20"/>
      <c r="AD9" s="18">
        <v>7</v>
      </c>
      <c r="AE9">
        <v>19333716</v>
      </c>
      <c r="AF9">
        <v>17385244</v>
      </c>
      <c r="AG9">
        <v>1948472</v>
      </c>
      <c r="AH9" s="19">
        <f t="shared" si="5"/>
        <v>10.078103971321395</v>
      </c>
      <c r="AI9" s="43">
        <v>115</v>
      </c>
      <c r="AJ9" s="52">
        <v>2.5328943006977598</v>
      </c>
    </row>
    <row r="10" spans="1:36">
      <c r="A10" s="7"/>
      <c r="B10" s="12">
        <v>14</v>
      </c>
      <c r="C10" s="7" t="s">
        <v>9</v>
      </c>
      <c r="D10" s="7">
        <v>36314846</v>
      </c>
      <c r="E10" s="7">
        <v>97667</v>
      </c>
      <c r="F10" s="7">
        <v>54549</v>
      </c>
      <c r="G10" s="8">
        <f t="shared" si="0"/>
        <v>0.2689451030578513</v>
      </c>
      <c r="H10" s="43">
        <v>17</v>
      </c>
      <c r="I10" s="39">
        <v>1.79123656635594</v>
      </c>
      <c r="K10" s="20"/>
      <c r="L10" s="18">
        <v>14</v>
      </c>
      <c r="M10" s="17">
        <f t="shared" si="1"/>
        <v>36314846</v>
      </c>
      <c r="N10" s="18">
        <v>18157423</v>
      </c>
      <c r="O10" s="17">
        <v>54086</v>
      </c>
      <c r="P10" s="19">
        <f t="shared" si="2"/>
        <v>0.29787266618175939</v>
      </c>
      <c r="Q10" s="43">
        <v>115</v>
      </c>
      <c r="R10" s="39">
        <v>2.7949689546791698</v>
      </c>
      <c r="T10" s="20"/>
      <c r="U10" s="18">
        <v>14</v>
      </c>
      <c r="V10" s="17">
        <f t="shared" si="3"/>
        <v>3628880</v>
      </c>
      <c r="W10" s="27">
        <v>1814440</v>
      </c>
      <c r="X10">
        <v>1397440</v>
      </c>
      <c r="Y10" s="19">
        <f t="shared" si="4"/>
        <v>77.017702431604235</v>
      </c>
      <c r="Z10" s="43">
        <v>155</v>
      </c>
      <c r="AA10" s="39">
        <v>2.4192334782311602</v>
      </c>
      <c r="AC10" s="20"/>
      <c r="AD10" s="18">
        <v>14</v>
      </c>
      <c r="AE10">
        <v>18157423</v>
      </c>
      <c r="AF10">
        <v>15423230</v>
      </c>
      <c r="AG10">
        <v>2734193</v>
      </c>
      <c r="AH10" s="19">
        <f t="shared" si="5"/>
        <v>15.058265702131852</v>
      </c>
      <c r="AI10" s="43">
        <v>108</v>
      </c>
      <c r="AJ10" s="52">
        <v>2.3788868586356902</v>
      </c>
    </row>
    <row r="11" spans="1:36">
      <c r="A11" s="7"/>
      <c r="B11" s="12">
        <v>21</v>
      </c>
      <c r="C11" s="7" t="s">
        <v>10</v>
      </c>
      <c r="D11" s="7">
        <v>35998618</v>
      </c>
      <c r="E11" s="7">
        <v>35438</v>
      </c>
      <c r="F11" s="7">
        <v>20308</v>
      </c>
      <c r="G11" s="8">
        <f t="shared" si="0"/>
        <v>9.8442667993532421E-2</v>
      </c>
      <c r="H11" s="43">
        <v>18</v>
      </c>
      <c r="I11" s="39">
        <v>1.8885143743370401</v>
      </c>
      <c r="K11" s="20"/>
      <c r="L11" s="18">
        <v>21</v>
      </c>
      <c r="M11" s="17">
        <f t="shared" si="1"/>
        <v>35998618</v>
      </c>
      <c r="N11" s="18">
        <v>17999309</v>
      </c>
      <c r="O11" s="17">
        <v>31373</v>
      </c>
      <c r="P11" s="19">
        <f t="shared" si="2"/>
        <v>0.17430113567137495</v>
      </c>
      <c r="Q11" s="43">
        <v>140</v>
      </c>
      <c r="R11" s="39">
        <v>3.2999703340301401</v>
      </c>
      <c r="T11" s="20"/>
      <c r="U11" s="18">
        <v>21</v>
      </c>
      <c r="V11" s="17">
        <f t="shared" si="3"/>
        <v>3597112</v>
      </c>
      <c r="W11" s="27">
        <v>1798556</v>
      </c>
      <c r="X11">
        <v>1359479</v>
      </c>
      <c r="Y11" s="19">
        <f t="shared" si="4"/>
        <v>75.587248881880797</v>
      </c>
      <c r="Z11" s="43">
        <v>167</v>
      </c>
      <c r="AA11" s="39">
        <v>2.3996566244826298</v>
      </c>
      <c r="AC11" s="20"/>
      <c r="AD11" s="18">
        <v>21</v>
      </c>
      <c r="AE11">
        <v>17999309</v>
      </c>
      <c r="AF11">
        <v>15752206</v>
      </c>
      <c r="AG11">
        <v>2247103</v>
      </c>
      <c r="AH11" s="19">
        <f t="shared" si="5"/>
        <v>12.484384817217149</v>
      </c>
      <c r="AI11" s="43">
        <v>114</v>
      </c>
      <c r="AJ11" s="52">
        <v>2.3357814651325701</v>
      </c>
    </row>
    <row r="12" spans="1:36">
      <c r="A12" s="7"/>
      <c r="B12" s="12">
        <v>30</v>
      </c>
      <c r="C12" s="7" t="s">
        <v>11</v>
      </c>
      <c r="D12" s="7">
        <v>33999936</v>
      </c>
      <c r="E12" s="7">
        <v>92833</v>
      </c>
      <c r="F12" s="7">
        <v>51642</v>
      </c>
      <c r="G12" s="8">
        <f t="shared" si="0"/>
        <v>0.27303874924941035</v>
      </c>
      <c r="H12" s="43">
        <v>15</v>
      </c>
      <c r="I12" s="39">
        <v>1.60736226768598</v>
      </c>
      <c r="K12" s="20"/>
      <c r="L12" s="18">
        <v>30</v>
      </c>
      <c r="M12" s="17">
        <f t="shared" si="1"/>
        <v>33999936</v>
      </c>
      <c r="N12" s="18">
        <v>16999968</v>
      </c>
      <c r="O12" s="17">
        <v>51657</v>
      </c>
      <c r="P12" s="19">
        <f t="shared" si="2"/>
        <v>0.30386527786405249</v>
      </c>
      <c r="Q12" s="43">
        <v>124</v>
      </c>
      <c r="R12" s="39">
        <v>2.8538586078115</v>
      </c>
      <c r="T12" s="20"/>
      <c r="U12" s="18">
        <v>30</v>
      </c>
      <c r="V12" s="17">
        <f t="shared" si="3"/>
        <v>3396032</v>
      </c>
      <c r="W12" s="27">
        <v>1698016</v>
      </c>
      <c r="X12">
        <v>1331284</v>
      </c>
      <c r="Y12" s="19">
        <f t="shared" si="4"/>
        <v>78.402323653016225</v>
      </c>
      <c r="Z12" s="43">
        <v>160</v>
      </c>
      <c r="AA12" s="39">
        <v>2.2688856824729799</v>
      </c>
      <c r="AC12" s="20"/>
      <c r="AD12" s="18">
        <v>30</v>
      </c>
      <c r="AE12">
        <v>16999968</v>
      </c>
      <c r="AF12">
        <v>14588513</v>
      </c>
      <c r="AG12">
        <v>2411455</v>
      </c>
      <c r="AH12" s="19">
        <f t="shared" si="5"/>
        <v>14.185056113046802</v>
      </c>
      <c r="AI12" s="43">
        <v>109</v>
      </c>
      <c r="AJ12" s="52">
        <v>2.2469626705424401</v>
      </c>
    </row>
    <row r="13" spans="1:36">
      <c r="A13" s="12" t="s">
        <v>25</v>
      </c>
      <c r="B13" s="12" t="s">
        <v>24</v>
      </c>
      <c r="C13" s="7" t="s">
        <v>12</v>
      </c>
      <c r="D13" s="7">
        <v>39880038</v>
      </c>
      <c r="E13" s="7">
        <v>11067</v>
      </c>
      <c r="F13" s="7">
        <v>6413</v>
      </c>
      <c r="G13" s="8">
        <f t="shared" si="0"/>
        <v>2.7750725814253238E-2</v>
      </c>
      <c r="H13" s="43">
        <v>7</v>
      </c>
      <c r="I13" s="39">
        <v>0.40697496676546702</v>
      </c>
      <c r="K13" s="18" t="s">
        <v>25</v>
      </c>
      <c r="L13" s="18" t="s">
        <v>24</v>
      </c>
      <c r="M13" s="17">
        <f t="shared" si="1"/>
        <v>39880038</v>
      </c>
      <c r="N13" s="18">
        <v>19940019</v>
      </c>
      <c r="O13" s="17">
        <v>24606</v>
      </c>
      <c r="P13" s="19">
        <f t="shared" si="2"/>
        <v>0.12340008301897808</v>
      </c>
      <c r="Q13" s="43">
        <v>159</v>
      </c>
      <c r="R13" s="39">
        <v>3.48548021536268</v>
      </c>
      <c r="T13" s="18" t="s">
        <v>25</v>
      </c>
      <c r="U13" s="18" t="s">
        <v>24</v>
      </c>
      <c r="V13" s="17">
        <f t="shared" si="3"/>
        <v>3986928</v>
      </c>
      <c r="W13" s="27">
        <v>1993464</v>
      </c>
      <c r="X13">
        <v>1330967</v>
      </c>
      <c r="Y13" s="19">
        <f t="shared" si="4"/>
        <v>66.766543062728999</v>
      </c>
      <c r="Z13" s="43">
        <v>178</v>
      </c>
      <c r="AA13" s="39">
        <v>2.5945015388687498</v>
      </c>
      <c r="AC13" s="18" t="s">
        <v>25</v>
      </c>
      <c r="AD13" s="18" t="s">
        <v>24</v>
      </c>
      <c r="AE13">
        <v>19940019</v>
      </c>
      <c r="AF13">
        <v>18741348</v>
      </c>
      <c r="AG13">
        <v>1198671</v>
      </c>
      <c r="AH13" s="19">
        <f t="shared" si="5"/>
        <v>6.0113834395042458</v>
      </c>
      <c r="AI13" s="43">
        <v>116</v>
      </c>
      <c r="AJ13" s="52">
        <v>1.7400340981259099</v>
      </c>
    </row>
    <row r="14" spans="1:36">
      <c r="A14" s="7"/>
      <c r="B14" s="12">
        <v>0</v>
      </c>
      <c r="C14" s="7" t="s">
        <v>13</v>
      </c>
      <c r="D14" s="7">
        <v>44526990</v>
      </c>
      <c r="E14" s="7">
        <v>28957</v>
      </c>
      <c r="F14" s="7">
        <v>16369</v>
      </c>
      <c r="G14" s="8">
        <f t="shared" si="0"/>
        <v>6.5032466825177271E-2</v>
      </c>
      <c r="H14" s="43">
        <v>14</v>
      </c>
      <c r="I14" s="39">
        <v>1.4419708195996199</v>
      </c>
      <c r="K14" s="20"/>
      <c r="L14" s="18">
        <v>0</v>
      </c>
      <c r="M14" s="17">
        <f t="shared" si="1"/>
        <v>44526990</v>
      </c>
      <c r="N14" s="18">
        <v>22263495</v>
      </c>
      <c r="O14" s="17">
        <v>37196</v>
      </c>
      <c r="P14" s="19">
        <f t="shared" si="2"/>
        <v>0.16707170190484469</v>
      </c>
      <c r="Q14" s="43">
        <v>157</v>
      </c>
      <c r="R14" s="39">
        <v>3.24609215671514</v>
      </c>
      <c r="T14" s="20"/>
      <c r="U14" s="18">
        <v>0</v>
      </c>
      <c r="V14" s="17">
        <f t="shared" si="3"/>
        <v>4452804</v>
      </c>
      <c r="W14" s="27">
        <v>2226402</v>
      </c>
      <c r="X14">
        <v>1485972</v>
      </c>
      <c r="Y14" s="19">
        <f t="shared" si="4"/>
        <v>66.743202710022715</v>
      </c>
      <c r="Z14" s="43">
        <v>180</v>
      </c>
      <c r="AA14" s="39">
        <v>2.5928007879693702</v>
      </c>
      <c r="AC14" s="20"/>
      <c r="AD14" s="18">
        <v>0</v>
      </c>
      <c r="AE14">
        <v>22263495</v>
      </c>
      <c r="AF14">
        <v>20857528</v>
      </c>
      <c r="AG14">
        <v>1405967</v>
      </c>
      <c r="AH14" s="19">
        <f t="shared" si="5"/>
        <v>6.3151225807089135</v>
      </c>
      <c r="AI14" s="43">
        <v>121</v>
      </c>
      <c r="AJ14" s="52">
        <v>1.96842169579611</v>
      </c>
    </row>
    <row r="15" spans="1:36">
      <c r="A15" s="7"/>
      <c r="B15" s="12">
        <v>3</v>
      </c>
      <c r="C15" s="7" t="s">
        <v>14</v>
      </c>
      <c r="D15" s="7">
        <v>40106184</v>
      </c>
      <c r="E15" s="7">
        <v>263376</v>
      </c>
      <c r="F15" s="7">
        <v>139398</v>
      </c>
      <c r="G15" s="8">
        <f t="shared" si="0"/>
        <v>0.65669673285296848</v>
      </c>
      <c r="H15" s="43">
        <v>11</v>
      </c>
      <c r="I15" s="39">
        <v>0.74810893490313601</v>
      </c>
      <c r="K15" s="20"/>
      <c r="L15" s="18">
        <v>3</v>
      </c>
      <c r="M15" s="17">
        <f t="shared" si="1"/>
        <v>40106184</v>
      </c>
      <c r="N15" s="18">
        <v>20053092</v>
      </c>
      <c r="O15" s="17">
        <v>76524</v>
      </c>
      <c r="P15" s="19">
        <f t="shared" si="2"/>
        <v>0.38160698609471294</v>
      </c>
      <c r="Q15" s="43">
        <v>135</v>
      </c>
      <c r="R15" s="39">
        <v>1.7223389281127801</v>
      </c>
      <c r="T15" s="20"/>
      <c r="U15" s="18">
        <v>3</v>
      </c>
      <c r="V15" s="17">
        <f t="shared" si="3"/>
        <v>4008876</v>
      </c>
      <c r="W15" s="27">
        <v>2004438</v>
      </c>
      <c r="X15">
        <v>1470887</v>
      </c>
      <c r="Y15" s="19">
        <f t="shared" si="4"/>
        <v>73.381516415074941</v>
      </c>
      <c r="Z15" s="43">
        <v>168</v>
      </c>
      <c r="AA15" s="39">
        <v>2.2326075254727198</v>
      </c>
      <c r="AC15" s="20"/>
      <c r="AD15" s="18">
        <v>3</v>
      </c>
      <c r="AE15">
        <v>20053092</v>
      </c>
      <c r="AF15">
        <v>16883210</v>
      </c>
      <c r="AG15">
        <v>3169882</v>
      </c>
      <c r="AH15" s="19">
        <f t="shared" si="5"/>
        <v>15.807447549734475</v>
      </c>
      <c r="AI15" s="43">
        <v>109</v>
      </c>
      <c r="AJ15" s="52">
        <v>1.2238959213760401</v>
      </c>
    </row>
    <row r="16" spans="1:36">
      <c r="A16" s="7"/>
      <c r="B16" s="12">
        <v>7</v>
      </c>
      <c r="C16" s="7" t="s">
        <v>15</v>
      </c>
      <c r="D16" s="7">
        <v>34712530</v>
      </c>
      <c r="E16" s="7">
        <v>100984</v>
      </c>
      <c r="F16" s="7">
        <v>54700</v>
      </c>
      <c r="G16" s="8">
        <f t="shared" si="0"/>
        <v>0.29091512488429971</v>
      </c>
      <c r="H16" s="43">
        <v>15</v>
      </c>
      <c r="I16" s="39">
        <v>1.7431979612458</v>
      </c>
      <c r="K16" s="20"/>
      <c r="L16" s="18">
        <v>7</v>
      </c>
      <c r="M16" s="17">
        <f t="shared" si="1"/>
        <v>34712530</v>
      </c>
      <c r="N16" s="18">
        <v>17356265</v>
      </c>
      <c r="O16" s="17">
        <v>59291</v>
      </c>
      <c r="P16" s="19">
        <f t="shared" si="2"/>
        <v>0.34161151607215035</v>
      </c>
      <c r="Q16" s="43">
        <v>126</v>
      </c>
      <c r="R16" s="39">
        <v>2.6571098805948901</v>
      </c>
      <c r="T16" s="20"/>
      <c r="U16" s="18">
        <v>7</v>
      </c>
      <c r="V16" s="17">
        <f t="shared" si="3"/>
        <v>3467024</v>
      </c>
      <c r="W16" s="27">
        <v>1733512</v>
      </c>
      <c r="X16">
        <v>1290627</v>
      </c>
      <c r="Y16" s="19">
        <f t="shared" si="4"/>
        <v>74.451575760652361</v>
      </c>
      <c r="Z16" s="43">
        <v>168</v>
      </c>
      <c r="AA16" s="39">
        <v>2.9145957252866199</v>
      </c>
      <c r="AC16" s="20"/>
      <c r="AD16" s="18">
        <v>7</v>
      </c>
      <c r="AE16">
        <v>17356265</v>
      </c>
      <c r="AF16">
        <v>15305280</v>
      </c>
      <c r="AG16">
        <v>2050985</v>
      </c>
      <c r="AH16" s="19">
        <f t="shared" si="5"/>
        <v>11.816972142335922</v>
      </c>
      <c r="AI16" s="43">
        <v>108</v>
      </c>
      <c r="AJ16" s="52">
        <v>2.36633167735011</v>
      </c>
    </row>
    <row r="17" spans="1:36">
      <c r="A17" s="7"/>
      <c r="B17" s="12">
        <v>14</v>
      </c>
      <c r="C17" s="7" t="s">
        <v>16</v>
      </c>
      <c r="D17" s="7">
        <v>34158610</v>
      </c>
      <c r="E17" s="7">
        <v>65557</v>
      </c>
      <c r="F17" s="7">
        <v>36569</v>
      </c>
      <c r="G17" s="8">
        <f t="shared" si="0"/>
        <v>0.19191940187261719</v>
      </c>
      <c r="H17" s="43">
        <v>18</v>
      </c>
      <c r="I17" s="39">
        <v>1.8403533751233501</v>
      </c>
      <c r="K17" s="20"/>
      <c r="L17" s="18">
        <v>14</v>
      </c>
      <c r="M17" s="17">
        <f t="shared" si="1"/>
        <v>34158610</v>
      </c>
      <c r="N17" s="18">
        <v>17079305</v>
      </c>
      <c r="O17" s="17">
        <v>33897</v>
      </c>
      <c r="P17" s="19">
        <f t="shared" si="2"/>
        <v>0.19846826319923441</v>
      </c>
      <c r="Q17" s="43">
        <v>136</v>
      </c>
      <c r="R17" s="39">
        <v>3.2959830378654602</v>
      </c>
      <c r="T17" s="20"/>
      <c r="U17" s="18">
        <v>14</v>
      </c>
      <c r="V17" s="17">
        <f t="shared" si="3"/>
        <v>3411708</v>
      </c>
      <c r="W17" s="27">
        <v>1705854</v>
      </c>
      <c r="X17">
        <v>1265775</v>
      </c>
      <c r="Y17" s="19">
        <f t="shared" si="4"/>
        <v>74.201836733976052</v>
      </c>
      <c r="Z17" s="43">
        <v>167</v>
      </c>
      <c r="AA17" s="39">
        <v>2.7789378802232201</v>
      </c>
      <c r="AC17" s="20"/>
      <c r="AD17" s="18">
        <v>14</v>
      </c>
      <c r="AE17">
        <v>17079305</v>
      </c>
      <c r="AF17">
        <v>14894647</v>
      </c>
      <c r="AG17">
        <v>2184658</v>
      </c>
      <c r="AH17" s="19">
        <f t="shared" si="5"/>
        <v>12.791258192297638</v>
      </c>
      <c r="AI17" s="43">
        <v>114</v>
      </c>
      <c r="AJ17" s="52">
        <v>2.3806988081621299</v>
      </c>
    </row>
    <row r="18" spans="1:36">
      <c r="A18" s="7"/>
      <c r="B18" s="12">
        <v>21</v>
      </c>
      <c r="C18" s="7" t="s">
        <v>17</v>
      </c>
      <c r="D18" s="7">
        <v>34208252</v>
      </c>
      <c r="E18" s="7">
        <v>15626</v>
      </c>
      <c r="F18" s="7">
        <v>9141</v>
      </c>
      <c r="G18" s="8">
        <f t="shared" si="0"/>
        <v>4.5679036742362629E-2</v>
      </c>
      <c r="H18" s="43">
        <v>17</v>
      </c>
      <c r="I18" s="39">
        <v>1.834001211506</v>
      </c>
      <c r="K18" s="20"/>
      <c r="L18" s="18">
        <v>21</v>
      </c>
      <c r="M18" s="17">
        <f t="shared" si="1"/>
        <v>34208252</v>
      </c>
      <c r="N18" s="18">
        <v>17104126</v>
      </c>
      <c r="O18" s="17">
        <v>19661</v>
      </c>
      <c r="P18" s="19">
        <f t="shared" si="2"/>
        <v>0.11494887257027925</v>
      </c>
      <c r="Q18" s="43">
        <v>146</v>
      </c>
      <c r="R18" s="39">
        <v>3.5870322152243901</v>
      </c>
      <c r="T18" s="20"/>
      <c r="U18" s="18">
        <v>21</v>
      </c>
      <c r="V18" s="17">
        <f t="shared" si="3"/>
        <v>3416736</v>
      </c>
      <c r="W18" s="27">
        <v>1708368</v>
      </c>
      <c r="X18">
        <v>1190630</v>
      </c>
      <c r="Y18" s="19">
        <f t="shared" si="4"/>
        <v>69.694000355895213</v>
      </c>
      <c r="Z18" s="43">
        <v>169</v>
      </c>
      <c r="AA18" s="39">
        <v>2.7861218986188501</v>
      </c>
      <c r="AC18" s="20"/>
      <c r="AD18" s="18">
        <v>21</v>
      </c>
      <c r="AE18">
        <v>17104126</v>
      </c>
      <c r="AF18">
        <v>15906510</v>
      </c>
      <c r="AG18">
        <v>1197616</v>
      </c>
      <c r="AH18" s="19">
        <f t="shared" si="5"/>
        <v>7.0019128717830998</v>
      </c>
      <c r="AI18" s="43">
        <v>111</v>
      </c>
      <c r="AJ18" s="52">
        <v>2.5440269993120399</v>
      </c>
    </row>
    <row r="19" spans="1:36" ht="16" thickBot="1">
      <c r="A19" s="9"/>
      <c r="B19" s="13">
        <v>30</v>
      </c>
      <c r="C19" s="9" t="s">
        <v>18</v>
      </c>
      <c r="D19" s="9">
        <v>31344164</v>
      </c>
      <c r="E19" s="9">
        <v>9045</v>
      </c>
      <c r="F19" s="9">
        <v>5371</v>
      </c>
      <c r="G19" s="10">
        <f t="shared" si="0"/>
        <v>2.8857046562160663E-2</v>
      </c>
      <c r="H19" s="45">
        <v>15</v>
      </c>
      <c r="I19" s="46">
        <v>1.48554652131422</v>
      </c>
      <c r="K19" s="21"/>
      <c r="L19" s="21">
        <v>30</v>
      </c>
      <c r="M19" s="22">
        <f t="shared" si="1"/>
        <v>31344164</v>
      </c>
      <c r="N19" s="21">
        <v>15672082</v>
      </c>
      <c r="O19" s="22">
        <v>20043</v>
      </c>
      <c r="P19" s="23">
        <f t="shared" si="2"/>
        <v>0.12788983620682945</v>
      </c>
      <c r="Q19" s="45">
        <v>157</v>
      </c>
      <c r="R19" s="46">
        <v>3.6960900685799198</v>
      </c>
      <c r="T19" s="21"/>
      <c r="U19" s="21">
        <v>30</v>
      </c>
      <c r="V19" s="22">
        <f t="shared" si="3"/>
        <v>3129308</v>
      </c>
      <c r="W19" s="28">
        <v>1564654</v>
      </c>
      <c r="X19" s="29">
        <v>1032435</v>
      </c>
      <c r="Y19" s="23">
        <f t="shared" si="4"/>
        <v>65.984875889493779</v>
      </c>
      <c r="Z19" s="45">
        <v>173</v>
      </c>
      <c r="AA19" s="46">
        <v>2.83456545147753</v>
      </c>
      <c r="AC19" s="21"/>
      <c r="AD19" s="21">
        <v>30</v>
      </c>
      <c r="AE19" s="29">
        <v>15672082</v>
      </c>
      <c r="AF19" s="29">
        <v>14839798</v>
      </c>
      <c r="AG19" s="29">
        <v>832284</v>
      </c>
      <c r="AH19" s="23">
        <f t="shared" si="5"/>
        <v>5.3106153987708842</v>
      </c>
      <c r="AI19" s="45">
        <v>113</v>
      </c>
      <c r="AJ19" s="46">
        <v>2.5397326273780201</v>
      </c>
    </row>
    <row r="21" spans="1:36">
      <c r="G21" s="42"/>
    </row>
    <row r="22" spans="1:36" s="2" customFormat="1"/>
    <row r="23" spans="1:36" s="2" customFormat="1" ht="20">
      <c r="A23" s="5" t="s">
        <v>47</v>
      </c>
    </row>
    <row r="24" spans="1:36" ht="46" thickBot="1">
      <c r="A24" s="24" t="s">
        <v>48</v>
      </c>
      <c r="B24" s="15" t="s">
        <v>30</v>
      </c>
      <c r="C24" s="3" t="s">
        <v>31</v>
      </c>
      <c r="D24" s="48" t="s">
        <v>53</v>
      </c>
      <c r="K24" s="24" t="s">
        <v>48</v>
      </c>
      <c r="L24" s="15" t="s">
        <v>32</v>
      </c>
      <c r="M24" s="3" t="s">
        <v>33</v>
      </c>
      <c r="N24" s="48" t="s">
        <v>53</v>
      </c>
      <c r="T24" s="24" t="s">
        <v>48</v>
      </c>
      <c r="U24" s="15" t="s">
        <v>39</v>
      </c>
      <c r="V24" s="3" t="s">
        <v>40</v>
      </c>
      <c r="W24" s="48" t="s">
        <v>53</v>
      </c>
      <c r="AC24" s="24" t="s">
        <v>48</v>
      </c>
      <c r="AD24" s="15" t="s">
        <v>44</v>
      </c>
      <c r="AE24" s="3" t="s">
        <v>45</v>
      </c>
      <c r="AF24" s="48" t="s">
        <v>53</v>
      </c>
    </row>
    <row r="25" spans="1:36">
      <c r="A25" s="16" t="s">
        <v>24</v>
      </c>
      <c r="B25" s="7">
        <v>11841</v>
      </c>
      <c r="C25" s="7">
        <v>11067</v>
      </c>
      <c r="D25" s="40">
        <f>B25/C25</f>
        <v>1.069937652480347</v>
      </c>
      <c r="K25" s="16" t="s">
        <v>24</v>
      </c>
      <c r="L25" s="17">
        <v>24128</v>
      </c>
      <c r="M25" s="17">
        <v>24606</v>
      </c>
      <c r="N25" s="40">
        <f>L25/M25</f>
        <v>0.98057384377794032</v>
      </c>
      <c r="T25" s="16" t="s">
        <v>24</v>
      </c>
      <c r="U25">
        <v>1196612</v>
      </c>
      <c r="V25">
        <v>1330967</v>
      </c>
      <c r="W25" s="40">
        <f>U25/V25</f>
        <v>0.89905459714628533</v>
      </c>
      <c r="AC25" s="16" t="s">
        <v>24</v>
      </c>
      <c r="AD25">
        <v>1329654</v>
      </c>
      <c r="AE25">
        <v>1198671</v>
      </c>
      <c r="AF25" s="40">
        <f>AD25/AE25</f>
        <v>1.1092735204238695</v>
      </c>
    </row>
    <row r="26" spans="1:36">
      <c r="A26" s="18">
        <v>0</v>
      </c>
      <c r="B26" s="7">
        <v>31937</v>
      </c>
      <c r="C26" s="7">
        <v>28957</v>
      </c>
      <c r="D26" s="40">
        <f t="shared" ref="D26:D31" si="6">B26/C26</f>
        <v>1.1029112131781607</v>
      </c>
      <c r="K26" s="18">
        <v>0</v>
      </c>
      <c r="L26" s="17">
        <v>41916</v>
      </c>
      <c r="M26" s="17">
        <v>37196</v>
      </c>
      <c r="N26" s="40">
        <f t="shared" ref="N26:N31" si="7">L26/M26</f>
        <v>1.1268953650930207</v>
      </c>
      <c r="T26" s="18">
        <v>0</v>
      </c>
      <c r="U26">
        <v>1283244</v>
      </c>
      <c r="V26">
        <v>1485972</v>
      </c>
      <c r="W26" s="40">
        <f t="shared" ref="W26:W31" si="8">U26/V26</f>
        <v>0.8635721265272831</v>
      </c>
      <c r="AC26" s="18">
        <v>0</v>
      </c>
      <c r="AD26">
        <v>1432156</v>
      </c>
      <c r="AE26">
        <v>1405967</v>
      </c>
      <c r="AF26" s="40">
        <f t="shared" ref="AF26:AF31" si="9">AD26/AE26</f>
        <v>1.0186270374766975</v>
      </c>
    </row>
    <row r="27" spans="1:36">
      <c r="A27" s="18">
        <v>3</v>
      </c>
      <c r="B27" s="7">
        <v>228784</v>
      </c>
      <c r="C27" s="7">
        <v>263376</v>
      </c>
      <c r="D27" s="40">
        <f t="shared" si="6"/>
        <v>0.86865925520928255</v>
      </c>
      <c r="K27" s="18">
        <v>3</v>
      </c>
      <c r="L27" s="17">
        <v>95869</v>
      </c>
      <c r="M27" s="17">
        <v>76524</v>
      </c>
      <c r="N27" s="40">
        <f t="shared" si="7"/>
        <v>1.2527965082849826</v>
      </c>
      <c r="T27" s="18">
        <v>3</v>
      </c>
      <c r="U27">
        <v>1392095</v>
      </c>
      <c r="V27">
        <v>1470887</v>
      </c>
      <c r="W27" s="40">
        <f t="shared" si="8"/>
        <v>0.94643232280929801</v>
      </c>
      <c r="AC27" s="18">
        <v>3</v>
      </c>
      <c r="AD27">
        <v>2043050</v>
      </c>
      <c r="AE27">
        <v>3169882</v>
      </c>
      <c r="AF27" s="40">
        <f t="shared" si="9"/>
        <v>0.64451925970745916</v>
      </c>
    </row>
    <row r="28" spans="1:36">
      <c r="A28" s="18">
        <v>7</v>
      </c>
      <c r="B28" s="7">
        <v>316843</v>
      </c>
      <c r="C28" s="7">
        <v>100984</v>
      </c>
      <c r="D28" s="40">
        <f t="shared" si="6"/>
        <v>3.137556444585281</v>
      </c>
      <c r="K28" s="18">
        <v>7</v>
      </c>
      <c r="L28" s="17">
        <v>110996</v>
      </c>
      <c r="M28" s="17">
        <v>59291</v>
      </c>
      <c r="N28" s="40">
        <f t="shared" si="7"/>
        <v>1.87205478065811</v>
      </c>
      <c r="T28" s="18">
        <v>7</v>
      </c>
      <c r="U28">
        <v>1523982</v>
      </c>
      <c r="V28">
        <v>1290627</v>
      </c>
      <c r="W28" s="40">
        <f t="shared" si="8"/>
        <v>1.1808074679981126</v>
      </c>
      <c r="AC28" s="18">
        <v>7</v>
      </c>
      <c r="AD28">
        <v>1948472</v>
      </c>
      <c r="AE28">
        <v>2050985</v>
      </c>
      <c r="AF28" s="40">
        <f t="shared" si="9"/>
        <v>0.95001767443447904</v>
      </c>
    </row>
    <row r="29" spans="1:36">
      <c r="A29" s="18">
        <v>14</v>
      </c>
      <c r="B29" s="7">
        <v>97667</v>
      </c>
      <c r="C29" s="7">
        <v>65557</v>
      </c>
      <c r="D29" s="40">
        <f t="shared" si="6"/>
        <v>1.489802767057675</v>
      </c>
      <c r="K29" s="18">
        <v>14</v>
      </c>
      <c r="L29" s="17">
        <v>54086</v>
      </c>
      <c r="M29" s="17">
        <v>33897</v>
      </c>
      <c r="N29" s="40">
        <f t="shared" si="7"/>
        <v>1.5955984305395758</v>
      </c>
      <c r="T29" s="18">
        <v>14</v>
      </c>
      <c r="U29">
        <v>1397440</v>
      </c>
      <c r="V29">
        <v>1265775</v>
      </c>
      <c r="W29" s="40">
        <f t="shared" si="8"/>
        <v>1.1040192767276964</v>
      </c>
      <c r="AC29" s="18">
        <v>14</v>
      </c>
      <c r="AD29">
        <v>2734193</v>
      </c>
      <c r="AE29">
        <v>2184658</v>
      </c>
      <c r="AF29" s="40">
        <f t="shared" si="9"/>
        <v>1.2515428044114913</v>
      </c>
    </row>
    <row r="30" spans="1:36">
      <c r="A30" s="18">
        <v>21</v>
      </c>
      <c r="B30" s="7">
        <v>35438</v>
      </c>
      <c r="C30" s="7">
        <v>15626</v>
      </c>
      <c r="D30" s="40">
        <f t="shared" si="6"/>
        <v>2.2678868552412648</v>
      </c>
      <c r="K30" s="18">
        <v>21</v>
      </c>
      <c r="L30" s="17">
        <v>31373</v>
      </c>
      <c r="M30" s="17">
        <v>19661</v>
      </c>
      <c r="N30" s="40">
        <f t="shared" si="7"/>
        <v>1.5956970652560907</v>
      </c>
      <c r="T30" s="18">
        <v>21</v>
      </c>
      <c r="U30">
        <v>1359479</v>
      </c>
      <c r="V30">
        <v>1190630</v>
      </c>
      <c r="W30" s="40">
        <f t="shared" si="8"/>
        <v>1.141814837522992</v>
      </c>
      <c r="AC30" s="18">
        <v>21</v>
      </c>
      <c r="AD30">
        <v>2247103</v>
      </c>
      <c r="AE30">
        <v>1197616</v>
      </c>
      <c r="AF30" s="40">
        <f t="shared" si="9"/>
        <v>1.8763134427061763</v>
      </c>
    </row>
    <row r="31" spans="1:36">
      <c r="A31" s="18">
        <v>30</v>
      </c>
      <c r="B31" s="7">
        <v>92833</v>
      </c>
      <c r="C31" s="38">
        <v>9045</v>
      </c>
      <c r="D31" s="40">
        <f t="shared" si="6"/>
        <v>10.263460475400773</v>
      </c>
      <c r="K31" s="18">
        <v>30</v>
      </c>
      <c r="L31" s="17">
        <v>51657</v>
      </c>
      <c r="M31" s="36">
        <v>20043</v>
      </c>
      <c r="N31" s="40">
        <f t="shared" si="7"/>
        <v>2.5773087861098638</v>
      </c>
      <c r="T31" s="18">
        <v>30</v>
      </c>
      <c r="U31">
        <v>1331284</v>
      </c>
      <c r="V31" s="37">
        <v>1032435</v>
      </c>
      <c r="W31" s="40">
        <f t="shared" si="8"/>
        <v>1.2894603534362938</v>
      </c>
      <c r="AC31" s="18">
        <v>30</v>
      </c>
      <c r="AD31">
        <v>2411455</v>
      </c>
      <c r="AE31" s="37">
        <v>832284</v>
      </c>
      <c r="AF31" s="40">
        <f t="shared" si="9"/>
        <v>2.897394399027255</v>
      </c>
    </row>
    <row r="33" spans="1:32">
      <c r="A33" s="25" t="s">
        <v>34</v>
      </c>
      <c r="B33" s="26">
        <f>AVERAGE(B25:B31)</f>
        <v>116477.57142857143</v>
      </c>
      <c r="C33" s="26">
        <f t="shared" ref="C33" si="10">AVERAGE(C25:C31)</f>
        <v>70658.857142857145</v>
      </c>
      <c r="K33" s="25" t="s">
        <v>34</v>
      </c>
      <c r="L33" s="26">
        <f t="shared" ref="L33:M33" si="11">AVERAGE(L25:L31)</f>
        <v>58575</v>
      </c>
      <c r="M33" s="26">
        <f t="shared" si="11"/>
        <v>38745.428571428572</v>
      </c>
      <c r="T33" s="25" t="s">
        <v>34</v>
      </c>
      <c r="U33" s="26">
        <f t="shared" ref="U33:V33" si="12">AVERAGE(U25:U31)</f>
        <v>1354876.5714285714</v>
      </c>
      <c r="V33" s="26">
        <f t="shared" si="12"/>
        <v>1295327.5714285714</v>
      </c>
      <c r="AC33" s="25" t="s">
        <v>34</v>
      </c>
      <c r="AD33" s="26">
        <f t="shared" ref="AD33:AE33" si="13">AVERAGE(AD25:AD31)</f>
        <v>2020869</v>
      </c>
      <c r="AE33" s="26">
        <f t="shared" si="13"/>
        <v>1720009</v>
      </c>
    </row>
    <row r="34" spans="1:32">
      <c r="A34" s="25" t="s">
        <v>35</v>
      </c>
      <c r="B34" s="26">
        <f>MEDIAN(B25:B31)</f>
        <v>92833</v>
      </c>
      <c r="C34" s="26">
        <f t="shared" ref="C34" si="14">MEDIAN(C25:C31)</f>
        <v>28957</v>
      </c>
      <c r="K34" s="25" t="s">
        <v>35</v>
      </c>
      <c r="L34" s="26">
        <f t="shared" ref="L34:M34" si="15">MEDIAN(L25:L31)</f>
        <v>51657</v>
      </c>
      <c r="M34" s="26">
        <f t="shared" si="15"/>
        <v>33897</v>
      </c>
      <c r="T34" s="25" t="s">
        <v>35</v>
      </c>
      <c r="U34" s="26">
        <f t="shared" ref="U34:V34" si="16">MEDIAN(U25:U31)</f>
        <v>1359479</v>
      </c>
      <c r="V34" s="26">
        <f t="shared" si="16"/>
        <v>1290627</v>
      </c>
      <c r="AC34" s="25" t="s">
        <v>35</v>
      </c>
      <c r="AD34" s="26">
        <f t="shared" ref="AD34:AE34" si="17">MEDIAN(AD25:AD31)</f>
        <v>2043050</v>
      </c>
      <c r="AE34" s="26">
        <f t="shared" si="17"/>
        <v>1405967</v>
      </c>
    </row>
    <row r="37" spans="1:32" s="2" customFormat="1"/>
    <row r="38" spans="1:32" s="5" customFormat="1" ht="20">
      <c r="A38" s="5" t="s">
        <v>51</v>
      </c>
    </row>
    <row r="39" spans="1:32" ht="46" thickBot="1">
      <c r="A39" s="24" t="s">
        <v>48</v>
      </c>
      <c r="B39" s="15" t="s">
        <v>30</v>
      </c>
      <c r="C39" s="3" t="s">
        <v>31</v>
      </c>
      <c r="D39" s="48" t="s">
        <v>53</v>
      </c>
      <c r="E39" s="31"/>
      <c r="G39" s="4"/>
      <c r="K39" s="24" t="s">
        <v>48</v>
      </c>
      <c r="L39" s="15" t="s">
        <v>32</v>
      </c>
      <c r="M39" s="3" t="s">
        <v>33</v>
      </c>
      <c r="N39" s="48" t="s">
        <v>53</v>
      </c>
      <c r="T39" s="24" t="s">
        <v>48</v>
      </c>
      <c r="U39" s="15" t="s">
        <v>39</v>
      </c>
      <c r="V39" s="3" t="s">
        <v>40</v>
      </c>
      <c r="W39" s="48" t="s">
        <v>53</v>
      </c>
      <c r="AC39" s="24" t="s">
        <v>48</v>
      </c>
      <c r="AD39" s="15" t="s">
        <v>44</v>
      </c>
      <c r="AE39" s="3" t="s">
        <v>45</v>
      </c>
      <c r="AF39" s="48" t="s">
        <v>53</v>
      </c>
    </row>
    <row r="40" spans="1:32">
      <c r="A40" s="16" t="s">
        <v>24</v>
      </c>
      <c r="B40" s="35">
        <v>3.4583317318481827E-2</v>
      </c>
      <c r="C40" s="35">
        <v>2.7750725814253238E-2</v>
      </c>
      <c r="D40" s="40">
        <f>B40/C40</f>
        <v>1.2462130738475767</v>
      </c>
      <c r="E40" s="32"/>
      <c r="G40" s="4"/>
      <c r="K40" s="16" t="s">
        <v>24</v>
      </c>
      <c r="L40" s="19">
        <v>0.14093848159113753</v>
      </c>
      <c r="M40" s="19">
        <v>0.12340008301897808</v>
      </c>
      <c r="N40" s="40">
        <f>L40/M40</f>
        <v>1.1421263109641682</v>
      </c>
      <c r="T40" s="16" t="s">
        <v>24</v>
      </c>
      <c r="U40" s="19">
        <v>69.978619482937688</v>
      </c>
      <c r="V40" s="19">
        <v>66.766543062728999</v>
      </c>
      <c r="W40" s="40">
        <f>U40/V40</f>
        <v>1.0481090718923527</v>
      </c>
      <c r="AC40" s="16" t="s">
        <v>24</v>
      </c>
      <c r="AD40" s="19">
        <v>7.7668856018560328</v>
      </c>
      <c r="AE40" s="19">
        <v>6.0113834395042458</v>
      </c>
      <c r="AF40" s="40">
        <f>AD40/AE40</f>
        <v>1.2920296434287282</v>
      </c>
    </row>
    <row r="41" spans="1:32">
      <c r="A41" s="18">
        <v>0</v>
      </c>
      <c r="B41" s="35">
        <v>8.7942665908794404E-2</v>
      </c>
      <c r="C41" s="35">
        <v>6.5032466825177271E-2</v>
      </c>
      <c r="D41" s="40">
        <f t="shared" ref="D41:D46" si="18">B41/C41</f>
        <v>1.3522886367697722</v>
      </c>
      <c r="E41" s="32"/>
      <c r="G41" s="4"/>
      <c r="K41" s="18">
        <v>0</v>
      </c>
      <c r="L41" s="19">
        <v>0.23084226973310115</v>
      </c>
      <c r="M41" s="19">
        <v>0.16707170190484469</v>
      </c>
      <c r="N41" s="40">
        <f t="shared" ref="N41:N46" si="19">L41/M41</f>
        <v>1.3816958054606809</v>
      </c>
      <c r="T41" s="18">
        <v>0</v>
      </c>
      <c r="U41" s="19">
        <v>70.72233287516768</v>
      </c>
      <c r="V41" s="19">
        <v>66.743202710022715</v>
      </c>
      <c r="W41" s="40">
        <f t="shared" ref="W41:W46" si="20">U41/V41</f>
        <v>1.0596185080064704</v>
      </c>
      <c r="AC41" s="18">
        <v>0</v>
      </c>
      <c r="AD41" s="19">
        <v>7.8872540712825474</v>
      </c>
      <c r="AE41" s="19">
        <v>6.3151225807089135</v>
      </c>
      <c r="AF41" s="40">
        <f t="shared" ref="AF41:AF46" si="21">AD41/AE41</f>
        <v>1.2489471060112267</v>
      </c>
    </row>
    <row r="42" spans="1:32">
      <c r="A42" s="18">
        <v>3</v>
      </c>
      <c r="B42" s="35">
        <v>0.63901547195933606</v>
      </c>
      <c r="C42" s="35">
        <v>0.65669673285296848</v>
      </c>
      <c r="D42" s="40">
        <f t="shared" si="18"/>
        <v>0.97307545475851909</v>
      </c>
      <c r="E42" s="32"/>
      <c r="G42" s="4"/>
      <c r="K42" s="18">
        <v>3</v>
      </c>
      <c r="L42" s="19">
        <v>0.53554247046357784</v>
      </c>
      <c r="M42" s="19">
        <v>0.38160698609471294</v>
      </c>
      <c r="N42" s="40">
        <f t="shared" si="19"/>
        <v>1.4033874902139734</v>
      </c>
      <c r="T42" s="18">
        <v>3</v>
      </c>
      <c r="U42" s="19">
        <v>77.826061677417329</v>
      </c>
      <c r="V42" s="19">
        <v>73.381516415074941</v>
      </c>
      <c r="W42" s="40">
        <f t="shared" si="20"/>
        <v>1.0605676399108772</v>
      </c>
      <c r="AC42" s="18">
        <v>3</v>
      </c>
      <c r="AD42" s="19">
        <v>11.412865934562921</v>
      </c>
      <c r="AE42" s="19">
        <v>15.807447549734475</v>
      </c>
      <c r="AF42" s="40">
        <f t="shared" si="21"/>
        <v>0.72199296557239745</v>
      </c>
    </row>
    <row r="43" spans="1:32">
      <c r="A43" s="18">
        <v>7</v>
      </c>
      <c r="B43" s="35">
        <v>0.81940533314961295</v>
      </c>
      <c r="C43" s="35">
        <v>0.29091512488429971</v>
      </c>
      <c r="D43" s="40">
        <f t="shared" si="18"/>
        <v>2.816647410393323</v>
      </c>
      <c r="E43" s="32"/>
      <c r="G43" s="4"/>
      <c r="K43" s="18">
        <v>7</v>
      </c>
      <c r="L43" s="19">
        <v>0.57410587804227597</v>
      </c>
      <c r="M43" s="19">
        <v>0.34161151607215035</v>
      </c>
      <c r="N43" s="40">
        <f t="shared" si="19"/>
        <v>1.6805811602704326</v>
      </c>
      <c r="T43" s="18">
        <v>7</v>
      </c>
      <c r="U43" s="19">
        <v>78.86595217272054</v>
      </c>
      <c r="V43" s="19">
        <v>74.451575760652361</v>
      </c>
      <c r="W43" s="40">
        <f t="shared" si="20"/>
        <v>1.0592919137972252</v>
      </c>
      <c r="AC43" s="18">
        <v>7</v>
      </c>
      <c r="AD43" s="19">
        <v>10.078103971321395</v>
      </c>
      <c r="AE43" s="19">
        <v>11.816972142335922</v>
      </c>
      <c r="AF43" s="40">
        <f t="shared" si="21"/>
        <v>0.85284993904785533</v>
      </c>
    </row>
    <row r="44" spans="1:32">
      <c r="A44" s="18">
        <v>14</v>
      </c>
      <c r="B44" s="35">
        <v>0.2689451030578513</v>
      </c>
      <c r="C44" s="35">
        <v>0.19191940187261719</v>
      </c>
      <c r="D44" s="40">
        <f t="shared" si="18"/>
        <v>1.4013440039603626</v>
      </c>
      <c r="E44" s="32"/>
      <c r="G44" s="4"/>
      <c r="K44" s="18">
        <v>14</v>
      </c>
      <c r="L44" s="19">
        <v>0.29787266618175939</v>
      </c>
      <c r="M44" s="19">
        <v>0.19846826319923441</v>
      </c>
      <c r="N44" s="40">
        <f t="shared" si="19"/>
        <v>1.5008579275102381</v>
      </c>
      <c r="T44" s="18">
        <v>14</v>
      </c>
      <c r="U44" s="19">
        <v>77.017702431604235</v>
      </c>
      <c r="V44" s="19">
        <v>74.201836733976052</v>
      </c>
      <c r="W44" s="40">
        <f t="shared" si="20"/>
        <v>1.037948733098393</v>
      </c>
      <c r="AC44" s="18">
        <v>14</v>
      </c>
      <c r="AD44" s="19">
        <v>15.058265702131852</v>
      </c>
      <c r="AE44" s="19">
        <v>12.791258192297638</v>
      </c>
      <c r="AF44" s="40">
        <f t="shared" si="21"/>
        <v>1.1772310022792998</v>
      </c>
    </row>
    <row r="45" spans="1:32">
      <c r="A45" s="18">
        <v>21</v>
      </c>
      <c r="B45" s="35">
        <v>9.8442667993532421E-2</v>
      </c>
      <c r="C45" s="35">
        <v>4.5679036742362629E-2</v>
      </c>
      <c r="D45" s="40">
        <f t="shared" si="18"/>
        <v>2.1550950942500267</v>
      </c>
      <c r="E45" s="32"/>
      <c r="G45" s="4"/>
      <c r="K45" s="18">
        <v>21</v>
      </c>
      <c r="L45" s="19">
        <v>0.17430113567137495</v>
      </c>
      <c r="M45" s="19">
        <v>0.11494887257027925</v>
      </c>
      <c r="N45" s="40">
        <f t="shared" si="19"/>
        <v>1.5163361916821583</v>
      </c>
      <c r="T45" s="18">
        <v>21</v>
      </c>
      <c r="U45" s="19">
        <v>75.587248881880797</v>
      </c>
      <c r="V45" s="19">
        <v>69.694000355895213</v>
      </c>
      <c r="W45" s="40">
        <f t="shared" si="20"/>
        <v>1.0845589074510211</v>
      </c>
      <c r="AC45" s="18">
        <v>21</v>
      </c>
      <c r="AD45" s="19">
        <v>12.484384817217149</v>
      </c>
      <c r="AE45" s="19">
        <v>7.0019128717830998</v>
      </c>
      <c r="AF45" s="40">
        <f t="shared" si="21"/>
        <v>1.7829963105550453</v>
      </c>
    </row>
    <row r="46" spans="1:32">
      <c r="A46" s="18">
        <v>30</v>
      </c>
      <c r="B46" s="35">
        <v>0.27303874924941035</v>
      </c>
      <c r="C46" s="35">
        <v>2.8857046562160663E-2</v>
      </c>
      <c r="D46" s="40">
        <f t="shared" si="18"/>
        <v>9.4617704088760579</v>
      </c>
      <c r="E46" s="32"/>
      <c r="G46" s="4"/>
      <c r="K46" s="18">
        <v>30</v>
      </c>
      <c r="L46" s="19">
        <v>0.30386527786405249</v>
      </c>
      <c r="M46" s="19">
        <v>0.12788983620682945</v>
      </c>
      <c r="N46" s="40">
        <f t="shared" si="19"/>
        <v>2.3759923921759292</v>
      </c>
      <c r="T46" s="18">
        <v>30</v>
      </c>
      <c r="U46" s="19">
        <v>78.402323653016225</v>
      </c>
      <c r="V46" s="19">
        <v>65.984875889493779</v>
      </c>
      <c r="W46" s="40">
        <f t="shared" si="20"/>
        <v>1.1881862714164713</v>
      </c>
      <c r="AC46" s="18">
        <v>30</v>
      </c>
      <c r="AD46" s="19">
        <v>14.185056113046802</v>
      </c>
      <c r="AE46" s="30">
        <v>5.3106153987708842</v>
      </c>
      <c r="AF46" s="40">
        <f t="shared" si="21"/>
        <v>2.6710757695482643</v>
      </c>
    </row>
    <row r="47" spans="1:32">
      <c r="D47" s="33"/>
      <c r="E47" s="33"/>
    </row>
    <row r="48" spans="1:32">
      <c r="A48" s="25" t="s">
        <v>34</v>
      </c>
      <c r="B48" s="26">
        <f>AVERAGE(B40:B46)</f>
        <v>0.31733904409100278</v>
      </c>
      <c r="C48" s="26">
        <f t="shared" ref="C48" si="22">AVERAGE(C40:C46)</f>
        <v>0.18669293365054845</v>
      </c>
      <c r="D48" s="34"/>
      <c r="E48" s="34"/>
      <c r="K48" s="25" t="s">
        <v>34</v>
      </c>
      <c r="L48" s="26">
        <f t="shared" ref="L48:M48" si="23">AVERAGE(L40:L46)</f>
        <v>0.32249545422103992</v>
      </c>
      <c r="M48" s="26">
        <f t="shared" si="23"/>
        <v>0.20785675129528985</v>
      </c>
      <c r="T48" s="25" t="s">
        <v>34</v>
      </c>
      <c r="U48" s="26">
        <f t="shared" ref="U48:V48" si="24">AVERAGE(U40:U46)</f>
        <v>75.485748739249203</v>
      </c>
      <c r="V48" s="26">
        <f t="shared" si="24"/>
        <v>70.174792989692008</v>
      </c>
      <c r="AC48" s="25" t="s">
        <v>34</v>
      </c>
      <c r="AD48" s="26">
        <f t="shared" ref="AD48:AE48" si="25">AVERAGE(AD40:AD46)</f>
        <v>11.267545173059814</v>
      </c>
      <c r="AE48" s="26">
        <f t="shared" si="25"/>
        <v>9.2935303107335976</v>
      </c>
    </row>
    <row r="49" spans="1:31">
      <c r="A49" s="25" t="s">
        <v>35</v>
      </c>
      <c r="B49" s="26">
        <f>MEDIAN(B40:B46)</f>
        <v>0.2689451030578513</v>
      </c>
      <c r="C49" s="26">
        <f t="shared" ref="C49" si="26">MEDIAN(C40:C46)</f>
        <v>6.5032466825177271E-2</v>
      </c>
      <c r="D49" s="34"/>
      <c r="E49" s="34"/>
      <c r="K49" s="25" t="s">
        <v>35</v>
      </c>
      <c r="L49" s="26">
        <f t="shared" ref="L49:M49" si="27">MEDIAN(L40:L46)</f>
        <v>0.29787266618175939</v>
      </c>
      <c r="M49" s="26">
        <f t="shared" si="27"/>
        <v>0.16707170190484469</v>
      </c>
      <c r="T49" s="25" t="s">
        <v>35</v>
      </c>
      <c r="U49" s="26">
        <f t="shared" ref="U49:V49" si="28">MEDIAN(U40:U46)</f>
        <v>77.017702431604235</v>
      </c>
      <c r="V49" s="26">
        <f t="shared" si="28"/>
        <v>69.694000355895213</v>
      </c>
      <c r="AC49" s="25" t="s">
        <v>35</v>
      </c>
      <c r="AD49" s="26">
        <f t="shared" ref="AD49:AE49" si="29">MEDIAN(AD40:AD46)</f>
        <v>11.412865934562921</v>
      </c>
      <c r="AE49" s="26">
        <f t="shared" si="29"/>
        <v>7.0019128717830998</v>
      </c>
    </row>
    <row r="50" spans="1:31">
      <c r="D50" s="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Haverkamp</dc:creator>
  <cp:lastModifiedBy>Thomas Haverkamp</cp:lastModifiedBy>
  <dcterms:created xsi:type="dcterms:W3CDTF">2016-11-03T14:06:54Z</dcterms:created>
  <dcterms:modified xsi:type="dcterms:W3CDTF">2017-04-05T08:09:14Z</dcterms:modified>
</cp:coreProperties>
</file>