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3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<sst xmlns="http://schemas.openxmlformats.org/spreadsheetml/2006/main" count="788" uniqueCount="46">
  <si>
    <r>
      <t xml:space="preserve">Effect of 10℃ cold treatment on the MDA content of </t>
    </r>
    <r>
      <rPr>
        <b/>
        <i/>
        <sz val="18"/>
        <color theme="1"/>
        <rFont val="Times New Roman"/>
        <charset val="134"/>
      </rPr>
      <t>Dendrobium</t>
    </r>
    <r>
      <rPr>
        <b/>
        <sz val="18"/>
        <color theme="1"/>
        <rFont val="Times New Roman"/>
        <charset val="134"/>
      </rPr>
      <t xml:space="preserve"> spp. </t>
    </r>
  </si>
  <si>
    <r>
      <rPr>
        <sz val="16"/>
        <color theme="1"/>
        <rFont val="Times New Roman"/>
        <charset val="134"/>
      </rPr>
      <t>Significance of the data was analyzed based on one–way ANOVA followed by Tukey’s multiple comparison (</t>
    </r>
    <r>
      <rPr>
        <i/>
        <sz val="16"/>
        <color theme="1"/>
        <rFont val="Times New Roman"/>
        <charset val="134"/>
      </rPr>
      <t>P</t>
    </r>
    <r>
      <rPr>
        <sz val="16"/>
        <color theme="1"/>
        <rFont val="Times New Roman"/>
        <charset val="134"/>
      </rPr>
      <t xml:space="preserve"> &lt; 0.05). Samples for each time point contained three biological replicates.</t>
    </r>
  </si>
  <si>
    <t>Abs</t>
  </si>
  <si>
    <t>HX-1</t>
  </si>
  <si>
    <t>HX-2</t>
  </si>
  <si>
    <t>HX-3</t>
  </si>
  <si>
    <t>SH-1</t>
  </si>
  <si>
    <t>SH-2</t>
  </si>
  <si>
    <t>SH-3</t>
  </si>
  <si>
    <t>0 d</t>
  </si>
  <si>
    <t>450 nm</t>
  </si>
  <si>
    <t>532 nm</t>
  </si>
  <si>
    <t>600 nm</t>
  </si>
  <si>
    <t>1 d</t>
  </si>
  <si>
    <t>2 d</t>
  </si>
  <si>
    <t>4 d</t>
  </si>
  <si>
    <t>8 d</t>
  </si>
  <si>
    <t>16 d</t>
  </si>
  <si>
    <r>
      <t xml:space="preserve">Effect of 10℃ cold treatment on the soluble sugar content of </t>
    </r>
    <r>
      <rPr>
        <b/>
        <i/>
        <sz val="18"/>
        <color theme="1"/>
        <rFont val="Times New Roman"/>
        <charset val="134"/>
      </rPr>
      <t>Dendrobium</t>
    </r>
    <r>
      <rPr>
        <b/>
        <sz val="18"/>
        <color theme="1"/>
        <rFont val="Times New Roman"/>
        <charset val="134"/>
      </rPr>
      <t xml:space="preserve"> spp. </t>
    </r>
  </si>
  <si>
    <r>
      <t xml:space="preserve">Effect of 10℃ cold treatment on the POD activity of </t>
    </r>
    <r>
      <rPr>
        <b/>
        <i/>
        <sz val="18"/>
        <color theme="1"/>
        <rFont val="Times New Roman"/>
        <charset val="134"/>
      </rPr>
      <t>Dendrobium</t>
    </r>
    <r>
      <rPr>
        <b/>
        <sz val="18"/>
        <color theme="1"/>
        <rFont val="Times New Roman"/>
        <charset val="134"/>
      </rPr>
      <t xml:space="preserve"> spp. </t>
    </r>
  </si>
  <si>
    <t>Standard curve</t>
  </si>
  <si>
    <t>Standard mother liqid</t>
  </si>
  <si>
    <t>Water</t>
  </si>
  <si>
    <t>Standard content</t>
  </si>
  <si>
    <t>y = 0.0047x + 0.0112</t>
  </si>
  <si>
    <t>Control-HX-1</t>
  </si>
  <si>
    <t>Control-HX-2</t>
  </si>
  <si>
    <t>Control-HX-3</t>
  </si>
  <si>
    <t>Control-SH-1</t>
  </si>
  <si>
    <t>Control-SH-2</t>
  </si>
  <si>
    <t>Control-SH-3</t>
  </si>
  <si>
    <t>470 nm</t>
  </si>
  <si>
    <t>X</t>
  </si>
  <si>
    <t>X0</t>
  </si>
  <si>
    <t>POD activity</t>
  </si>
  <si>
    <r>
      <t xml:space="preserve">Effect of 10℃ cold treatment on the free proline of </t>
    </r>
    <r>
      <rPr>
        <b/>
        <i/>
        <sz val="18"/>
        <color theme="1"/>
        <rFont val="Times New Roman"/>
        <charset val="134"/>
      </rPr>
      <t>Dendrobium</t>
    </r>
    <r>
      <rPr>
        <b/>
        <sz val="18"/>
        <color theme="1"/>
        <rFont val="Times New Roman"/>
        <charset val="134"/>
      </rPr>
      <t xml:space="preserve"> spp. </t>
    </r>
  </si>
  <si>
    <t>No</t>
  </si>
  <si>
    <t>Free proline concentration
 (μg/2 mL)</t>
  </si>
  <si>
    <t xml:space="preserve">Free proline content was evaluate based on stadard curve </t>
  </si>
  <si>
    <t>Free proline content</t>
  </si>
  <si>
    <r>
      <rPr>
        <sz val="11"/>
        <color theme="1"/>
        <rFont val="Times New Roman"/>
        <charset val="134"/>
      </rPr>
      <t>(μg·g</t>
    </r>
    <r>
      <rPr>
        <vertAlign val="superscript"/>
        <sz val="11"/>
        <color theme="1"/>
        <rFont val="Times New Roman"/>
        <charset val="134"/>
      </rPr>
      <t>-1</t>
    </r>
    <r>
      <rPr>
        <sz val="11"/>
        <color theme="1"/>
        <rFont val="Times New Roman"/>
        <charset val="134"/>
      </rPr>
      <t>)</t>
    </r>
  </si>
  <si>
    <r>
      <t xml:space="preserve">Effect of 10℃ cold treatment on the soluble protein of </t>
    </r>
    <r>
      <rPr>
        <b/>
        <i/>
        <sz val="18"/>
        <color theme="1"/>
        <rFont val="Times New Roman"/>
        <charset val="134"/>
      </rPr>
      <t>Dendrobium</t>
    </r>
    <r>
      <rPr>
        <b/>
        <sz val="18"/>
        <color theme="1"/>
        <rFont val="Times New Roman"/>
        <charset val="134"/>
      </rPr>
      <t xml:space="preserve"> spp. </t>
    </r>
  </si>
  <si>
    <r>
      <t>Significance of the data was analyzed based on one–way ANOVA followed by Tukey’s multiple comparison (</t>
    </r>
    <r>
      <rPr>
        <i/>
        <sz val="16"/>
        <color theme="1"/>
        <rFont val="Times New Roman"/>
        <charset val="134"/>
      </rPr>
      <t>P</t>
    </r>
    <r>
      <rPr>
        <sz val="16"/>
        <color theme="1"/>
        <rFont val="Times New Roman"/>
        <charset val="134"/>
      </rPr>
      <t xml:space="preserve"> &lt; 0.05). Samples for each time point contained three biological replicates.</t>
    </r>
  </si>
  <si>
    <t>Soluble protein content
(mg)</t>
  </si>
  <si>
    <t>Soluble protein content based on standard curve
(μg)</t>
  </si>
  <si>
    <t xml:space="preserve">Soluble protein content
(μg/g)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</si>
</sst>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8"/>
      <color theme="1"/>
      <name val="Times New Roman"/>
      <charset val="134"/>
    </font>
    <font>
      <i/>
      <sz val="16"/>
      <color theme="1"/>
      <name val="Times New Roman"/>
      <charset val="134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Sheet1!$B$78:$G$78</c:f>
              <c:numCache>
                <c:formatCode>General</c:formatCode>
                <c:ptCount val="6"/>
                <c:pt idx="0">
                  <c:v>0</c:v>
                </c:pt>
                <c:pt idx="1">
                  <c:v>8.4</c:v>
                </c:pt>
                <c:pt idx="2">
                  <c:v>16.9</c:v>
                </c:pt>
                <c:pt idx="3">
                  <c:v>33.8</c:v>
                </c:pt>
                <c:pt idx="4">
                  <c:v>50.6</c:v>
                </c:pt>
                <c:pt idx="5">
                  <c:v>67.5</c:v>
                </c:pt>
              </c:numCache>
            </c:numRef>
          </c:xVal>
          <c:yVal>
            <c:numRef>
              <c:f>Sheet1!$B$79:$G$79</c:f>
              <c:numCache>
                <c:formatCode>General</c:formatCode>
                <c:ptCount val="6"/>
                <c:pt idx="0">
                  <c:v>0</c:v>
                </c:pt>
                <c:pt idx="1">
                  <c:v>0.053</c:v>
                </c:pt>
                <c:pt idx="2">
                  <c:v>0.104</c:v>
                </c:pt>
                <c:pt idx="3">
                  <c:v>0.169</c:v>
                </c:pt>
                <c:pt idx="4">
                  <c:v>0.248</c:v>
                </c:pt>
                <c:pt idx="5">
                  <c:v>0.326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4047011"/>
        <c:axId val="472229425"/>
      </c:scatterChart>
      <c:valAx>
        <c:axId val="2540470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472229425"/>
        <c:crosses val="autoZero"/>
        <c:crossBetween val="midCat"/>
      </c:valAx>
      <c:valAx>
        <c:axId val="47222942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POD activity</a:t>
                </a:r>
                <a:endParaRPr lang="en-US" altLang="zh-CN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540470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charset="0"/>
                <a:ea typeface="Times New Roman" panose="02020603050405020304" charset="0"/>
                <a:cs typeface="Times New Roman" panose="02020603050405020304" charset="0"/>
                <a:sym typeface="Times New Roman" panose="02020603050405020304" charset="0"/>
              </a:defRPr>
            </a:pPr>
            <a:r>
              <a:rPr lang="en-US" altLang="zh-CN">
                <a:latin typeface="Times New Roman" panose="02020603050405020304" charset="0"/>
                <a:ea typeface="Times New Roman" panose="02020603050405020304" charset="0"/>
                <a:cs typeface="Times New Roman" panose="02020603050405020304" charset="0"/>
                <a:sym typeface="Times New Roman" panose="02020603050405020304" charset="0"/>
              </a:rPr>
              <a:t>Standard curve</a:t>
            </a:r>
            <a:endParaRPr lang="en-US" altLang="zh-CN">
              <a:latin typeface="Times New Roman" panose="02020603050405020304" charset="0"/>
              <a:ea typeface="Times New Roman" panose="02020603050405020304" charset="0"/>
              <a:cs typeface="Times New Roman" panose="02020603050405020304" charset="0"/>
              <a:sym typeface="Times New Roman" panose="02020603050405020304" charset="0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Times New Roman" panose="02020603050405020304" charset="0"/>
                      <a:ea typeface="Times New Roman" panose="02020603050405020304" charset="0"/>
                      <a:cs typeface="Times New Roman" panose="02020603050405020304" charset="0"/>
                      <a:sym typeface="Times New Roman" panose="02020603050405020304" charset="0"/>
                    </a:defRPr>
                  </a:pPr>
                </a:p>
              </c:txPr>
            </c:trendlineLbl>
          </c:trendline>
          <c:xVal>
            <c:numRef>
              <c:f>Sheet1!$B$175:$G$175</c:f>
              <c:numCache>
                <c:formatCode>General</c:formatCode>
                <c:ptCount val="6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</c:numCache>
            </c:numRef>
          </c:xVal>
          <c:yVal>
            <c:numRef>
              <c:f>Sheet1!$B$176:$G$176</c:f>
              <c:numCache>
                <c:formatCode>General</c:formatCode>
                <c:ptCount val="6"/>
                <c:pt idx="0">
                  <c:v>0.043</c:v>
                </c:pt>
                <c:pt idx="1">
                  <c:v>0.084</c:v>
                </c:pt>
                <c:pt idx="2">
                  <c:v>0.124</c:v>
                </c:pt>
                <c:pt idx="3">
                  <c:v>0.165</c:v>
                </c:pt>
                <c:pt idx="4">
                  <c:v>0.229</c:v>
                </c:pt>
                <c:pt idx="5">
                  <c:v>0.276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381253"/>
        <c:axId val="846017857"/>
      </c:scatterChart>
      <c:valAx>
        <c:axId val="53238125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charset="0"/>
                <a:ea typeface="Times New Roman" panose="02020603050405020304" charset="0"/>
                <a:cs typeface="Times New Roman" panose="02020603050405020304" charset="0"/>
                <a:sym typeface="Times New Roman" panose="02020603050405020304" charset="0"/>
              </a:defRPr>
            </a:pPr>
          </a:p>
        </c:txPr>
        <c:crossAx val="846017857"/>
        <c:crosses val="autoZero"/>
        <c:crossBetween val="midCat"/>
      </c:valAx>
      <c:valAx>
        <c:axId val="84601785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charset="0"/>
                    <a:ea typeface="Times New Roman" panose="02020603050405020304" charset="0"/>
                    <a:cs typeface="Times New Roman" panose="02020603050405020304" charset="0"/>
                    <a:sym typeface="Times New Roman" panose="02020603050405020304" charset="0"/>
                  </a:defRPr>
                </a:pPr>
                <a:r>
                  <a:t>Free proline con</a:t>
                </a:r>
                <a:r>
                  <a:rPr lang="en-US" altLang="zh-CN"/>
                  <a:t>centration (Abs)</a:t>
                </a:r>
                <a:endParaRPr lang="en-US" altLang="zh-CN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charset="0"/>
                <a:ea typeface="Times New Roman" panose="02020603050405020304" charset="0"/>
                <a:cs typeface="Times New Roman" panose="02020603050405020304" charset="0"/>
                <a:sym typeface="Times New Roman" panose="02020603050405020304" charset="0"/>
              </a:defRPr>
            </a:pPr>
          </a:p>
        </c:txPr>
        <c:crossAx val="53238125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>
          <a:latin typeface="Times New Roman" panose="02020603050405020304" charset="0"/>
          <a:ea typeface="Times New Roman" panose="02020603050405020304" charset="0"/>
          <a:cs typeface="Times New Roman" panose="02020603050405020304" charset="0"/>
          <a:sym typeface="Times New Roman" panose="02020603050405020304" charset="0"/>
        </a:defRPr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Standard curve</a:t>
            </a:r>
            <a:endParaRPr lang="en-US" altLang="zh-CN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0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Sheet1!$B$226:$G$226</c:f>
              <c:numCache>
                <c:formatCode>General</c:formatCode>
                <c:ptCount val="6"/>
                <c:pt idx="0">
                  <c:v>0</c:v>
                </c:pt>
                <c:pt idx="1">
                  <c:v>0.051</c:v>
                </c:pt>
                <c:pt idx="2">
                  <c:v>0.174</c:v>
                </c:pt>
                <c:pt idx="3">
                  <c:v>0.283</c:v>
                </c:pt>
                <c:pt idx="4">
                  <c:v>0.405</c:v>
                </c:pt>
                <c:pt idx="5">
                  <c:v>0.496</c:v>
                </c:pt>
              </c:numCache>
            </c:numRef>
          </c:xVal>
          <c:yVal>
            <c:numRef>
              <c:f>Sheet1!$B$227:$G$227</c:f>
              <c:numCache>
                <c:formatCode>General</c:formatCode>
                <c:ptCount val="6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0.12</c:v>
                </c:pt>
                <c:pt idx="4">
                  <c:v>0.16</c:v>
                </c:pt>
                <c:pt idx="5">
                  <c:v>0.2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5477916"/>
        <c:axId val="102227051"/>
      </c:scatterChart>
      <c:valAx>
        <c:axId val="2754779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02227051"/>
        <c:crosses val="autoZero"/>
        <c:crossBetween val="midCat"/>
      </c:valAx>
      <c:valAx>
        <c:axId val="1022270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754779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14</xdr:col>
      <xdr:colOff>279400</xdr:colOff>
      <xdr:row>88</xdr:row>
      <xdr:rowOff>90170</xdr:rowOff>
    </xdr:from>
    <xdr:to>
      <xdr:col>23</xdr:col>
      <xdr:colOff>561340</xdr:colOff>
      <xdr:row>105</xdr:row>
      <xdr:rowOff>13970</xdr:rowOff>
    </xdr:to>
    <xdr:graphicFrame>
      <xdr:nvGraphicFramePr>
        <xdr:cNvPr id="2" name="图表 1"/>
        <xdr:cNvGraphicFramePr/>
      </xdr:nvGraphicFramePr>
      <xdr:xfrm>
        <a:off x="12877165" y="16153130"/>
        <a:ext cx="6012180" cy="29032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521335</xdr:colOff>
      <xdr:row>175</xdr:row>
      <xdr:rowOff>50800</xdr:rowOff>
    </xdr:from>
    <xdr:to>
      <xdr:col>13</xdr:col>
      <xdr:colOff>10795</xdr:colOff>
      <xdr:row>195</xdr:row>
      <xdr:rowOff>43180</xdr:rowOff>
    </xdr:to>
    <xdr:graphicFrame>
      <xdr:nvGraphicFramePr>
        <xdr:cNvPr id="3" name="图表 2"/>
        <xdr:cNvGraphicFramePr/>
      </xdr:nvGraphicFramePr>
      <xdr:xfrm>
        <a:off x="7419340" y="31963360"/>
        <a:ext cx="4572000" cy="34975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259715</xdr:colOff>
      <xdr:row>244</xdr:row>
      <xdr:rowOff>346075</xdr:rowOff>
    </xdr:from>
    <xdr:to>
      <xdr:col>12</xdr:col>
      <xdr:colOff>412115</xdr:colOff>
      <xdr:row>264</xdr:row>
      <xdr:rowOff>48895</xdr:rowOff>
    </xdr:to>
    <xdr:graphicFrame>
      <xdr:nvGraphicFramePr>
        <xdr:cNvPr id="6" name="图表 5"/>
        <xdr:cNvGraphicFramePr/>
      </xdr:nvGraphicFramePr>
      <xdr:xfrm>
        <a:off x="7157720" y="44740195"/>
        <a:ext cx="4572000" cy="39090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72"/>
  <sheetViews>
    <sheetView tabSelected="1" zoomScale="55" zoomScaleNormal="55" topLeftCell="A196" workbookViewId="0">
      <selection activeCell="Q211" sqref="Q211"/>
    </sheetView>
  </sheetViews>
  <sheetFormatPr defaultColWidth="9" defaultRowHeight="13.8"/>
  <cols>
    <col min="1" max="1" width="19.5833333333333" style="1" customWidth="1"/>
    <col min="2" max="3" width="12.8888888888889" style="1"/>
    <col min="4" max="6" width="14.1111111111111" style="1"/>
    <col min="7" max="12" width="12.8888888888889" style="1"/>
    <col min="13" max="13" width="9.66666666666667" style="1"/>
    <col min="14" max="14" width="9" style="1"/>
    <col min="15" max="15" width="9.88888888888889" style="1"/>
    <col min="16" max="16" width="9" style="1"/>
    <col min="17" max="17" width="10.6666666666667" style="1"/>
    <col min="18" max="24" width="9" style="1"/>
    <col min="25" max="38" width="12.8888888888889" style="1"/>
    <col min="39" max="16384" width="9" style="1"/>
  </cols>
  <sheetData>
    <row r="1" ht="22.8" spans="1:13">
      <c r="A1" s="2" t="s">
        <v>0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</row>
    <row r="2" ht="21" spans="1:27">
      <c r="A2" s="5" t="s">
        <v>1</v>
      </c>
      <c r="B2" s="5"/>
      <c r="C2" s="5"/>
      <c r="D2" s="5"/>
      <c r="E2" s="5"/>
      <c r="F2" s="5"/>
      <c r="G2" s="5"/>
      <c r="H2" s="5"/>
      <c r="I2" s="6"/>
      <c r="J2" s="6"/>
      <c r="K2" s="6"/>
      <c r="Y2" s="7"/>
      <c r="Z2" s="7"/>
      <c r="AA2" s="7"/>
    </row>
    <row r="3" ht="15.6" spans="1:27">
      <c r="A3" s="1" t="s">
        <v>2</v>
      </c>
      <c r="I3" s="7"/>
      <c r="J3" s="7"/>
      <c r="K3" s="7"/>
      <c r="Y3" s="7"/>
      <c r="Z3" s="7"/>
      <c r="AA3" s="7"/>
    </row>
    <row r="4" spans="1:3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I4" s="1" t="s">
        <v>3</v>
      </c>
      <c r="J4" s="1" t="s">
        <v>4</v>
      </c>
      <c r="K4" s="1" t="s">
        <v>5</v>
      </c>
      <c r="L4" s="1" t="s">
        <v>6</v>
      </c>
      <c r="M4" s="1" t="s">
        <v>7</v>
      </c>
      <c r="N4" s="1" t="s">
        <v>8</v>
      </c>
      <c r="O4" s="1" t="s">
        <v>9</v>
      </c>
      <c r="Q4" s="1" t="s">
        <v>3</v>
      </c>
      <c r="R4" s="1" t="s">
        <v>4</v>
      </c>
      <c r="S4" s="1" t="s">
        <v>5</v>
      </c>
      <c r="T4" s="1" t="s">
        <v>6</v>
      </c>
      <c r="U4" s="1" t="s">
        <v>7</v>
      </c>
      <c r="V4" s="1" t="s">
        <v>8</v>
      </c>
      <c r="W4" s="1" t="s">
        <v>9</v>
      </c>
      <c r="Y4" s="1" t="s">
        <v>3</v>
      </c>
      <c r="Z4" s="1" t="s">
        <v>4</v>
      </c>
      <c r="AA4" s="1" t="s">
        <v>5</v>
      </c>
      <c r="AB4" s="1" t="s">
        <v>6</v>
      </c>
      <c r="AC4" s="1" t="s">
        <v>7</v>
      </c>
      <c r="AD4" s="1" t="s">
        <v>8</v>
      </c>
      <c r="AE4" s="1" t="s">
        <v>9</v>
      </c>
    </row>
    <row r="5" spans="1:30">
      <c r="A5" s="1">
        <v>0.168</v>
      </c>
      <c r="B5" s="1">
        <v>0.179</v>
      </c>
      <c r="C5" s="1">
        <v>0.206</v>
      </c>
      <c r="D5" s="1">
        <v>0.221</v>
      </c>
      <c r="E5" s="1">
        <v>0.254</v>
      </c>
      <c r="F5" s="1">
        <v>0.236</v>
      </c>
      <c r="G5" s="1" t="s">
        <v>10</v>
      </c>
      <c r="I5" s="1">
        <f t="shared" ref="I5:N5" si="0">(A6-A7)*6.45-0.56*A5</f>
        <v>0.13167</v>
      </c>
      <c r="J5" s="1">
        <f t="shared" si="0"/>
        <v>0.10616</v>
      </c>
      <c r="K5" s="1">
        <f t="shared" si="0"/>
        <v>0.0781400000000001</v>
      </c>
      <c r="L5" s="1">
        <f t="shared" si="0"/>
        <v>0.13424</v>
      </c>
      <c r="M5" s="1">
        <f t="shared" si="0"/>
        <v>0.18026</v>
      </c>
      <c r="N5" s="1">
        <f t="shared" si="0"/>
        <v>0.18389</v>
      </c>
      <c r="Q5" s="1">
        <f t="shared" ref="Q5:V5" si="1">(I5*1000)</f>
        <v>131.67</v>
      </c>
      <c r="R5" s="1">
        <f t="shared" si="1"/>
        <v>106.16</v>
      </c>
      <c r="S5" s="1">
        <f t="shared" si="1"/>
        <v>78.1400000000001</v>
      </c>
      <c r="T5" s="1">
        <f t="shared" si="1"/>
        <v>134.24</v>
      </c>
      <c r="U5" s="1">
        <f t="shared" si="1"/>
        <v>180.26</v>
      </c>
      <c r="V5" s="1">
        <f t="shared" si="1"/>
        <v>183.89</v>
      </c>
      <c r="Y5" s="1">
        <f>(Q5*5/1000/0.2)</f>
        <v>3.29175</v>
      </c>
      <c r="Z5" s="1">
        <f t="shared" ref="Y5:AD5" si="2">(R5*5/1000/0.2)</f>
        <v>2.654</v>
      </c>
      <c r="AA5" s="1">
        <f t="shared" si="2"/>
        <v>1.9535</v>
      </c>
      <c r="AB5" s="1">
        <f t="shared" si="2"/>
        <v>3.356</v>
      </c>
      <c r="AC5" s="1">
        <f t="shared" si="2"/>
        <v>4.5065</v>
      </c>
      <c r="AD5" s="1">
        <f t="shared" si="2"/>
        <v>4.59725</v>
      </c>
    </row>
    <row r="6" spans="1:30">
      <c r="A6" s="1">
        <v>0.107</v>
      </c>
      <c r="B6" s="1">
        <v>0.115</v>
      </c>
      <c r="C6" s="1">
        <v>0.116</v>
      </c>
      <c r="D6" s="1">
        <v>0.145</v>
      </c>
      <c r="E6" s="1">
        <v>0.19</v>
      </c>
      <c r="F6" s="1">
        <v>0.165</v>
      </c>
      <c r="G6" s="1" t="s">
        <v>11</v>
      </c>
      <c r="Y6" s="8"/>
      <c r="AB6" s="8"/>
      <c r="AC6" s="8"/>
      <c r="AD6" s="8"/>
    </row>
    <row r="7" spans="1:7">
      <c r="A7" s="1">
        <v>0.072</v>
      </c>
      <c r="B7" s="1">
        <v>0.083</v>
      </c>
      <c r="C7" s="1">
        <v>0.086</v>
      </c>
      <c r="D7" s="1">
        <v>0.105</v>
      </c>
      <c r="E7" s="1">
        <v>0.14</v>
      </c>
      <c r="F7" s="1">
        <v>0.116</v>
      </c>
      <c r="G7" s="1" t="s">
        <v>12</v>
      </c>
    </row>
    <row r="9" spans="1:31">
      <c r="A9" s="1" t="s">
        <v>3</v>
      </c>
      <c r="B9" s="1" t="s">
        <v>4</v>
      </c>
      <c r="C9" s="1" t="s">
        <v>5</v>
      </c>
      <c r="D9" s="1" t="s">
        <v>6</v>
      </c>
      <c r="E9" s="1" t="s">
        <v>7</v>
      </c>
      <c r="F9" s="1" t="s">
        <v>8</v>
      </c>
      <c r="G9" s="1" t="s">
        <v>13</v>
      </c>
      <c r="I9" s="1" t="s">
        <v>3</v>
      </c>
      <c r="J9" s="1" t="s">
        <v>4</v>
      </c>
      <c r="K9" s="1" t="s">
        <v>5</v>
      </c>
      <c r="L9" s="1" t="s">
        <v>6</v>
      </c>
      <c r="M9" s="1" t="s">
        <v>7</v>
      </c>
      <c r="N9" s="1" t="s">
        <v>8</v>
      </c>
      <c r="O9" s="1" t="s">
        <v>13</v>
      </c>
      <c r="Q9" s="1" t="s">
        <v>3</v>
      </c>
      <c r="R9" s="1" t="s">
        <v>4</v>
      </c>
      <c r="S9" s="1" t="s">
        <v>5</v>
      </c>
      <c r="T9" s="1" t="s">
        <v>6</v>
      </c>
      <c r="U9" s="1" t="s">
        <v>7</v>
      </c>
      <c r="V9" s="1" t="s">
        <v>8</v>
      </c>
      <c r="W9" s="1" t="s">
        <v>13</v>
      </c>
      <c r="Y9" s="1" t="s">
        <v>3</v>
      </c>
      <c r="Z9" s="1" t="s">
        <v>4</v>
      </c>
      <c r="AA9" s="1" t="s">
        <v>5</v>
      </c>
      <c r="AB9" s="1" t="s">
        <v>6</v>
      </c>
      <c r="AC9" s="1" t="s">
        <v>7</v>
      </c>
      <c r="AD9" s="1" t="s">
        <v>8</v>
      </c>
      <c r="AE9" s="1" t="s">
        <v>13</v>
      </c>
    </row>
    <row r="10" spans="1:30">
      <c r="A10" s="1">
        <v>0.155</v>
      </c>
      <c r="B10" s="1">
        <v>0.196</v>
      </c>
      <c r="C10" s="1">
        <v>0.201</v>
      </c>
      <c r="D10" s="1">
        <v>0.214</v>
      </c>
      <c r="E10" s="1">
        <v>0.253</v>
      </c>
      <c r="F10" s="1">
        <v>0.264</v>
      </c>
      <c r="G10" s="1" t="s">
        <v>10</v>
      </c>
      <c r="I10" s="1">
        <f t="shared" ref="I10:N10" si="3">(A11-A12)*6.45-0.56*A10</f>
        <v>0.1325</v>
      </c>
      <c r="J10" s="1">
        <f t="shared" si="3"/>
        <v>0.14179</v>
      </c>
      <c r="K10" s="1">
        <f t="shared" si="3"/>
        <v>0.10029</v>
      </c>
      <c r="L10" s="1">
        <f t="shared" si="3"/>
        <v>0.16396</v>
      </c>
      <c r="M10" s="1">
        <f t="shared" si="3"/>
        <v>0.23887</v>
      </c>
      <c r="N10" s="1">
        <f t="shared" si="3"/>
        <v>0.11016</v>
      </c>
      <c r="Q10" s="1">
        <f t="shared" ref="Q10:V10" si="4">(I10*1000)</f>
        <v>132.5</v>
      </c>
      <c r="R10" s="1">
        <f t="shared" si="4"/>
        <v>141.79</v>
      </c>
      <c r="S10" s="1">
        <f t="shared" si="4"/>
        <v>100.29</v>
      </c>
      <c r="T10" s="1">
        <f t="shared" si="4"/>
        <v>163.96</v>
      </c>
      <c r="U10" s="1">
        <f t="shared" si="4"/>
        <v>238.87</v>
      </c>
      <c r="V10" s="1">
        <f t="shared" si="4"/>
        <v>110.16</v>
      </c>
      <c r="Y10" s="1">
        <f t="shared" ref="Y10:AD10" si="5">(Q10*5/1000/0.2)</f>
        <v>3.3125</v>
      </c>
      <c r="Z10" s="1">
        <f t="shared" si="5"/>
        <v>3.54475</v>
      </c>
      <c r="AA10" s="1">
        <f t="shared" si="5"/>
        <v>2.50725</v>
      </c>
      <c r="AB10" s="1">
        <f t="shared" si="5"/>
        <v>4.099</v>
      </c>
      <c r="AC10" s="1">
        <f t="shared" si="5"/>
        <v>5.97175</v>
      </c>
      <c r="AD10" s="1">
        <f t="shared" si="5"/>
        <v>2.754</v>
      </c>
    </row>
    <row r="11" spans="1:30">
      <c r="A11" s="1">
        <v>0.115</v>
      </c>
      <c r="B11" s="1">
        <v>0.124</v>
      </c>
      <c r="C11" s="1">
        <v>0.109</v>
      </c>
      <c r="D11" s="1">
        <v>0.125</v>
      </c>
      <c r="E11" s="1">
        <v>0.144</v>
      </c>
      <c r="F11" s="1">
        <v>0.116</v>
      </c>
      <c r="G11" s="1" t="s">
        <v>11</v>
      </c>
      <c r="Y11" s="8"/>
      <c r="Z11" s="8"/>
      <c r="AA11" s="8"/>
      <c r="AB11" s="8"/>
      <c r="AC11" s="8"/>
      <c r="AD11" s="8"/>
    </row>
    <row r="12" spans="1:7">
      <c r="A12" s="1">
        <v>0.081</v>
      </c>
      <c r="B12" s="1">
        <v>0.085</v>
      </c>
      <c r="C12" s="1">
        <v>0.076</v>
      </c>
      <c r="D12" s="1">
        <v>0.081</v>
      </c>
      <c r="E12" s="1">
        <v>0.085</v>
      </c>
      <c r="F12" s="1">
        <v>0.076</v>
      </c>
      <c r="G12" s="1" t="s">
        <v>12</v>
      </c>
    </row>
    <row r="14" spans="1:31">
      <c r="A14" s="1" t="s">
        <v>3</v>
      </c>
      <c r="B14" s="1" t="s">
        <v>4</v>
      </c>
      <c r="C14" s="1" t="s">
        <v>5</v>
      </c>
      <c r="D14" s="1" t="s">
        <v>6</v>
      </c>
      <c r="E14" s="1" t="s">
        <v>7</v>
      </c>
      <c r="F14" s="1" t="s">
        <v>8</v>
      </c>
      <c r="G14" s="1" t="s">
        <v>14</v>
      </c>
      <c r="I14" s="1" t="s">
        <v>3</v>
      </c>
      <c r="J14" s="1" t="s">
        <v>4</v>
      </c>
      <c r="K14" s="1" t="s">
        <v>5</v>
      </c>
      <c r="L14" s="1" t="s">
        <v>6</v>
      </c>
      <c r="M14" s="1" t="s">
        <v>7</v>
      </c>
      <c r="N14" s="1" t="s">
        <v>8</v>
      </c>
      <c r="O14" s="1" t="s">
        <v>14</v>
      </c>
      <c r="Q14" s="1" t="s">
        <v>3</v>
      </c>
      <c r="R14" s="1" t="s">
        <v>4</v>
      </c>
      <c r="S14" s="1" t="s">
        <v>5</v>
      </c>
      <c r="T14" s="1" t="s">
        <v>6</v>
      </c>
      <c r="U14" s="1" t="s">
        <v>7</v>
      </c>
      <c r="V14" s="1" t="s">
        <v>8</v>
      </c>
      <c r="W14" s="1" t="s">
        <v>14</v>
      </c>
      <c r="Y14" s="1" t="s">
        <v>3</v>
      </c>
      <c r="Z14" s="1" t="s">
        <v>4</v>
      </c>
      <c r="AA14" s="1" t="s">
        <v>5</v>
      </c>
      <c r="AB14" s="1" t="s">
        <v>6</v>
      </c>
      <c r="AC14" s="1" t="s">
        <v>7</v>
      </c>
      <c r="AD14" s="1" t="s">
        <v>8</v>
      </c>
      <c r="AE14" s="1" t="s">
        <v>14</v>
      </c>
    </row>
    <row r="15" spans="1:30">
      <c r="A15" s="1">
        <v>0.172</v>
      </c>
      <c r="B15" s="1">
        <v>0.153</v>
      </c>
      <c r="C15" s="1">
        <v>0.198</v>
      </c>
      <c r="D15" s="1">
        <v>0.229</v>
      </c>
      <c r="E15" s="1">
        <v>0.242</v>
      </c>
      <c r="F15" s="1">
        <v>0.265</v>
      </c>
      <c r="G15" s="1" t="s">
        <v>10</v>
      </c>
      <c r="I15" s="1">
        <f t="shared" ref="I15:N15" si="6">(A16-A17)*6.45-0.56*A15</f>
        <v>0.09718</v>
      </c>
      <c r="J15" s="1">
        <f t="shared" si="6"/>
        <v>0.14652</v>
      </c>
      <c r="K15" s="1">
        <f t="shared" si="6"/>
        <v>0.16002</v>
      </c>
      <c r="L15" s="1">
        <f t="shared" si="6"/>
        <v>0.27166</v>
      </c>
      <c r="M15" s="1">
        <f t="shared" si="6"/>
        <v>0.22568</v>
      </c>
      <c r="N15" s="1">
        <f t="shared" si="6"/>
        <v>0.21925</v>
      </c>
      <c r="Q15" s="1">
        <f t="shared" ref="Q15:V15" si="7">(I15*1000)</f>
        <v>97.18</v>
      </c>
      <c r="R15" s="1">
        <f t="shared" si="7"/>
        <v>146.52</v>
      </c>
      <c r="S15" s="1">
        <f t="shared" si="7"/>
        <v>160.02</v>
      </c>
      <c r="T15" s="1">
        <f t="shared" si="7"/>
        <v>271.66</v>
      </c>
      <c r="U15" s="1">
        <f t="shared" si="7"/>
        <v>225.68</v>
      </c>
      <c r="V15" s="1">
        <f t="shared" si="7"/>
        <v>219.25</v>
      </c>
      <c r="Y15" s="1">
        <f t="shared" ref="Y15:AD15" si="8">(Q15*5/1000/0.2)</f>
        <v>2.4295</v>
      </c>
      <c r="Z15" s="1">
        <f t="shared" si="8"/>
        <v>3.663</v>
      </c>
      <c r="AA15" s="1">
        <f t="shared" si="8"/>
        <v>4.0005</v>
      </c>
      <c r="AB15" s="1">
        <f t="shared" si="8"/>
        <v>6.7915</v>
      </c>
      <c r="AC15" s="1">
        <f t="shared" si="8"/>
        <v>5.642</v>
      </c>
      <c r="AD15" s="1">
        <f t="shared" si="8"/>
        <v>5.48125</v>
      </c>
    </row>
    <row r="16" spans="1:30">
      <c r="A16" s="1">
        <v>0.109</v>
      </c>
      <c r="B16" s="1">
        <v>0.122</v>
      </c>
      <c r="C16" s="1">
        <v>0.133</v>
      </c>
      <c r="D16" s="1">
        <v>0.174</v>
      </c>
      <c r="E16" s="1">
        <v>0.173</v>
      </c>
      <c r="F16" s="1">
        <v>0.166</v>
      </c>
      <c r="G16" s="1" t="s">
        <v>11</v>
      </c>
      <c r="Y16" s="8"/>
      <c r="Z16" s="8"/>
      <c r="AA16" s="8"/>
      <c r="AB16" s="8"/>
      <c r="AC16" s="8"/>
      <c r="AD16" s="8"/>
    </row>
    <row r="17" spans="1:7">
      <c r="A17" s="1">
        <v>0.079</v>
      </c>
      <c r="B17" s="1">
        <v>0.086</v>
      </c>
      <c r="C17" s="1">
        <v>0.091</v>
      </c>
      <c r="D17" s="1">
        <v>0.112</v>
      </c>
      <c r="E17" s="1">
        <v>0.117</v>
      </c>
      <c r="F17" s="1">
        <v>0.109</v>
      </c>
      <c r="G17" s="1" t="s">
        <v>12</v>
      </c>
    </row>
    <row r="19" spans="1:31">
      <c r="A19" s="1" t="s">
        <v>3</v>
      </c>
      <c r="B19" s="1" t="s">
        <v>4</v>
      </c>
      <c r="C19" s="1" t="s">
        <v>5</v>
      </c>
      <c r="D19" s="1" t="s">
        <v>6</v>
      </c>
      <c r="E19" s="1" t="s">
        <v>7</v>
      </c>
      <c r="F19" s="1" t="s">
        <v>8</v>
      </c>
      <c r="G19" s="1" t="s">
        <v>15</v>
      </c>
      <c r="I19" s="1" t="s">
        <v>3</v>
      </c>
      <c r="J19" s="1" t="s">
        <v>4</v>
      </c>
      <c r="K19" s="1" t="s">
        <v>5</v>
      </c>
      <c r="L19" s="1" t="s">
        <v>6</v>
      </c>
      <c r="M19" s="1" t="s">
        <v>7</v>
      </c>
      <c r="N19" s="1" t="s">
        <v>8</v>
      </c>
      <c r="O19" s="1" t="s">
        <v>15</v>
      </c>
      <c r="Q19" s="1" t="s">
        <v>3</v>
      </c>
      <c r="R19" s="1" t="s">
        <v>4</v>
      </c>
      <c r="S19" s="1" t="s">
        <v>5</v>
      </c>
      <c r="T19" s="1" t="s">
        <v>6</v>
      </c>
      <c r="U19" s="1" t="s">
        <v>7</v>
      </c>
      <c r="V19" s="1" t="s">
        <v>8</v>
      </c>
      <c r="W19" s="1" t="s">
        <v>15</v>
      </c>
      <c r="Y19" s="1" t="s">
        <v>3</v>
      </c>
      <c r="Z19" s="1" t="s">
        <v>4</v>
      </c>
      <c r="AA19" s="1" t="s">
        <v>5</v>
      </c>
      <c r="AB19" s="1" t="s">
        <v>6</v>
      </c>
      <c r="AC19" s="1" t="s">
        <v>7</v>
      </c>
      <c r="AD19" s="1" t="s">
        <v>8</v>
      </c>
      <c r="AE19" s="1" t="s">
        <v>15</v>
      </c>
    </row>
    <row r="20" spans="1:30">
      <c r="A20" s="1">
        <v>0.179</v>
      </c>
      <c r="B20" s="1">
        <v>0.203</v>
      </c>
      <c r="C20" s="1">
        <v>0.188</v>
      </c>
      <c r="D20" s="1">
        <v>0.253</v>
      </c>
      <c r="E20" s="1">
        <v>0.266</v>
      </c>
      <c r="F20" s="1">
        <v>0.249</v>
      </c>
      <c r="G20" s="1" t="s">
        <v>10</v>
      </c>
      <c r="I20" s="1">
        <f t="shared" ref="I20:N20" si="9">(A21-A22)*6.45-0.56*A20</f>
        <v>0.28676</v>
      </c>
      <c r="J20" s="1">
        <f t="shared" si="9"/>
        <v>0.23462</v>
      </c>
      <c r="K20" s="1">
        <f t="shared" si="9"/>
        <v>0.23657</v>
      </c>
      <c r="L20" s="1">
        <f t="shared" si="9"/>
        <v>0.36787</v>
      </c>
      <c r="M20" s="1">
        <f t="shared" si="9"/>
        <v>0.23804</v>
      </c>
      <c r="N20" s="1">
        <f t="shared" si="9"/>
        <v>0.29271</v>
      </c>
      <c r="Q20" s="1">
        <f t="shared" ref="Q20:V20" si="10">(I20*1000)</f>
        <v>286.76</v>
      </c>
      <c r="R20" s="1">
        <f t="shared" si="10"/>
        <v>234.62</v>
      </c>
      <c r="S20" s="1">
        <f t="shared" si="10"/>
        <v>236.57</v>
      </c>
      <c r="T20" s="1">
        <f t="shared" si="10"/>
        <v>367.87</v>
      </c>
      <c r="U20" s="1">
        <f t="shared" si="10"/>
        <v>238.04</v>
      </c>
      <c r="V20" s="1">
        <f t="shared" si="10"/>
        <v>292.71</v>
      </c>
      <c r="Y20" s="1">
        <f t="shared" ref="Y20:AD20" si="11">(Q20*5/1000/0.2)</f>
        <v>7.169</v>
      </c>
      <c r="Z20" s="1">
        <f t="shared" si="11"/>
        <v>5.8655</v>
      </c>
      <c r="AA20" s="1">
        <f t="shared" si="11"/>
        <v>5.91425</v>
      </c>
      <c r="AB20" s="1">
        <f t="shared" si="11"/>
        <v>9.19675</v>
      </c>
      <c r="AC20" s="1">
        <f t="shared" si="11"/>
        <v>5.951</v>
      </c>
      <c r="AD20" s="1">
        <f t="shared" si="11"/>
        <v>7.31775</v>
      </c>
    </row>
    <row r="21" spans="1:30">
      <c r="A21" s="1">
        <v>0.144</v>
      </c>
      <c r="B21" s="1">
        <v>0.147</v>
      </c>
      <c r="C21" s="1">
        <v>0.138</v>
      </c>
      <c r="D21" s="1">
        <v>0.193</v>
      </c>
      <c r="E21" s="1">
        <v>0.175</v>
      </c>
      <c r="F21" s="1">
        <v>0.179</v>
      </c>
      <c r="G21" s="1" t="s">
        <v>11</v>
      </c>
      <c r="Y21" s="8"/>
      <c r="Z21" s="8"/>
      <c r="AA21" s="8"/>
      <c r="AB21" s="8"/>
      <c r="AC21" s="8"/>
      <c r="AD21" s="8"/>
    </row>
    <row r="22" spans="1:7">
      <c r="A22" s="1">
        <v>0.084</v>
      </c>
      <c r="B22" s="1">
        <v>0.093</v>
      </c>
      <c r="C22" s="1">
        <v>0.085</v>
      </c>
      <c r="D22" s="1">
        <v>0.114</v>
      </c>
      <c r="E22" s="1">
        <v>0.115</v>
      </c>
      <c r="F22" s="1">
        <v>0.112</v>
      </c>
      <c r="G22" s="1" t="s">
        <v>12</v>
      </c>
    </row>
    <row r="24" spans="1:31">
      <c r="A24" s="1" t="s">
        <v>3</v>
      </c>
      <c r="B24" s="1" t="s">
        <v>4</v>
      </c>
      <c r="C24" s="1" t="s">
        <v>5</v>
      </c>
      <c r="D24" s="1" t="s">
        <v>6</v>
      </c>
      <c r="E24" s="1" t="s">
        <v>7</v>
      </c>
      <c r="F24" s="1" t="s">
        <v>8</v>
      </c>
      <c r="G24" s="1" t="s">
        <v>16</v>
      </c>
      <c r="I24" s="1" t="s">
        <v>3</v>
      </c>
      <c r="J24" s="1" t="s">
        <v>4</v>
      </c>
      <c r="K24" s="1" t="s">
        <v>5</v>
      </c>
      <c r="L24" s="1" t="s">
        <v>6</v>
      </c>
      <c r="M24" s="1" t="s">
        <v>7</v>
      </c>
      <c r="N24" s="1" t="s">
        <v>8</v>
      </c>
      <c r="O24" s="1" t="s">
        <v>16</v>
      </c>
      <c r="Q24" s="1" t="s">
        <v>3</v>
      </c>
      <c r="R24" s="1" t="s">
        <v>4</v>
      </c>
      <c r="S24" s="1" t="s">
        <v>5</v>
      </c>
      <c r="T24" s="1" t="s">
        <v>6</v>
      </c>
      <c r="U24" s="1" t="s">
        <v>7</v>
      </c>
      <c r="V24" s="1" t="s">
        <v>8</v>
      </c>
      <c r="W24" s="1" t="s">
        <v>16</v>
      </c>
      <c r="Y24" s="1" t="s">
        <v>3</v>
      </c>
      <c r="Z24" s="1" t="s">
        <v>4</v>
      </c>
      <c r="AA24" s="1" t="s">
        <v>5</v>
      </c>
      <c r="AB24" s="1" t="s">
        <v>6</v>
      </c>
      <c r="AC24" s="1" t="s">
        <v>7</v>
      </c>
      <c r="AD24" s="1" t="s">
        <v>8</v>
      </c>
      <c r="AE24" s="1" t="s">
        <v>16</v>
      </c>
    </row>
    <row r="25" spans="1:30">
      <c r="A25" s="1">
        <v>0.182</v>
      </c>
      <c r="B25" s="1">
        <v>0.169</v>
      </c>
      <c r="C25" s="1">
        <v>0.175</v>
      </c>
      <c r="D25" s="1">
        <v>0.194</v>
      </c>
      <c r="E25" s="1">
        <v>0.231</v>
      </c>
      <c r="F25" s="1">
        <v>0.216</v>
      </c>
      <c r="G25" s="1" t="s">
        <v>10</v>
      </c>
      <c r="I25" s="1">
        <f t="shared" ref="I25:N25" si="12">(A26-A27)*6.45-0.56*A25</f>
        <v>0.29798</v>
      </c>
      <c r="J25" s="1">
        <f t="shared" si="12"/>
        <v>0.33106</v>
      </c>
      <c r="K25" s="1">
        <f t="shared" si="12"/>
        <v>0.3277</v>
      </c>
      <c r="L25" s="1">
        <f t="shared" si="12"/>
        <v>0.22676</v>
      </c>
      <c r="M25" s="1">
        <f t="shared" si="12"/>
        <v>0.29634</v>
      </c>
      <c r="N25" s="1">
        <f t="shared" si="12"/>
        <v>0.36924</v>
      </c>
      <c r="Q25" s="1">
        <f t="shared" ref="Q25:V25" si="13">(I25*1000)</f>
        <v>297.98</v>
      </c>
      <c r="R25" s="1">
        <f t="shared" si="13"/>
        <v>331.06</v>
      </c>
      <c r="S25" s="1">
        <f t="shared" si="13"/>
        <v>327.7</v>
      </c>
      <c r="T25" s="1">
        <f t="shared" si="13"/>
        <v>226.76</v>
      </c>
      <c r="U25" s="1">
        <f t="shared" si="13"/>
        <v>296.34</v>
      </c>
      <c r="V25" s="1">
        <f t="shared" si="13"/>
        <v>369.24</v>
      </c>
      <c r="Y25" s="1">
        <f t="shared" ref="Y25:AD25" si="14">(Q25*5/1000/0.2)</f>
        <v>7.4495</v>
      </c>
      <c r="Z25" s="1">
        <f t="shared" si="14"/>
        <v>8.2765</v>
      </c>
      <c r="AA25" s="1">
        <f t="shared" si="14"/>
        <v>8.1925</v>
      </c>
      <c r="AB25" s="1">
        <f t="shared" si="14"/>
        <v>5.669</v>
      </c>
      <c r="AC25" s="1">
        <f t="shared" si="14"/>
        <v>7.4085</v>
      </c>
      <c r="AD25" s="1">
        <f t="shared" si="14"/>
        <v>9.231</v>
      </c>
    </row>
    <row r="26" spans="1:30">
      <c r="A26" s="1">
        <v>0.103</v>
      </c>
      <c r="B26" s="1">
        <v>0.112</v>
      </c>
      <c r="C26" s="1">
        <v>0.109</v>
      </c>
      <c r="D26" s="1">
        <v>0.101</v>
      </c>
      <c r="E26" s="1">
        <v>0.129</v>
      </c>
      <c r="F26" s="1">
        <v>0.134</v>
      </c>
      <c r="G26" s="1" t="s">
        <v>11</v>
      </c>
      <c r="Y26" s="8"/>
      <c r="Z26" s="8"/>
      <c r="AA26" s="8"/>
      <c r="AB26" s="8"/>
      <c r="AC26" s="8"/>
      <c r="AD26" s="8"/>
    </row>
    <row r="27" spans="1:7">
      <c r="A27" s="1">
        <v>0.041</v>
      </c>
      <c r="B27" s="1">
        <v>0.046</v>
      </c>
      <c r="C27" s="1">
        <v>0.043</v>
      </c>
      <c r="D27" s="1">
        <v>0.049</v>
      </c>
      <c r="E27" s="1">
        <v>0.063</v>
      </c>
      <c r="F27" s="1">
        <v>0.058</v>
      </c>
      <c r="G27" s="1" t="s">
        <v>12</v>
      </c>
    </row>
    <row r="29" spans="1:31">
      <c r="A29" s="1" t="s">
        <v>3</v>
      </c>
      <c r="B29" s="1" t="s">
        <v>4</v>
      </c>
      <c r="C29" s="1" t="s">
        <v>5</v>
      </c>
      <c r="D29" s="1" t="s">
        <v>6</v>
      </c>
      <c r="E29" s="1" t="s">
        <v>7</v>
      </c>
      <c r="F29" s="1" t="s">
        <v>8</v>
      </c>
      <c r="G29" s="1" t="s">
        <v>17</v>
      </c>
      <c r="I29" s="1" t="s">
        <v>3</v>
      </c>
      <c r="J29" s="1" t="s">
        <v>4</v>
      </c>
      <c r="K29" s="1" t="s">
        <v>5</v>
      </c>
      <c r="L29" s="1" t="s">
        <v>6</v>
      </c>
      <c r="M29" s="1" t="s">
        <v>7</v>
      </c>
      <c r="N29" s="1" t="s">
        <v>8</v>
      </c>
      <c r="O29" s="1" t="s">
        <v>17</v>
      </c>
      <c r="Q29" s="1" t="s">
        <v>3</v>
      </c>
      <c r="R29" s="1" t="s">
        <v>4</v>
      </c>
      <c r="S29" s="1" t="s">
        <v>5</v>
      </c>
      <c r="T29" s="1" t="s">
        <v>6</v>
      </c>
      <c r="U29" s="1" t="s">
        <v>7</v>
      </c>
      <c r="V29" s="1" t="s">
        <v>8</v>
      </c>
      <c r="W29" s="1" t="s">
        <v>17</v>
      </c>
      <c r="Y29" s="1" t="s">
        <v>3</v>
      </c>
      <c r="Z29" s="1" t="s">
        <v>4</v>
      </c>
      <c r="AA29" s="1" t="s">
        <v>5</v>
      </c>
      <c r="AB29" s="1" t="s">
        <v>6</v>
      </c>
      <c r="AC29" s="1" t="s">
        <v>7</v>
      </c>
      <c r="AD29" s="1" t="s">
        <v>8</v>
      </c>
      <c r="AE29" s="1" t="s">
        <v>17</v>
      </c>
    </row>
    <row r="30" spans="1:30">
      <c r="A30" s="1">
        <v>0.196</v>
      </c>
      <c r="B30" s="1">
        <v>0.184</v>
      </c>
      <c r="C30" s="1">
        <v>0.201</v>
      </c>
      <c r="D30" s="1">
        <v>0.231</v>
      </c>
      <c r="E30" s="1">
        <v>0.225</v>
      </c>
      <c r="F30" s="1">
        <v>0.214</v>
      </c>
      <c r="G30" s="1" t="s">
        <v>10</v>
      </c>
      <c r="I30" s="1">
        <f t="shared" ref="I30:N30" si="15">(A31-A32)*6.45-0.56*A30</f>
        <v>0.32884</v>
      </c>
      <c r="J30" s="1">
        <f t="shared" si="15"/>
        <v>0.32266</v>
      </c>
      <c r="K30" s="1">
        <f t="shared" si="15"/>
        <v>0.22929</v>
      </c>
      <c r="L30" s="1">
        <f t="shared" si="15"/>
        <v>0.28989</v>
      </c>
      <c r="M30" s="1">
        <f t="shared" si="15"/>
        <v>0.30615</v>
      </c>
      <c r="N30" s="1">
        <f t="shared" si="15"/>
        <v>0.33166</v>
      </c>
      <c r="Q30" s="1">
        <f t="shared" ref="Q30:V30" si="16">(I30*1000)</f>
        <v>328.84</v>
      </c>
      <c r="R30" s="1">
        <f t="shared" si="16"/>
        <v>322.66</v>
      </c>
      <c r="S30" s="1">
        <f t="shared" si="16"/>
        <v>229.29</v>
      </c>
      <c r="T30" s="1">
        <f t="shared" si="16"/>
        <v>289.89</v>
      </c>
      <c r="U30" s="1">
        <f t="shared" si="16"/>
        <v>306.15</v>
      </c>
      <c r="V30" s="1">
        <f t="shared" si="16"/>
        <v>331.66</v>
      </c>
      <c r="Y30" s="1">
        <f t="shared" ref="Y30:AD30" si="17">(Q30*5/1000/0.2)</f>
        <v>8.221</v>
      </c>
      <c r="Z30" s="1">
        <f t="shared" si="17"/>
        <v>8.0665</v>
      </c>
      <c r="AA30" s="1">
        <f t="shared" si="17"/>
        <v>5.73225</v>
      </c>
      <c r="AB30" s="1">
        <f t="shared" si="17"/>
        <v>7.24725</v>
      </c>
      <c r="AC30" s="1">
        <f t="shared" si="17"/>
        <v>7.65375</v>
      </c>
      <c r="AD30" s="1">
        <f t="shared" si="17"/>
        <v>8.2915</v>
      </c>
    </row>
    <row r="31" spans="1:36">
      <c r="A31" s="1">
        <v>0.121</v>
      </c>
      <c r="B31" s="1">
        <v>0.125</v>
      </c>
      <c r="C31" s="1">
        <v>0.109</v>
      </c>
      <c r="D31" s="1">
        <v>0.137</v>
      </c>
      <c r="E31" s="1">
        <v>0.142</v>
      </c>
      <c r="F31" s="1">
        <v>0.153</v>
      </c>
      <c r="G31" s="1" t="s">
        <v>11</v>
      </c>
      <c r="Y31" s="8"/>
      <c r="Z31" s="8"/>
      <c r="AA31" s="8"/>
      <c r="AB31" s="8"/>
      <c r="AC31" s="8"/>
      <c r="AD31" s="8"/>
      <c r="AE31" s="8"/>
      <c r="AG31" s="8"/>
      <c r="AH31" s="8"/>
      <c r="AI31" s="8"/>
      <c r="AJ31" s="8"/>
    </row>
    <row r="32" spans="1:7">
      <c r="A32" s="1">
        <v>0.053</v>
      </c>
      <c r="B32" s="1">
        <v>0.059</v>
      </c>
      <c r="C32" s="1">
        <v>0.056</v>
      </c>
      <c r="D32" s="1">
        <v>0.072</v>
      </c>
      <c r="E32" s="1">
        <v>0.075</v>
      </c>
      <c r="F32" s="1">
        <v>0.083</v>
      </c>
      <c r="G32" s="1" t="s">
        <v>12</v>
      </c>
    </row>
    <row r="38" ht="22.8" spans="1:1">
      <c r="A38" s="2" t="s">
        <v>18</v>
      </c>
    </row>
    <row r="39" ht="21" spans="1:9">
      <c r="A39" s="5" t="s">
        <v>1</v>
      </c>
      <c r="B39" s="5"/>
      <c r="C39" s="5"/>
      <c r="D39" s="5"/>
      <c r="E39" s="5"/>
      <c r="F39" s="5"/>
      <c r="G39" s="5"/>
      <c r="H39" s="5"/>
      <c r="I39" s="4"/>
    </row>
    <row r="40" spans="1:1">
      <c r="A40" s="1" t="s">
        <v>2</v>
      </c>
    </row>
    <row r="41" spans="1:15">
      <c r="A41" s="1" t="s">
        <v>3</v>
      </c>
      <c r="B41" s="1" t="s">
        <v>4</v>
      </c>
      <c r="C41" s="1" t="s">
        <v>5</v>
      </c>
      <c r="D41" s="1" t="s">
        <v>6</v>
      </c>
      <c r="E41" s="1" t="s">
        <v>7</v>
      </c>
      <c r="F41" s="1" t="s">
        <v>8</v>
      </c>
      <c r="G41" s="1" t="s">
        <v>9</v>
      </c>
      <c r="I41" s="1" t="s">
        <v>3</v>
      </c>
      <c r="J41" s="1" t="s">
        <v>4</v>
      </c>
      <c r="K41" s="1" t="s">
        <v>5</v>
      </c>
      <c r="L41" s="1" t="s">
        <v>6</v>
      </c>
      <c r="M41" s="1" t="s">
        <v>7</v>
      </c>
      <c r="N41" s="1" t="s">
        <v>8</v>
      </c>
      <c r="O41" s="1" t="s">
        <v>9</v>
      </c>
    </row>
    <row r="42" spans="1:14">
      <c r="A42" s="1">
        <v>0.168</v>
      </c>
      <c r="B42" s="1">
        <v>0.179</v>
      </c>
      <c r="C42" s="1">
        <v>0.206</v>
      </c>
      <c r="D42" s="1">
        <v>0.221</v>
      </c>
      <c r="E42" s="1">
        <v>0.254</v>
      </c>
      <c r="F42" s="1">
        <v>0.236</v>
      </c>
      <c r="G42" s="1" t="s">
        <v>10</v>
      </c>
      <c r="I42" s="1">
        <f t="shared" ref="I42:N42" si="18">(A5*11.71)</f>
        <v>1.96728</v>
      </c>
      <c r="J42" s="1">
        <f t="shared" si="18"/>
        <v>2.09609</v>
      </c>
      <c r="K42" s="1">
        <f t="shared" si="18"/>
        <v>2.41226</v>
      </c>
      <c r="L42" s="1">
        <f t="shared" si="18"/>
        <v>2.58791</v>
      </c>
      <c r="M42" s="1">
        <f t="shared" si="18"/>
        <v>2.97434</v>
      </c>
      <c r="N42" s="1">
        <f t="shared" si="18"/>
        <v>2.76356</v>
      </c>
    </row>
    <row r="43" spans="1:14">
      <c r="A43" s="1">
        <v>0.107</v>
      </c>
      <c r="B43" s="1">
        <v>0.115</v>
      </c>
      <c r="C43" s="1">
        <v>0.116</v>
      </c>
      <c r="D43" s="1">
        <v>0.145</v>
      </c>
      <c r="E43" s="1">
        <v>0.19</v>
      </c>
      <c r="F43" s="1">
        <v>0.165</v>
      </c>
      <c r="G43" s="1" t="s">
        <v>11</v>
      </c>
      <c r="I43" s="8"/>
      <c r="J43" s="8"/>
      <c r="K43" s="8"/>
      <c r="L43" s="8"/>
      <c r="M43" s="8"/>
      <c r="N43" s="8"/>
    </row>
    <row r="44" spans="1:7">
      <c r="A44" s="1">
        <v>0.072</v>
      </c>
      <c r="B44" s="1">
        <v>0.083</v>
      </c>
      <c r="C44" s="1">
        <v>0.086</v>
      </c>
      <c r="D44" s="1">
        <v>0.105</v>
      </c>
      <c r="E44" s="1">
        <v>0.14</v>
      </c>
      <c r="F44" s="1">
        <v>0.116</v>
      </c>
      <c r="G44" s="1" t="s">
        <v>12</v>
      </c>
    </row>
    <row r="46" spans="1:15">
      <c r="A46" s="1" t="s">
        <v>3</v>
      </c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13</v>
      </c>
      <c r="I46" s="1" t="s">
        <v>3</v>
      </c>
      <c r="J46" s="1" t="s">
        <v>4</v>
      </c>
      <c r="K46" s="1" t="s">
        <v>5</v>
      </c>
      <c r="L46" s="1" t="s">
        <v>6</v>
      </c>
      <c r="M46" s="1" t="s">
        <v>7</v>
      </c>
      <c r="N46" s="1" t="s">
        <v>8</v>
      </c>
      <c r="O46" s="1" t="s">
        <v>13</v>
      </c>
    </row>
    <row r="47" spans="1:14">
      <c r="A47" s="1">
        <v>0.155</v>
      </c>
      <c r="B47" s="1">
        <v>0.196</v>
      </c>
      <c r="C47" s="1">
        <v>0.201</v>
      </c>
      <c r="D47" s="1">
        <v>0.214</v>
      </c>
      <c r="E47" s="1">
        <v>0.253</v>
      </c>
      <c r="F47" s="1">
        <v>0.264</v>
      </c>
      <c r="G47" s="1" t="s">
        <v>10</v>
      </c>
      <c r="I47" s="1">
        <f t="shared" ref="I47:N47" si="19">(A10*11.71)</f>
        <v>1.81505</v>
      </c>
      <c r="J47" s="1">
        <f t="shared" si="19"/>
        <v>2.29516</v>
      </c>
      <c r="K47" s="1">
        <f t="shared" si="19"/>
        <v>2.35371</v>
      </c>
      <c r="L47" s="1">
        <f t="shared" si="19"/>
        <v>2.50594</v>
      </c>
      <c r="M47" s="1">
        <f t="shared" si="19"/>
        <v>2.96263</v>
      </c>
      <c r="N47" s="1">
        <f t="shared" si="19"/>
        <v>3.09144</v>
      </c>
    </row>
    <row r="48" spans="1:14">
      <c r="A48" s="1">
        <v>0.115</v>
      </c>
      <c r="B48" s="1">
        <v>0.124</v>
      </c>
      <c r="C48" s="1">
        <v>0.109</v>
      </c>
      <c r="D48" s="1">
        <v>0.125</v>
      </c>
      <c r="E48" s="1">
        <v>0.144</v>
      </c>
      <c r="F48" s="1">
        <v>0.116</v>
      </c>
      <c r="G48" s="1" t="s">
        <v>11</v>
      </c>
      <c r="I48" s="8"/>
      <c r="J48" s="8"/>
      <c r="K48" s="8"/>
      <c r="L48" s="8"/>
      <c r="M48" s="8"/>
      <c r="N48" s="8"/>
    </row>
    <row r="49" spans="1:7">
      <c r="A49" s="1">
        <v>0.081</v>
      </c>
      <c r="B49" s="1">
        <v>0.085</v>
      </c>
      <c r="C49" s="1">
        <v>0.076</v>
      </c>
      <c r="D49" s="1">
        <v>0.081</v>
      </c>
      <c r="E49" s="1">
        <v>0.085</v>
      </c>
      <c r="F49" s="1">
        <v>0.076</v>
      </c>
      <c r="G49" s="1" t="s">
        <v>12</v>
      </c>
    </row>
    <row r="51" spans="1:15">
      <c r="A51" s="1" t="s">
        <v>3</v>
      </c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14</v>
      </c>
      <c r="I51" s="1" t="s">
        <v>3</v>
      </c>
      <c r="J51" s="1" t="s">
        <v>4</v>
      </c>
      <c r="K51" s="1" t="s">
        <v>5</v>
      </c>
      <c r="L51" s="1" t="s">
        <v>6</v>
      </c>
      <c r="M51" s="1" t="s">
        <v>7</v>
      </c>
      <c r="N51" s="1" t="s">
        <v>8</v>
      </c>
      <c r="O51" s="1" t="s">
        <v>14</v>
      </c>
    </row>
    <row r="52" spans="1:14">
      <c r="A52" s="1">
        <v>0.172</v>
      </c>
      <c r="B52" s="1">
        <v>0.153</v>
      </c>
      <c r="C52" s="1">
        <v>0.198</v>
      </c>
      <c r="D52" s="1">
        <v>0.229</v>
      </c>
      <c r="E52" s="1">
        <v>0.242</v>
      </c>
      <c r="F52" s="1">
        <v>0.265</v>
      </c>
      <c r="G52" s="1" t="s">
        <v>10</v>
      </c>
      <c r="I52" s="1">
        <f t="shared" ref="I52:N52" si="20">(A15*11.71)</f>
        <v>2.01412</v>
      </c>
      <c r="J52" s="1">
        <f t="shared" si="20"/>
        <v>1.79163</v>
      </c>
      <c r="K52" s="1">
        <f t="shared" si="20"/>
        <v>2.31858</v>
      </c>
      <c r="L52" s="1">
        <f t="shared" si="20"/>
        <v>2.68159</v>
      </c>
      <c r="M52" s="1">
        <f t="shared" si="20"/>
        <v>2.83382</v>
      </c>
      <c r="N52" s="1">
        <f t="shared" si="20"/>
        <v>3.10315</v>
      </c>
    </row>
    <row r="53" spans="1:12">
      <c r="A53" s="1">
        <v>0.109</v>
      </c>
      <c r="B53" s="1">
        <v>0.122</v>
      </c>
      <c r="C53" s="1">
        <v>0.133</v>
      </c>
      <c r="D53" s="1">
        <v>0.174</v>
      </c>
      <c r="E53" s="1">
        <v>0.173</v>
      </c>
      <c r="F53" s="1">
        <v>0.166</v>
      </c>
      <c r="G53" s="1" t="s">
        <v>11</v>
      </c>
      <c r="I53" s="8"/>
      <c r="J53" s="8"/>
      <c r="K53" s="8"/>
      <c r="L53" s="8"/>
    </row>
    <row r="54" spans="1:7">
      <c r="A54" s="1">
        <v>0.079</v>
      </c>
      <c r="B54" s="1">
        <v>0.086</v>
      </c>
      <c r="C54" s="1">
        <v>0.091</v>
      </c>
      <c r="D54" s="1">
        <v>0.112</v>
      </c>
      <c r="E54" s="1">
        <v>0.117</v>
      </c>
      <c r="F54" s="1">
        <v>0.109</v>
      </c>
      <c r="G54" s="1" t="s">
        <v>12</v>
      </c>
    </row>
    <row r="56" spans="1:15">
      <c r="A56" s="1" t="s">
        <v>3</v>
      </c>
      <c r="B56" s="1" t="s">
        <v>4</v>
      </c>
      <c r="C56" s="1" t="s">
        <v>5</v>
      </c>
      <c r="D56" s="1" t="s">
        <v>6</v>
      </c>
      <c r="E56" s="1" t="s">
        <v>7</v>
      </c>
      <c r="F56" s="1" t="s">
        <v>8</v>
      </c>
      <c r="G56" s="1" t="s">
        <v>15</v>
      </c>
      <c r="I56" s="1" t="s">
        <v>3</v>
      </c>
      <c r="J56" s="1" t="s">
        <v>4</v>
      </c>
      <c r="K56" s="1" t="s">
        <v>5</v>
      </c>
      <c r="L56" s="1" t="s">
        <v>6</v>
      </c>
      <c r="M56" s="1" t="s">
        <v>7</v>
      </c>
      <c r="N56" s="1" t="s">
        <v>8</v>
      </c>
      <c r="O56" s="1" t="s">
        <v>15</v>
      </c>
    </row>
    <row r="57" spans="1:14">
      <c r="A57" s="1">
        <v>0.179</v>
      </c>
      <c r="B57" s="1">
        <v>0.203</v>
      </c>
      <c r="C57" s="1">
        <v>0.188</v>
      </c>
      <c r="D57" s="1">
        <v>0.253</v>
      </c>
      <c r="E57" s="1">
        <v>0.266</v>
      </c>
      <c r="F57" s="1">
        <v>0.249</v>
      </c>
      <c r="G57" s="1" t="s">
        <v>10</v>
      </c>
      <c r="I57" s="1">
        <f t="shared" ref="I57:N57" si="21">(A20*11.71)</f>
        <v>2.09609</v>
      </c>
      <c r="J57" s="1">
        <f t="shared" si="21"/>
        <v>2.37713</v>
      </c>
      <c r="K57" s="1">
        <f t="shared" si="21"/>
        <v>2.20148</v>
      </c>
      <c r="L57" s="1">
        <f t="shared" si="21"/>
        <v>2.96263</v>
      </c>
      <c r="M57" s="1">
        <f t="shared" si="21"/>
        <v>3.11486</v>
      </c>
      <c r="N57" s="1">
        <f t="shared" si="21"/>
        <v>2.91579</v>
      </c>
    </row>
    <row r="58" spans="1:12">
      <c r="A58" s="1">
        <v>0.144</v>
      </c>
      <c r="B58" s="1">
        <v>0.147</v>
      </c>
      <c r="C58" s="1">
        <v>0.138</v>
      </c>
      <c r="D58" s="1">
        <v>0.193</v>
      </c>
      <c r="E58" s="1">
        <v>0.175</v>
      </c>
      <c r="F58" s="1">
        <v>0.179</v>
      </c>
      <c r="G58" s="1" t="s">
        <v>11</v>
      </c>
      <c r="I58" s="8"/>
      <c r="J58" s="8"/>
      <c r="K58" s="8"/>
      <c r="L58" s="8"/>
    </row>
    <row r="59" spans="1:7">
      <c r="A59" s="1">
        <v>0.084</v>
      </c>
      <c r="B59" s="1">
        <v>0.093</v>
      </c>
      <c r="C59" s="1">
        <v>0.085</v>
      </c>
      <c r="D59" s="1">
        <v>0.114</v>
      </c>
      <c r="E59" s="1">
        <v>0.115</v>
      </c>
      <c r="F59" s="1">
        <v>0.112</v>
      </c>
      <c r="G59" s="1" t="s">
        <v>12</v>
      </c>
    </row>
    <row r="61" spans="1:15">
      <c r="A61" s="1" t="s">
        <v>3</v>
      </c>
      <c r="B61" s="1" t="s">
        <v>4</v>
      </c>
      <c r="C61" s="1" t="s">
        <v>5</v>
      </c>
      <c r="D61" s="1" t="s">
        <v>6</v>
      </c>
      <c r="E61" s="1" t="s">
        <v>7</v>
      </c>
      <c r="F61" s="1" t="s">
        <v>8</v>
      </c>
      <c r="G61" s="1" t="s">
        <v>16</v>
      </c>
      <c r="I61" s="1" t="s">
        <v>3</v>
      </c>
      <c r="J61" s="1" t="s">
        <v>4</v>
      </c>
      <c r="K61" s="1" t="s">
        <v>5</v>
      </c>
      <c r="L61" s="1" t="s">
        <v>6</v>
      </c>
      <c r="M61" s="1" t="s">
        <v>7</v>
      </c>
      <c r="N61" s="1" t="s">
        <v>8</v>
      </c>
      <c r="O61" s="1" t="s">
        <v>16</v>
      </c>
    </row>
    <row r="62" spans="1:14">
      <c r="A62" s="1">
        <v>0.182</v>
      </c>
      <c r="B62" s="1">
        <v>0.169</v>
      </c>
      <c r="C62" s="1">
        <v>0.175</v>
      </c>
      <c r="D62" s="1">
        <v>0.194</v>
      </c>
      <c r="E62" s="1">
        <v>0.231</v>
      </c>
      <c r="F62" s="1">
        <v>0.216</v>
      </c>
      <c r="G62" s="1" t="s">
        <v>10</v>
      </c>
      <c r="I62" s="1">
        <f t="shared" ref="I62:N62" si="22">(A25*11.71)</f>
        <v>2.13122</v>
      </c>
      <c r="J62" s="1">
        <f t="shared" si="22"/>
        <v>1.97899</v>
      </c>
      <c r="K62" s="1">
        <f t="shared" si="22"/>
        <v>2.04925</v>
      </c>
      <c r="L62" s="1">
        <f t="shared" si="22"/>
        <v>2.27174</v>
      </c>
      <c r="M62" s="1">
        <f t="shared" si="22"/>
        <v>2.70501</v>
      </c>
      <c r="N62" s="1">
        <f t="shared" si="22"/>
        <v>2.52936</v>
      </c>
    </row>
    <row r="63" spans="1:14">
      <c r="A63" s="1">
        <v>0.103</v>
      </c>
      <c r="B63" s="1">
        <v>0.112</v>
      </c>
      <c r="C63" s="1">
        <v>0.109</v>
      </c>
      <c r="D63" s="1">
        <v>0.101</v>
      </c>
      <c r="E63" s="1">
        <v>0.129</v>
      </c>
      <c r="F63" s="1">
        <v>0.134</v>
      </c>
      <c r="G63" s="1" t="s">
        <v>11</v>
      </c>
      <c r="I63" s="8"/>
      <c r="J63" s="8"/>
      <c r="K63" s="8"/>
      <c r="L63" s="8"/>
      <c r="M63" s="8"/>
      <c r="N63" s="8"/>
    </row>
    <row r="64" spans="1:7">
      <c r="A64" s="1">
        <v>0.041</v>
      </c>
      <c r="B64" s="1">
        <v>0.046</v>
      </c>
      <c r="C64" s="1">
        <v>0.043</v>
      </c>
      <c r="D64" s="1">
        <v>0.049</v>
      </c>
      <c r="E64" s="1">
        <v>0.063</v>
      </c>
      <c r="F64" s="1">
        <v>0.058</v>
      </c>
      <c r="G64" s="1" t="s">
        <v>12</v>
      </c>
    </row>
    <row r="66" spans="1:15">
      <c r="A66" s="1" t="s">
        <v>3</v>
      </c>
      <c r="B66" s="1" t="s">
        <v>4</v>
      </c>
      <c r="C66" s="1" t="s">
        <v>5</v>
      </c>
      <c r="D66" s="1" t="s">
        <v>6</v>
      </c>
      <c r="E66" s="1" t="s">
        <v>7</v>
      </c>
      <c r="F66" s="1" t="s">
        <v>8</v>
      </c>
      <c r="G66" s="1" t="s">
        <v>17</v>
      </c>
      <c r="I66" s="1" t="s">
        <v>3</v>
      </c>
      <c r="J66" s="1" t="s">
        <v>4</v>
      </c>
      <c r="K66" s="1" t="s">
        <v>5</v>
      </c>
      <c r="L66" s="1" t="s">
        <v>6</v>
      </c>
      <c r="M66" s="1" t="s">
        <v>7</v>
      </c>
      <c r="N66" s="1" t="s">
        <v>8</v>
      </c>
      <c r="O66" s="1" t="s">
        <v>17</v>
      </c>
    </row>
    <row r="67" spans="1:14">
      <c r="A67" s="1">
        <v>0.196</v>
      </c>
      <c r="B67" s="1">
        <v>0.184</v>
      </c>
      <c r="C67" s="1">
        <v>0.201</v>
      </c>
      <c r="D67" s="1">
        <v>0.231</v>
      </c>
      <c r="E67" s="1">
        <v>0.225</v>
      </c>
      <c r="F67" s="1">
        <v>0.214</v>
      </c>
      <c r="G67" s="1" t="s">
        <v>10</v>
      </c>
      <c r="I67" s="1">
        <f t="shared" ref="I67:N67" si="23">(A30*11.71)</f>
        <v>2.29516</v>
      </c>
      <c r="J67" s="1">
        <f t="shared" si="23"/>
        <v>2.15464</v>
      </c>
      <c r="K67" s="1">
        <f t="shared" si="23"/>
        <v>2.35371</v>
      </c>
      <c r="L67" s="1">
        <f t="shared" si="23"/>
        <v>2.70501</v>
      </c>
      <c r="M67" s="1">
        <f t="shared" si="23"/>
        <v>2.63475</v>
      </c>
      <c r="N67" s="1">
        <f t="shared" si="23"/>
        <v>2.50594</v>
      </c>
    </row>
    <row r="72" ht="22.8" spans="1:1">
      <c r="A72" s="2" t="s">
        <v>19</v>
      </c>
    </row>
    <row r="73" ht="21" spans="1:1">
      <c r="A73" s="5" t="s">
        <v>1</v>
      </c>
    </row>
    <row r="74" spans="1:1">
      <c r="A74" s="1" t="s">
        <v>20</v>
      </c>
    </row>
    <row r="75" spans="2:7">
      <c r="B75" s="1">
        <v>1</v>
      </c>
      <c r="C75" s="1">
        <v>2</v>
      </c>
      <c r="D75" s="1">
        <v>3</v>
      </c>
      <c r="E75" s="1">
        <v>4</v>
      </c>
      <c r="F75" s="1">
        <v>5</v>
      </c>
      <c r="G75" s="1">
        <v>6</v>
      </c>
    </row>
    <row r="76" spans="1:7">
      <c r="A76" s="1" t="s">
        <v>21</v>
      </c>
      <c r="B76" s="1">
        <v>0</v>
      </c>
      <c r="C76" s="1">
        <v>1.25</v>
      </c>
      <c r="D76" s="1">
        <v>2.5</v>
      </c>
      <c r="E76" s="1">
        <v>5</v>
      </c>
      <c r="F76" s="1">
        <v>7.5</v>
      </c>
      <c r="G76" s="1">
        <v>10</v>
      </c>
    </row>
    <row r="77" spans="1:7">
      <c r="A77" s="1" t="s">
        <v>22</v>
      </c>
      <c r="B77" s="1">
        <v>10</v>
      </c>
      <c r="C77" s="1">
        <v>8.75</v>
      </c>
      <c r="D77" s="1">
        <v>7.5</v>
      </c>
      <c r="E77" s="1">
        <v>5</v>
      </c>
      <c r="F77" s="1">
        <v>2.5</v>
      </c>
      <c r="G77" s="1">
        <v>0</v>
      </c>
    </row>
    <row r="78" spans="1:7">
      <c r="A78" s="1" t="s">
        <v>23</v>
      </c>
      <c r="B78" s="1">
        <v>0</v>
      </c>
      <c r="C78" s="1">
        <v>8.4</v>
      </c>
      <c r="D78" s="1">
        <v>16.9</v>
      </c>
      <c r="E78" s="1">
        <v>33.8</v>
      </c>
      <c r="F78" s="1">
        <v>50.6</v>
      </c>
      <c r="G78" s="1">
        <v>67.5</v>
      </c>
    </row>
    <row r="79" spans="1:7">
      <c r="A79" s="1" t="s">
        <v>2</v>
      </c>
      <c r="B79" s="1">
        <v>0</v>
      </c>
      <c r="C79" s="1">
        <v>0.053</v>
      </c>
      <c r="D79" s="1">
        <v>0.104</v>
      </c>
      <c r="E79" s="1">
        <v>0.169</v>
      </c>
      <c r="F79" s="1">
        <v>0.248</v>
      </c>
      <c r="G79" s="1">
        <v>0.326</v>
      </c>
    </row>
    <row r="81" spans="1:2">
      <c r="A81" s="1" t="s">
        <v>20</v>
      </c>
      <c r="B81" s="1" t="s">
        <v>24</v>
      </c>
    </row>
    <row r="82" spans="1:1">
      <c r="A82" s="1" t="s">
        <v>2</v>
      </c>
    </row>
    <row r="83" spans="1:14">
      <c r="A83" s="1" t="s">
        <v>3</v>
      </c>
      <c r="B83" s="1" t="s">
        <v>4</v>
      </c>
      <c r="C83" s="1" t="s">
        <v>5</v>
      </c>
      <c r="D83" s="1" t="s">
        <v>25</v>
      </c>
      <c r="E83" s="1" t="s">
        <v>26</v>
      </c>
      <c r="F83" s="1" t="s">
        <v>27</v>
      </c>
      <c r="G83" s="1" t="s">
        <v>6</v>
      </c>
      <c r="H83" s="1" t="s">
        <v>7</v>
      </c>
      <c r="I83" s="1" t="s">
        <v>8</v>
      </c>
      <c r="J83" s="1" t="s">
        <v>28</v>
      </c>
      <c r="K83" s="1" t="s">
        <v>29</v>
      </c>
      <c r="L83" s="1" t="s">
        <v>30</v>
      </c>
      <c r="M83" s="1" t="s">
        <v>9</v>
      </c>
      <c r="N83" s="1" t="s">
        <v>31</v>
      </c>
    </row>
    <row r="84" spans="1:12">
      <c r="A84" s="1">
        <v>0.213</v>
      </c>
      <c r="B84" s="1">
        <v>0.259</v>
      </c>
      <c r="C84" s="1">
        <v>0.244</v>
      </c>
      <c r="D84" s="1">
        <v>0.12</v>
      </c>
      <c r="E84" s="1">
        <v>0.095</v>
      </c>
      <c r="F84" s="1">
        <v>0.11</v>
      </c>
      <c r="G84" s="1">
        <v>0.205</v>
      </c>
      <c r="H84" s="1">
        <v>0.213</v>
      </c>
      <c r="I84" s="1">
        <v>0.196</v>
      </c>
      <c r="J84" s="1">
        <v>0.11</v>
      </c>
      <c r="K84" s="1">
        <v>0.096</v>
      </c>
      <c r="L84" s="1">
        <v>0.11</v>
      </c>
    </row>
    <row r="88" spans="1:14">
      <c r="A88" s="1" t="s">
        <v>3</v>
      </c>
      <c r="B88" s="1" t="s">
        <v>4</v>
      </c>
      <c r="C88" s="1" t="s">
        <v>5</v>
      </c>
      <c r="D88" s="1" t="s">
        <v>25</v>
      </c>
      <c r="E88" s="1" t="s">
        <v>26</v>
      </c>
      <c r="F88" s="1" t="s">
        <v>27</v>
      </c>
      <c r="G88" s="1" t="s">
        <v>6</v>
      </c>
      <c r="H88" s="1" t="s">
        <v>7</v>
      </c>
      <c r="I88" s="1" t="s">
        <v>8</v>
      </c>
      <c r="J88" s="1" t="s">
        <v>28</v>
      </c>
      <c r="K88" s="1" t="s">
        <v>29</v>
      </c>
      <c r="L88" s="1" t="s">
        <v>30</v>
      </c>
      <c r="M88" s="1" t="s">
        <v>13</v>
      </c>
      <c r="N88" s="1" t="s">
        <v>31</v>
      </c>
    </row>
    <row r="89" spans="1:12">
      <c r="A89" s="1">
        <v>0.232</v>
      </c>
      <c r="B89" s="1">
        <v>0.267</v>
      </c>
      <c r="C89" s="1">
        <v>0.219</v>
      </c>
      <c r="D89" s="1">
        <v>0.12</v>
      </c>
      <c r="E89" s="1">
        <v>0.095</v>
      </c>
      <c r="F89" s="1">
        <v>0.11</v>
      </c>
      <c r="G89" s="1">
        <v>0.211</v>
      </c>
      <c r="H89" s="1">
        <v>0.241</v>
      </c>
      <c r="I89" s="1">
        <v>0.205</v>
      </c>
      <c r="J89" s="1">
        <v>0.11</v>
      </c>
      <c r="K89" s="1">
        <v>0.093</v>
      </c>
      <c r="L89" s="1">
        <v>0.108</v>
      </c>
    </row>
    <row r="93" spans="1:14">
      <c r="A93" s="1" t="s">
        <v>3</v>
      </c>
      <c r="B93" s="1" t="s">
        <v>4</v>
      </c>
      <c r="C93" s="1" t="s">
        <v>5</v>
      </c>
      <c r="D93" s="1" t="s">
        <v>25</v>
      </c>
      <c r="E93" s="1" t="s">
        <v>26</v>
      </c>
      <c r="F93" s="1" t="s">
        <v>27</v>
      </c>
      <c r="G93" s="1" t="s">
        <v>6</v>
      </c>
      <c r="H93" s="1" t="s">
        <v>7</v>
      </c>
      <c r="I93" s="1" t="s">
        <v>8</v>
      </c>
      <c r="J93" s="1" t="s">
        <v>28</v>
      </c>
      <c r="K93" s="1" t="s">
        <v>29</v>
      </c>
      <c r="L93" s="1" t="s">
        <v>30</v>
      </c>
      <c r="M93" s="1" t="s">
        <v>14</v>
      </c>
      <c r="N93" s="1" t="s">
        <v>31</v>
      </c>
    </row>
    <row r="94" spans="1:12">
      <c r="A94" s="1">
        <v>0.255</v>
      </c>
      <c r="B94" s="1">
        <v>0.271</v>
      </c>
      <c r="C94" s="1">
        <v>0.259</v>
      </c>
      <c r="D94" s="1">
        <v>0.11</v>
      </c>
      <c r="E94" s="1">
        <v>0.091</v>
      </c>
      <c r="F94" s="1">
        <v>0.11</v>
      </c>
      <c r="G94" s="1">
        <v>0.217</v>
      </c>
      <c r="H94" s="1">
        <v>0.225</v>
      </c>
      <c r="I94" s="1">
        <v>0.232</v>
      </c>
      <c r="J94" s="1">
        <v>0.105</v>
      </c>
      <c r="K94" s="1">
        <v>0.098</v>
      </c>
      <c r="L94" s="1">
        <v>0.105</v>
      </c>
    </row>
    <row r="98" spans="1:14">
      <c r="A98" s="1" t="s">
        <v>3</v>
      </c>
      <c r="B98" s="1" t="s">
        <v>4</v>
      </c>
      <c r="C98" s="1" t="s">
        <v>5</v>
      </c>
      <c r="D98" s="1" t="s">
        <v>25</v>
      </c>
      <c r="E98" s="1" t="s">
        <v>26</v>
      </c>
      <c r="F98" s="1" t="s">
        <v>27</v>
      </c>
      <c r="G98" s="1" t="s">
        <v>6</v>
      </c>
      <c r="H98" s="1" t="s">
        <v>7</v>
      </c>
      <c r="I98" s="1" t="s">
        <v>8</v>
      </c>
      <c r="J98" s="1" t="s">
        <v>28</v>
      </c>
      <c r="K98" s="1" t="s">
        <v>29</v>
      </c>
      <c r="L98" s="1" t="s">
        <v>30</v>
      </c>
      <c r="M98" s="1" t="s">
        <v>15</v>
      </c>
      <c r="N98" s="1" t="s">
        <v>31</v>
      </c>
    </row>
    <row r="99" spans="1:12">
      <c r="A99" s="1">
        <v>0.263</v>
      </c>
      <c r="B99" s="1">
        <v>0.291</v>
      </c>
      <c r="C99" s="1">
        <v>0.245</v>
      </c>
      <c r="D99" s="1">
        <v>0.11</v>
      </c>
      <c r="E99" s="1">
        <v>0.089</v>
      </c>
      <c r="F99" s="1">
        <v>0.1</v>
      </c>
      <c r="G99" s="1">
        <v>0.215</v>
      </c>
      <c r="H99" s="1">
        <v>0.216</v>
      </c>
      <c r="I99" s="1">
        <v>0.246</v>
      </c>
      <c r="J99" s="1">
        <v>0.11</v>
      </c>
      <c r="K99" s="1">
        <v>0.097</v>
      </c>
      <c r="L99" s="1">
        <v>0.106</v>
      </c>
    </row>
    <row r="103" spans="1:14">
      <c r="A103" s="1" t="s">
        <v>3</v>
      </c>
      <c r="B103" s="1" t="s">
        <v>4</v>
      </c>
      <c r="C103" s="1" t="s">
        <v>5</v>
      </c>
      <c r="D103" s="1" t="s">
        <v>25</v>
      </c>
      <c r="E103" s="1" t="s">
        <v>26</v>
      </c>
      <c r="F103" s="1" t="s">
        <v>27</v>
      </c>
      <c r="G103" s="1" t="s">
        <v>6</v>
      </c>
      <c r="H103" s="1" t="s">
        <v>7</v>
      </c>
      <c r="I103" s="1" t="s">
        <v>8</v>
      </c>
      <c r="J103" s="1" t="s">
        <v>28</v>
      </c>
      <c r="K103" s="1" t="s">
        <v>29</v>
      </c>
      <c r="L103" s="1" t="s">
        <v>30</v>
      </c>
      <c r="M103" s="1" t="s">
        <v>16</v>
      </c>
      <c r="N103" s="1" t="s">
        <v>31</v>
      </c>
    </row>
    <row r="104" spans="1:12">
      <c r="A104" s="1">
        <v>0.302</v>
      </c>
      <c r="B104" s="1">
        <v>0.296</v>
      </c>
      <c r="C104" s="1">
        <v>0.297</v>
      </c>
      <c r="D104" s="1">
        <v>0.11</v>
      </c>
      <c r="E104" s="1">
        <v>0.098</v>
      </c>
      <c r="F104" s="1">
        <v>0.106</v>
      </c>
      <c r="G104" s="1">
        <v>0.259</v>
      </c>
      <c r="H104" s="1">
        <v>0.241</v>
      </c>
      <c r="I104" s="1">
        <v>0.232</v>
      </c>
      <c r="J104" s="1">
        <v>0.12</v>
      </c>
      <c r="K104" s="1">
        <v>0.098</v>
      </c>
      <c r="L104" s="1">
        <v>0.12</v>
      </c>
    </row>
    <row r="108" spans="1:14">
      <c r="A108" s="1" t="s">
        <v>3</v>
      </c>
      <c r="B108" s="1" t="s">
        <v>4</v>
      </c>
      <c r="C108" s="1" t="s">
        <v>5</v>
      </c>
      <c r="D108" s="1" t="s">
        <v>25</v>
      </c>
      <c r="E108" s="1" t="s">
        <v>26</v>
      </c>
      <c r="F108" s="1" t="s">
        <v>27</v>
      </c>
      <c r="G108" s="1" t="s">
        <v>6</v>
      </c>
      <c r="H108" s="1" t="s">
        <v>7</v>
      </c>
      <c r="I108" s="1" t="s">
        <v>8</v>
      </c>
      <c r="J108" s="1" t="s">
        <v>28</v>
      </c>
      <c r="K108" s="1" t="s">
        <v>29</v>
      </c>
      <c r="L108" s="1" t="s">
        <v>30</v>
      </c>
      <c r="M108" s="1" t="s">
        <v>17</v>
      </c>
      <c r="N108" s="1" t="s">
        <v>31</v>
      </c>
    </row>
    <row r="109" spans="1:12">
      <c r="A109" s="1">
        <v>0.331</v>
      </c>
      <c r="B109" s="1">
        <v>0.296</v>
      </c>
      <c r="C109" s="1">
        <v>0.289</v>
      </c>
      <c r="D109" s="1">
        <v>0.122</v>
      </c>
      <c r="E109" s="1">
        <v>0.099</v>
      </c>
      <c r="F109" s="1">
        <v>0.107</v>
      </c>
      <c r="G109" s="1">
        <v>0.274</v>
      </c>
      <c r="H109" s="1">
        <v>0.259</v>
      </c>
      <c r="I109" s="1">
        <v>0.284</v>
      </c>
      <c r="J109" s="1">
        <v>0.11</v>
      </c>
      <c r="K109" s="1">
        <v>0.11</v>
      </c>
      <c r="L109" s="1">
        <v>0.12</v>
      </c>
    </row>
    <row r="112" spans="1:10">
      <c r="A112" s="1" t="s">
        <v>32</v>
      </c>
      <c r="D112" s="1" t="s">
        <v>33</v>
      </c>
      <c r="G112" s="1" t="s">
        <v>32</v>
      </c>
      <c r="J112" s="1" t="s">
        <v>33</v>
      </c>
    </row>
    <row r="113" spans="1:14">
      <c r="A113" s="1" t="s">
        <v>3</v>
      </c>
      <c r="B113" s="1" t="s">
        <v>4</v>
      </c>
      <c r="C113" s="1" t="s">
        <v>5</v>
      </c>
      <c r="D113" s="1" t="s">
        <v>25</v>
      </c>
      <c r="E113" s="1" t="s">
        <v>26</v>
      </c>
      <c r="F113" s="1" t="s">
        <v>27</v>
      </c>
      <c r="G113" s="1" t="s">
        <v>6</v>
      </c>
      <c r="H113" s="1" t="s">
        <v>7</v>
      </c>
      <c r="I113" s="1" t="s">
        <v>8</v>
      </c>
      <c r="J113" s="1" t="s">
        <v>28</v>
      </c>
      <c r="K113" s="1" t="s">
        <v>29</v>
      </c>
      <c r="L113" s="1" t="s">
        <v>30</v>
      </c>
      <c r="M113" s="1" t="s">
        <v>9</v>
      </c>
      <c r="N113" s="1" t="s">
        <v>31</v>
      </c>
    </row>
    <row r="114" spans="1:12">
      <c r="A114" s="1">
        <f t="shared" ref="A114:L114" si="24">(A84-0.0112)/0.0047</f>
        <v>42.936170212766</v>
      </c>
      <c r="B114" s="1">
        <f t="shared" si="24"/>
        <v>52.7234042553192</v>
      </c>
      <c r="C114" s="1">
        <f t="shared" si="24"/>
        <v>49.531914893617</v>
      </c>
      <c r="D114" s="1">
        <f t="shared" si="24"/>
        <v>23.1489361702128</v>
      </c>
      <c r="E114" s="1">
        <f t="shared" si="24"/>
        <v>17.8297872340426</v>
      </c>
      <c r="F114" s="1">
        <f t="shared" si="24"/>
        <v>21.0212765957447</v>
      </c>
      <c r="G114" s="1">
        <f t="shared" si="24"/>
        <v>41.2340425531915</v>
      </c>
      <c r="H114" s="1">
        <f t="shared" si="24"/>
        <v>42.936170212766</v>
      </c>
      <c r="I114" s="1">
        <f t="shared" si="24"/>
        <v>39.3191489361702</v>
      </c>
      <c r="J114" s="1">
        <f t="shared" si="24"/>
        <v>21.0212765957447</v>
      </c>
      <c r="K114" s="1">
        <f t="shared" si="24"/>
        <v>18.0425531914894</v>
      </c>
      <c r="L114" s="1">
        <f t="shared" si="24"/>
        <v>21.0212765957447</v>
      </c>
    </row>
    <row r="118" spans="1:14">
      <c r="A118" s="1" t="s">
        <v>3</v>
      </c>
      <c r="B118" s="1" t="s">
        <v>4</v>
      </c>
      <c r="C118" s="1" t="s">
        <v>5</v>
      </c>
      <c r="D118" s="1" t="s">
        <v>25</v>
      </c>
      <c r="E118" s="1" t="s">
        <v>26</v>
      </c>
      <c r="F118" s="1" t="s">
        <v>27</v>
      </c>
      <c r="G118" s="1" t="s">
        <v>6</v>
      </c>
      <c r="H118" s="1" t="s">
        <v>7</v>
      </c>
      <c r="I118" s="1" t="s">
        <v>8</v>
      </c>
      <c r="J118" s="1" t="s">
        <v>28</v>
      </c>
      <c r="K118" s="1" t="s">
        <v>29</v>
      </c>
      <c r="L118" s="1" t="s">
        <v>30</v>
      </c>
      <c r="M118" s="1" t="s">
        <v>13</v>
      </c>
      <c r="N118" s="1" t="s">
        <v>31</v>
      </c>
    </row>
    <row r="119" spans="1:12">
      <c r="A119" s="1">
        <f>(A89-0.0112)/0.0047</f>
        <v>46.9787234042553</v>
      </c>
      <c r="B119" s="1">
        <f>(B89-0.0112)/0.0047</f>
        <v>54.4255319148936</v>
      </c>
      <c r="C119" s="1">
        <f>(C89-0.0112)/0.0047</f>
        <v>44.2127659574468</v>
      </c>
      <c r="D119" s="1">
        <f t="shared" ref="D119:L119" si="25">(D89-0.0112)/0.0047</f>
        <v>23.1489361702128</v>
      </c>
      <c r="E119" s="1">
        <f t="shared" si="25"/>
        <v>17.8297872340426</v>
      </c>
      <c r="F119" s="1">
        <f t="shared" si="25"/>
        <v>21.0212765957447</v>
      </c>
      <c r="G119" s="1">
        <f t="shared" si="25"/>
        <v>42.5106382978723</v>
      </c>
      <c r="H119" s="1">
        <f t="shared" si="25"/>
        <v>48.8936170212766</v>
      </c>
      <c r="I119" s="1">
        <f t="shared" si="25"/>
        <v>41.2340425531915</v>
      </c>
      <c r="J119" s="1">
        <f t="shared" si="25"/>
        <v>21.0212765957447</v>
      </c>
      <c r="K119" s="1">
        <f t="shared" si="25"/>
        <v>17.4042553191489</v>
      </c>
      <c r="L119" s="1">
        <f t="shared" si="25"/>
        <v>20.5957446808511</v>
      </c>
    </row>
    <row r="123" spans="1:14">
      <c r="A123" s="1" t="s">
        <v>3</v>
      </c>
      <c r="B123" s="1" t="s">
        <v>4</v>
      </c>
      <c r="C123" s="1" t="s">
        <v>5</v>
      </c>
      <c r="D123" s="1" t="s">
        <v>25</v>
      </c>
      <c r="E123" s="1" t="s">
        <v>26</v>
      </c>
      <c r="F123" s="1" t="s">
        <v>27</v>
      </c>
      <c r="G123" s="1" t="s">
        <v>6</v>
      </c>
      <c r="H123" s="1" t="s">
        <v>7</v>
      </c>
      <c r="I123" s="1" t="s">
        <v>8</v>
      </c>
      <c r="J123" s="1" t="s">
        <v>28</v>
      </c>
      <c r="K123" s="1" t="s">
        <v>29</v>
      </c>
      <c r="L123" s="1" t="s">
        <v>30</v>
      </c>
      <c r="M123" s="1" t="s">
        <v>14</v>
      </c>
      <c r="N123" s="1" t="s">
        <v>31</v>
      </c>
    </row>
    <row r="124" spans="1:12">
      <c r="A124" s="1">
        <f>(A94-0.0112)/0.0047</f>
        <v>51.8723404255319</v>
      </c>
      <c r="B124" s="1">
        <f>(B94-0.0112)/0.0047</f>
        <v>55.2765957446809</v>
      </c>
      <c r="C124" s="1">
        <f>(C94-0.0112)/0.0047</f>
        <v>52.7234042553192</v>
      </c>
      <c r="D124" s="1">
        <f t="shared" ref="D124:L124" si="26">(D94-0.0112)/0.0047</f>
        <v>21.0212765957447</v>
      </c>
      <c r="E124" s="1">
        <f t="shared" si="26"/>
        <v>16.9787234042553</v>
      </c>
      <c r="F124" s="1">
        <f t="shared" si="26"/>
        <v>21.0212765957447</v>
      </c>
      <c r="G124" s="1">
        <f t="shared" si="26"/>
        <v>43.7872340425532</v>
      </c>
      <c r="H124" s="1">
        <f t="shared" si="26"/>
        <v>45.4893617021277</v>
      </c>
      <c r="I124" s="1">
        <f t="shared" si="26"/>
        <v>46.9787234042553</v>
      </c>
      <c r="J124" s="1">
        <f t="shared" si="26"/>
        <v>19.9574468085106</v>
      </c>
      <c r="K124" s="1">
        <f t="shared" si="26"/>
        <v>18.468085106383</v>
      </c>
      <c r="L124" s="1">
        <f t="shared" si="26"/>
        <v>19.9574468085106</v>
      </c>
    </row>
    <row r="128" spans="1:14">
      <c r="A128" s="1" t="s">
        <v>3</v>
      </c>
      <c r="B128" s="1" t="s">
        <v>4</v>
      </c>
      <c r="C128" s="1" t="s">
        <v>5</v>
      </c>
      <c r="D128" s="1" t="s">
        <v>25</v>
      </c>
      <c r="E128" s="1" t="s">
        <v>26</v>
      </c>
      <c r="F128" s="1" t="s">
        <v>27</v>
      </c>
      <c r="G128" s="1" t="s">
        <v>6</v>
      </c>
      <c r="H128" s="1" t="s">
        <v>7</v>
      </c>
      <c r="I128" s="1" t="s">
        <v>8</v>
      </c>
      <c r="J128" s="1" t="s">
        <v>28</v>
      </c>
      <c r="K128" s="1" t="s">
        <v>29</v>
      </c>
      <c r="L128" s="1" t="s">
        <v>30</v>
      </c>
      <c r="M128" s="1" t="s">
        <v>15</v>
      </c>
      <c r="N128" s="1" t="s">
        <v>31</v>
      </c>
    </row>
    <row r="129" spans="1:12">
      <c r="A129" s="1">
        <f>(A99-0.0112)/0.0047</f>
        <v>53.5744680851064</v>
      </c>
      <c r="B129" s="1">
        <f>(B99-0.0112)/0.0047</f>
        <v>59.531914893617</v>
      </c>
      <c r="C129" s="1">
        <f>(C99-0.0112)/0.0047</f>
        <v>49.7446808510638</v>
      </c>
      <c r="D129" s="1">
        <f t="shared" ref="D129:L129" si="27">(D99-0.0112)/0.0047</f>
        <v>21.0212765957447</v>
      </c>
      <c r="E129" s="1">
        <f t="shared" si="27"/>
        <v>16.5531914893617</v>
      </c>
      <c r="F129" s="1">
        <f t="shared" si="27"/>
        <v>18.8936170212766</v>
      </c>
      <c r="G129" s="1">
        <f t="shared" si="27"/>
        <v>43.3617021276596</v>
      </c>
      <c r="H129" s="1">
        <f t="shared" si="27"/>
        <v>43.5744680851064</v>
      </c>
      <c r="I129" s="1">
        <f t="shared" si="27"/>
        <v>49.9574468085106</v>
      </c>
      <c r="J129" s="1">
        <f t="shared" si="27"/>
        <v>21.0212765957447</v>
      </c>
      <c r="K129" s="1">
        <f t="shared" si="27"/>
        <v>18.2553191489362</v>
      </c>
      <c r="L129" s="1">
        <f t="shared" si="27"/>
        <v>20.1702127659574</v>
      </c>
    </row>
    <row r="133" spans="1:14">
      <c r="A133" s="1" t="s">
        <v>3</v>
      </c>
      <c r="B133" s="1" t="s">
        <v>4</v>
      </c>
      <c r="C133" s="1" t="s">
        <v>5</v>
      </c>
      <c r="D133" s="1" t="s">
        <v>25</v>
      </c>
      <c r="E133" s="1" t="s">
        <v>26</v>
      </c>
      <c r="F133" s="1" t="s">
        <v>27</v>
      </c>
      <c r="G133" s="1" t="s">
        <v>6</v>
      </c>
      <c r="H133" s="1" t="s">
        <v>7</v>
      </c>
      <c r="I133" s="1" t="s">
        <v>8</v>
      </c>
      <c r="J133" s="1" t="s">
        <v>28</v>
      </c>
      <c r="K133" s="1" t="s">
        <v>29</v>
      </c>
      <c r="L133" s="1" t="s">
        <v>30</v>
      </c>
      <c r="M133" s="1" t="s">
        <v>16</v>
      </c>
      <c r="N133" s="1" t="s">
        <v>31</v>
      </c>
    </row>
    <row r="134" spans="1:12">
      <c r="A134" s="1">
        <f>(A104-0.0112)/0.0047</f>
        <v>61.8723404255319</v>
      </c>
      <c r="B134" s="1">
        <f>(B104-0.0112)/0.0047</f>
        <v>60.5957446808511</v>
      </c>
      <c r="C134" s="1">
        <f>(C104-0.0112)/0.0047</f>
        <v>60.8085106382979</v>
      </c>
      <c r="D134" s="1">
        <f t="shared" ref="D134:L134" si="28">(D104-0.0112)/0.0047</f>
        <v>21.0212765957447</v>
      </c>
      <c r="E134" s="1">
        <f t="shared" si="28"/>
        <v>18.468085106383</v>
      </c>
      <c r="F134" s="1">
        <f t="shared" si="28"/>
        <v>20.1702127659574</v>
      </c>
      <c r="G134" s="1">
        <f t="shared" si="28"/>
        <v>52.7234042553192</v>
      </c>
      <c r="H134" s="1">
        <f t="shared" si="28"/>
        <v>48.8936170212766</v>
      </c>
      <c r="I134" s="1">
        <f t="shared" si="28"/>
        <v>46.9787234042553</v>
      </c>
      <c r="J134" s="1">
        <f t="shared" si="28"/>
        <v>23.1489361702128</v>
      </c>
      <c r="K134" s="1">
        <f t="shared" si="28"/>
        <v>18.468085106383</v>
      </c>
      <c r="L134" s="1">
        <f t="shared" si="28"/>
        <v>23.1489361702128</v>
      </c>
    </row>
    <row r="138" spans="1:14">
      <c r="A138" s="1" t="s">
        <v>3</v>
      </c>
      <c r="B138" s="1" t="s">
        <v>4</v>
      </c>
      <c r="C138" s="1" t="s">
        <v>5</v>
      </c>
      <c r="D138" s="1" t="s">
        <v>25</v>
      </c>
      <c r="E138" s="1" t="s">
        <v>26</v>
      </c>
      <c r="F138" s="1" t="s">
        <v>27</v>
      </c>
      <c r="G138" s="1" t="s">
        <v>6</v>
      </c>
      <c r="H138" s="1" t="s">
        <v>7</v>
      </c>
      <c r="I138" s="1" t="s">
        <v>8</v>
      </c>
      <c r="J138" s="1" t="s">
        <v>28</v>
      </c>
      <c r="K138" s="1" t="s">
        <v>29</v>
      </c>
      <c r="L138" s="1" t="s">
        <v>30</v>
      </c>
      <c r="M138" s="1" t="s">
        <v>17</v>
      </c>
      <c r="N138" s="1" t="s">
        <v>31</v>
      </c>
    </row>
    <row r="139" spans="1:12">
      <c r="A139" s="1">
        <f>(A109-0.0112)/0.0047</f>
        <v>68.0425531914894</v>
      </c>
      <c r="B139" s="1">
        <f>(B109-0.0112)/0.0047</f>
        <v>60.5957446808511</v>
      </c>
      <c r="C139" s="1">
        <f>(C109-0.0112)/0.0047</f>
        <v>59.1063829787234</v>
      </c>
      <c r="D139" s="1">
        <f t="shared" ref="D139:L139" si="29">(D109-0.0112)/0.0047</f>
        <v>23.5744680851064</v>
      </c>
      <c r="E139" s="1">
        <f t="shared" si="29"/>
        <v>18.6808510638298</v>
      </c>
      <c r="F139" s="1">
        <f t="shared" si="29"/>
        <v>20.3829787234043</v>
      </c>
      <c r="G139" s="1">
        <f t="shared" si="29"/>
        <v>55.9148936170213</v>
      </c>
      <c r="H139" s="1">
        <f t="shared" si="29"/>
        <v>52.7234042553192</v>
      </c>
      <c r="I139" s="1">
        <f t="shared" si="29"/>
        <v>58.0425531914894</v>
      </c>
      <c r="J139" s="1">
        <f t="shared" si="29"/>
        <v>21.0212765957447</v>
      </c>
      <c r="K139" s="1">
        <f t="shared" si="29"/>
        <v>21.0212765957447</v>
      </c>
      <c r="L139" s="1">
        <f t="shared" si="29"/>
        <v>23.1489361702128</v>
      </c>
    </row>
    <row r="141" spans="1:1">
      <c r="A141" s="1" t="s">
        <v>34</v>
      </c>
    </row>
    <row r="142" spans="1:10">
      <c r="A142" s="1" t="s">
        <v>3</v>
      </c>
      <c r="B142" s="1" t="s">
        <v>4</v>
      </c>
      <c r="C142" s="1" t="s">
        <v>5</v>
      </c>
      <c r="G142" s="1" t="s">
        <v>6</v>
      </c>
      <c r="H142" s="1" t="s">
        <v>7</v>
      </c>
      <c r="I142" s="1" t="s">
        <v>8</v>
      </c>
      <c r="J142" s="1" t="s">
        <v>9</v>
      </c>
    </row>
    <row r="143" spans="1:9">
      <c r="A143" s="1">
        <f>(A114-D114)*10.1/0.5/1/10</f>
        <v>39.9702127659574</v>
      </c>
      <c r="B143" s="1">
        <f>(B114-E114)*10.1/0.5/1/10</f>
        <v>70.4851063829787</v>
      </c>
      <c r="C143" s="1">
        <f t="shared" ref="B143:I143" si="30">(C114-F114)*10.1/0.5/1/10</f>
        <v>57.5914893617021</v>
      </c>
      <c r="D143" s="8"/>
      <c r="G143" s="1">
        <f t="shared" si="30"/>
        <v>40.8297872340425</v>
      </c>
      <c r="H143" s="1">
        <f t="shared" si="30"/>
        <v>50.2851063829787</v>
      </c>
      <c r="I143" s="1">
        <f t="shared" si="30"/>
        <v>36.9617021276596</v>
      </c>
    </row>
    <row r="144" spans="4:4">
      <c r="D144" s="8"/>
    </row>
    <row r="145" spans="4:4">
      <c r="D145" s="8"/>
    </row>
    <row r="146" spans="4:4">
      <c r="D146" s="8"/>
    </row>
    <row r="147" spans="1:10">
      <c r="A147" s="1" t="s">
        <v>3</v>
      </c>
      <c r="B147" s="1" t="s">
        <v>4</v>
      </c>
      <c r="C147" s="1" t="s">
        <v>5</v>
      </c>
      <c r="D147" s="8"/>
      <c r="G147" s="1" t="s">
        <v>6</v>
      </c>
      <c r="H147" s="1" t="s">
        <v>7</v>
      </c>
      <c r="I147" s="1" t="s">
        <v>8</v>
      </c>
      <c r="J147" s="1" t="s">
        <v>13</v>
      </c>
    </row>
    <row r="148" spans="1:9">
      <c r="A148" s="1">
        <f>(A119-D119)*10.1/0.5/1/10</f>
        <v>48.136170212766</v>
      </c>
      <c r="B148" s="1">
        <f>(B119-E119)*10.1/0.5/1/10</f>
        <v>73.9234042553192</v>
      </c>
      <c r="C148" s="1">
        <f>(C119-F119)*10.1/0.5/1/10</f>
        <v>46.8468085106383</v>
      </c>
      <c r="D148" s="8"/>
      <c r="G148" s="1">
        <f>(G119-J119)*10.1/0.5/1/10</f>
        <v>43.4085106382979</v>
      </c>
      <c r="H148" s="1">
        <f>(H119-K119)*10.1/0.5/1/10</f>
        <v>63.6085106382979</v>
      </c>
      <c r="I148" s="1">
        <f>(I119-L119)*10.1/0.5/1/10</f>
        <v>41.6893617021277</v>
      </c>
    </row>
    <row r="149" spans="4:4">
      <c r="D149" s="8"/>
    </row>
    <row r="150" spans="4:5">
      <c r="D150" s="8"/>
      <c r="E150" s="9"/>
    </row>
    <row r="151" spans="4:4">
      <c r="D151" s="8"/>
    </row>
    <row r="152" spans="1:10">
      <c r="A152" s="1" t="s">
        <v>3</v>
      </c>
      <c r="B152" s="1" t="s">
        <v>4</v>
      </c>
      <c r="C152" s="1" t="s">
        <v>5</v>
      </c>
      <c r="D152" s="8"/>
      <c r="G152" s="1" t="s">
        <v>6</v>
      </c>
      <c r="H152" s="1" t="s">
        <v>7</v>
      </c>
      <c r="I152" s="1" t="s">
        <v>8</v>
      </c>
      <c r="J152" s="1" t="s">
        <v>14</v>
      </c>
    </row>
    <row r="153" spans="1:9">
      <c r="A153" s="1">
        <f>(A124-D124)*10.1/0.5/1/10</f>
        <v>62.3191489361702</v>
      </c>
      <c r="B153" s="1">
        <f t="shared" ref="B153:I153" si="31">(B124-E124)*10.1/0.5/1/10</f>
        <v>77.3617021276596</v>
      </c>
      <c r="C153" s="1">
        <f t="shared" si="31"/>
        <v>64.0382978723404</v>
      </c>
      <c r="D153" s="8"/>
      <c r="G153" s="1">
        <f t="shared" si="31"/>
        <v>48.136170212766</v>
      </c>
      <c r="H153" s="1">
        <f t="shared" si="31"/>
        <v>54.5829787234043</v>
      </c>
      <c r="I153" s="1">
        <f t="shared" si="31"/>
        <v>54.5829787234043</v>
      </c>
    </row>
    <row r="154" spans="4:4">
      <c r="D154" s="8"/>
    </row>
    <row r="155" spans="4:4">
      <c r="D155" s="8"/>
    </row>
    <row r="156" spans="4:4">
      <c r="D156" s="8"/>
    </row>
    <row r="157" spans="1:10">
      <c r="A157" s="1" t="s">
        <v>3</v>
      </c>
      <c r="B157" s="1" t="s">
        <v>4</v>
      </c>
      <c r="C157" s="1" t="s">
        <v>5</v>
      </c>
      <c r="D157" s="8"/>
      <c r="G157" s="1" t="s">
        <v>6</v>
      </c>
      <c r="H157" s="1" t="s">
        <v>7</v>
      </c>
      <c r="I157" s="1" t="s">
        <v>8</v>
      </c>
      <c r="J157" s="1" t="s">
        <v>15</v>
      </c>
    </row>
    <row r="158" spans="1:9">
      <c r="A158" s="1">
        <f>(A129-D129)*10.1/0.5/1/10</f>
        <v>65.7574468085107</v>
      </c>
      <c r="B158" s="1">
        <f t="shared" ref="B158:I158" si="32">(B129-E129)*10.1/0.5/1/10</f>
        <v>86.8170212765957</v>
      </c>
      <c r="C158" s="1">
        <f t="shared" si="32"/>
        <v>62.3191489361702</v>
      </c>
      <c r="D158" s="8"/>
      <c r="G158" s="1">
        <f t="shared" si="32"/>
        <v>45.1276595744681</v>
      </c>
      <c r="H158" s="1">
        <f t="shared" si="32"/>
        <v>51.1446808510638</v>
      </c>
      <c r="I158" s="1">
        <f t="shared" si="32"/>
        <v>60.1702127659575</v>
      </c>
    </row>
    <row r="159" spans="4:4">
      <c r="D159" s="8"/>
    </row>
    <row r="160" spans="4:4">
      <c r="D160" s="8"/>
    </row>
    <row r="161" spans="4:4">
      <c r="D161" s="8"/>
    </row>
    <row r="162" spans="1:10">
      <c r="A162" s="1" t="s">
        <v>3</v>
      </c>
      <c r="B162" s="1" t="s">
        <v>4</v>
      </c>
      <c r="C162" s="1" t="s">
        <v>5</v>
      </c>
      <c r="D162" s="8"/>
      <c r="G162" s="1" t="s">
        <v>6</v>
      </c>
      <c r="H162" s="1" t="s">
        <v>7</v>
      </c>
      <c r="I162" s="1" t="s">
        <v>8</v>
      </c>
      <c r="J162" s="1" t="s">
        <v>16</v>
      </c>
    </row>
    <row r="163" spans="1:9">
      <c r="A163" s="1">
        <f>(A134-D134)*10.1/0.5/1/10</f>
        <v>82.5191489361702</v>
      </c>
      <c r="B163" s="1">
        <f t="shared" ref="B163:I163" si="33">(B134-E134)*10.1/0.5/1/10</f>
        <v>85.0978723404255</v>
      </c>
      <c r="C163" s="1">
        <f t="shared" si="33"/>
        <v>82.0893617021277</v>
      </c>
      <c r="D163" s="8"/>
      <c r="G163" s="1">
        <f t="shared" si="33"/>
        <v>59.7404255319149</v>
      </c>
      <c r="H163" s="1">
        <f t="shared" si="33"/>
        <v>61.4595744680851</v>
      </c>
      <c r="I163" s="1">
        <f t="shared" si="33"/>
        <v>48.136170212766</v>
      </c>
    </row>
    <row r="164" spans="4:4">
      <c r="D164" s="8"/>
    </row>
    <row r="165" spans="4:4">
      <c r="D165" s="8"/>
    </row>
    <row r="166" spans="4:4">
      <c r="D166" s="8"/>
    </row>
    <row r="167" spans="1:10">
      <c r="A167" s="1" t="s">
        <v>3</v>
      </c>
      <c r="B167" s="1" t="s">
        <v>4</v>
      </c>
      <c r="C167" s="1" t="s">
        <v>5</v>
      </c>
      <c r="D167" s="8"/>
      <c r="G167" s="1" t="s">
        <v>6</v>
      </c>
      <c r="H167" s="1" t="s">
        <v>7</v>
      </c>
      <c r="I167" s="1" t="s">
        <v>8</v>
      </c>
      <c r="J167" s="1" t="s">
        <v>17</v>
      </c>
    </row>
    <row r="168" spans="1:10">
      <c r="A168" s="1">
        <f>(A139-D139)*10.1/0.5/1/10</f>
        <v>89.8255319148936</v>
      </c>
      <c r="B168" s="1">
        <f t="shared" ref="B168:I168" si="34">(B139-E139)*10.1/0.5/1/10</f>
        <v>84.668085106383</v>
      </c>
      <c r="C168" s="1">
        <f t="shared" si="34"/>
        <v>78.2212765957447</v>
      </c>
      <c r="D168" s="8"/>
      <c r="G168" s="1">
        <f t="shared" si="34"/>
        <v>70.4851063829787</v>
      </c>
      <c r="H168" s="1">
        <f t="shared" si="34"/>
        <v>64.0382978723404</v>
      </c>
      <c r="I168" s="1">
        <f t="shared" si="34"/>
        <v>70.4851063829787</v>
      </c>
      <c r="J168" s="8"/>
    </row>
    <row r="170" ht="17.4" spans="1:1">
      <c r="A170" s="10"/>
    </row>
    <row r="171" ht="22.8" spans="1:1">
      <c r="A171" s="2" t="s">
        <v>35</v>
      </c>
    </row>
    <row r="172" ht="21" spans="1:1">
      <c r="A172" s="5" t="s">
        <v>1</v>
      </c>
    </row>
    <row r="173" spans="1:1">
      <c r="A173" s="1" t="s">
        <v>20</v>
      </c>
    </row>
    <row r="174" spans="1:7">
      <c r="A174" s="1" t="s">
        <v>36</v>
      </c>
      <c r="B174" s="1">
        <v>1</v>
      </c>
      <c r="C174" s="1">
        <v>2</v>
      </c>
      <c r="D174" s="1">
        <v>3</v>
      </c>
      <c r="E174" s="1">
        <v>4</v>
      </c>
      <c r="F174" s="1">
        <v>5</v>
      </c>
      <c r="G174" s="1">
        <v>6</v>
      </c>
    </row>
    <row r="175" ht="41.4" spans="1:7">
      <c r="A175" s="11" t="s">
        <v>37</v>
      </c>
      <c r="B175" s="1">
        <v>2</v>
      </c>
      <c r="C175" s="1">
        <v>4</v>
      </c>
      <c r="D175" s="1">
        <v>6</v>
      </c>
      <c r="E175" s="1">
        <v>8</v>
      </c>
      <c r="F175" s="1">
        <v>10</v>
      </c>
      <c r="G175" s="1">
        <v>12</v>
      </c>
    </row>
    <row r="176" spans="1:7">
      <c r="A176" s="1" t="s">
        <v>2</v>
      </c>
      <c r="B176" s="1">
        <v>0.043</v>
      </c>
      <c r="C176" s="1">
        <v>0.084</v>
      </c>
      <c r="D176" s="1">
        <v>0.124</v>
      </c>
      <c r="E176" s="1">
        <v>0.165</v>
      </c>
      <c r="F176" s="1">
        <v>0.229</v>
      </c>
      <c r="G176" s="1">
        <v>0.276</v>
      </c>
    </row>
    <row r="178" spans="1:1">
      <c r="A178" s="1" t="s">
        <v>2</v>
      </c>
    </row>
    <row r="179" spans="1:7">
      <c r="A179" s="1" t="s">
        <v>3</v>
      </c>
      <c r="B179" s="1" t="s">
        <v>4</v>
      </c>
      <c r="C179" s="1" t="s">
        <v>5</v>
      </c>
      <c r="D179" s="1" t="s">
        <v>6</v>
      </c>
      <c r="E179" s="1" t="s">
        <v>7</v>
      </c>
      <c r="F179" s="1" t="s">
        <v>8</v>
      </c>
      <c r="G179" s="1" t="s">
        <v>9</v>
      </c>
    </row>
    <row r="180" spans="1:6">
      <c r="A180" s="1">
        <v>0.213</v>
      </c>
      <c r="B180" s="1">
        <v>0.205</v>
      </c>
      <c r="C180" s="1">
        <v>0.216</v>
      </c>
      <c r="D180" s="1">
        <v>0.241</v>
      </c>
      <c r="E180" s="1">
        <v>0.229</v>
      </c>
      <c r="F180" s="1">
        <v>0.237</v>
      </c>
    </row>
    <row r="181" spans="1:7">
      <c r="A181" s="1" t="s">
        <v>3</v>
      </c>
      <c r="B181" s="1" t="s">
        <v>4</v>
      </c>
      <c r="C181" s="1" t="s">
        <v>5</v>
      </c>
      <c r="D181" s="1" t="s">
        <v>6</v>
      </c>
      <c r="E181" s="1" t="s">
        <v>7</v>
      </c>
      <c r="F181" s="1" t="s">
        <v>8</v>
      </c>
      <c r="G181" s="1" t="s">
        <v>13</v>
      </c>
    </row>
    <row r="182" spans="1:6">
      <c r="A182" s="1">
        <v>0.225</v>
      </c>
      <c r="B182" s="1">
        <v>0.211</v>
      </c>
      <c r="C182" s="1">
        <v>0.201</v>
      </c>
      <c r="D182" s="1">
        <v>0.221</v>
      </c>
      <c r="E182" s="1">
        <v>0.241</v>
      </c>
      <c r="F182" s="1">
        <v>0.215</v>
      </c>
    </row>
    <row r="183" spans="1:7">
      <c r="A183" s="1" t="s">
        <v>3</v>
      </c>
      <c r="B183" s="1" t="s">
        <v>4</v>
      </c>
      <c r="C183" s="1" t="s">
        <v>5</v>
      </c>
      <c r="D183" s="1" t="s">
        <v>6</v>
      </c>
      <c r="E183" s="1" t="s">
        <v>7</v>
      </c>
      <c r="F183" s="1" t="s">
        <v>8</v>
      </c>
      <c r="G183" s="1" t="s">
        <v>14</v>
      </c>
    </row>
    <row r="184" spans="1:6">
      <c r="A184" s="1">
        <v>0.231</v>
      </c>
      <c r="B184" s="1">
        <v>0.201</v>
      </c>
      <c r="C184" s="1">
        <v>0.199</v>
      </c>
      <c r="D184" s="1">
        <v>0.264</v>
      </c>
      <c r="E184" s="1">
        <v>0.271</v>
      </c>
      <c r="F184" s="1">
        <v>0.255</v>
      </c>
    </row>
    <row r="185" spans="1:7">
      <c r="A185" s="1" t="s">
        <v>3</v>
      </c>
      <c r="B185" s="1" t="s">
        <v>4</v>
      </c>
      <c r="C185" s="1" t="s">
        <v>5</v>
      </c>
      <c r="D185" s="1" t="s">
        <v>6</v>
      </c>
      <c r="E185" s="1" t="s">
        <v>7</v>
      </c>
      <c r="F185" s="1" t="s">
        <v>8</v>
      </c>
      <c r="G185" s="1" t="s">
        <v>15</v>
      </c>
    </row>
    <row r="186" spans="1:6">
      <c r="A186" s="1">
        <v>0.241</v>
      </c>
      <c r="B186" s="1">
        <v>0.221</v>
      </c>
      <c r="C186" s="1">
        <v>0.186</v>
      </c>
      <c r="D186" s="1">
        <v>0.284</v>
      </c>
      <c r="E186" s="1">
        <v>0.298</v>
      </c>
      <c r="F186" s="1">
        <v>0.282</v>
      </c>
    </row>
    <row r="187" spans="1:7">
      <c r="A187" s="1" t="s">
        <v>3</v>
      </c>
      <c r="B187" s="1" t="s">
        <v>4</v>
      </c>
      <c r="C187" s="1" t="s">
        <v>5</v>
      </c>
      <c r="D187" s="1" t="s">
        <v>6</v>
      </c>
      <c r="E187" s="1" t="s">
        <v>7</v>
      </c>
      <c r="F187" s="1" t="s">
        <v>8</v>
      </c>
      <c r="G187" s="1" t="s">
        <v>16</v>
      </c>
    </row>
    <row r="188" spans="1:6">
      <c r="A188" s="1">
        <v>0.269</v>
      </c>
      <c r="B188" s="1">
        <v>0.293</v>
      </c>
      <c r="C188" s="1">
        <v>0.244</v>
      </c>
      <c r="D188" s="1">
        <v>0.231</v>
      </c>
      <c r="E188" s="1">
        <v>0.242</v>
      </c>
      <c r="F188" s="1">
        <v>0.254</v>
      </c>
    </row>
    <row r="189" spans="1:7">
      <c r="A189" s="1" t="s">
        <v>3</v>
      </c>
      <c r="B189" s="1" t="s">
        <v>4</v>
      </c>
      <c r="C189" s="1" t="s">
        <v>5</v>
      </c>
      <c r="D189" s="1" t="s">
        <v>6</v>
      </c>
      <c r="E189" s="1" t="s">
        <v>7</v>
      </c>
      <c r="F189" s="1" t="s">
        <v>8</v>
      </c>
      <c r="G189" s="1" t="s">
        <v>17</v>
      </c>
    </row>
    <row r="190" spans="1:6">
      <c r="A190" s="1">
        <v>0.275</v>
      </c>
      <c r="B190" s="1">
        <v>0.229</v>
      </c>
      <c r="C190" s="1">
        <v>0.261</v>
      </c>
      <c r="D190" s="1">
        <v>0.249</v>
      </c>
      <c r="E190" s="1">
        <v>0.273</v>
      </c>
      <c r="F190" s="1">
        <v>0.251</v>
      </c>
    </row>
    <row r="192" spans="1:4">
      <c r="A192" s="12" t="s">
        <v>38</v>
      </c>
      <c r="B192" s="12"/>
      <c r="C192" s="12"/>
      <c r="D192" s="12"/>
    </row>
    <row r="194" spans="1:7">
      <c r="A194" s="1" t="s">
        <v>3</v>
      </c>
      <c r="B194" s="1" t="s">
        <v>4</v>
      </c>
      <c r="C194" s="1" t="s">
        <v>5</v>
      </c>
      <c r="D194" s="1" t="s">
        <v>6</v>
      </c>
      <c r="E194" s="1" t="s">
        <v>7</v>
      </c>
      <c r="F194" s="1" t="s">
        <v>8</v>
      </c>
      <c r="G194" s="1" t="s">
        <v>9</v>
      </c>
    </row>
    <row r="195" spans="1:6">
      <c r="A195" s="1">
        <f t="shared" ref="A195:F195" si="35">(A180+0.0106)/0.0234</f>
        <v>9.55555555555556</v>
      </c>
      <c r="B195" s="1">
        <f t="shared" si="35"/>
        <v>9.21367521367521</v>
      </c>
      <c r="C195" s="1">
        <f t="shared" si="35"/>
        <v>9.68376068376068</v>
      </c>
      <c r="D195" s="1">
        <f t="shared" si="35"/>
        <v>10.7521367521368</v>
      </c>
      <c r="E195" s="1">
        <f t="shared" si="35"/>
        <v>10.2393162393162</v>
      </c>
      <c r="F195" s="1">
        <f t="shared" si="35"/>
        <v>10.5811965811966</v>
      </c>
    </row>
    <row r="196" spans="1:7">
      <c r="A196" s="1" t="s">
        <v>3</v>
      </c>
      <c r="B196" s="1" t="s">
        <v>4</v>
      </c>
      <c r="C196" s="1" t="s">
        <v>5</v>
      </c>
      <c r="D196" s="1" t="s">
        <v>6</v>
      </c>
      <c r="E196" s="1" t="s">
        <v>7</v>
      </c>
      <c r="F196" s="1" t="s">
        <v>8</v>
      </c>
      <c r="G196" s="1" t="s">
        <v>13</v>
      </c>
    </row>
    <row r="197" spans="1:6">
      <c r="A197" s="1">
        <f t="shared" ref="A196:A205" si="36">(A182+0.0106)/0.0234</f>
        <v>10.0683760683761</v>
      </c>
      <c r="B197" s="1">
        <f>(B182+0.0106)/0.0234</f>
        <v>9.47008547008547</v>
      </c>
      <c r="C197" s="1">
        <f>(C182+0.0106)/0.0234</f>
        <v>9.04273504273504</v>
      </c>
      <c r="D197" s="1">
        <f>(D182+0.0106)/0.0234</f>
        <v>9.8974358974359</v>
      </c>
      <c r="E197" s="1">
        <f>(E182+0.0106)/0.0234</f>
        <v>10.7521367521368</v>
      </c>
      <c r="F197" s="1">
        <f>(F182+0.0106)/0.0234</f>
        <v>9.64102564102564</v>
      </c>
    </row>
    <row r="198" spans="1:7">
      <c r="A198" s="1" t="s">
        <v>3</v>
      </c>
      <c r="B198" s="1" t="s">
        <v>4</v>
      </c>
      <c r="C198" s="1" t="s">
        <v>5</v>
      </c>
      <c r="D198" s="1" t="s">
        <v>6</v>
      </c>
      <c r="E198" s="1" t="s">
        <v>7</v>
      </c>
      <c r="F198" s="1" t="s">
        <v>8</v>
      </c>
      <c r="G198" s="1" t="s">
        <v>14</v>
      </c>
    </row>
    <row r="199" spans="1:6">
      <c r="A199" s="1">
        <f t="shared" si="36"/>
        <v>10.3247863247863</v>
      </c>
      <c r="B199" s="1">
        <f>(B184+0.0106)/0.0234</f>
        <v>9.04273504273504</v>
      </c>
      <c r="C199" s="1">
        <f>(C184+0.0106)/0.0234</f>
        <v>8.95726495726496</v>
      </c>
      <c r="D199" s="1">
        <f>(D184+0.0106)/0.0234</f>
        <v>11.7350427350427</v>
      </c>
      <c r="E199" s="1">
        <f>(E184+0.0106)/0.0234</f>
        <v>12.034188034188</v>
      </c>
      <c r="F199" s="1">
        <f>(F184+0.0106)/0.0234</f>
        <v>11.3504273504274</v>
      </c>
    </row>
    <row r="200" spans="1:7">
      <c r="A200" s="1" t="s">
        <v>3</v>
      </c>
      <c r="B200" s="1" t="s">
        <v>4</v>
      </c>
      <c r="C200" s="1" t="s">
        <v>5</v>
      </c>
      <c r="D200" s="1" t="s">
        <v>6</v>
      </c>
      <c r="E200" s="1" t="s">
        <v>7</v>
      </c>
      <c r="F200" s="1" t="s">
        <v>8</v>
      </c>
      <c r="G200" s="1" t="s">
        <v>15</v>
      </c>
    </row>
    <row r="201" spans="1:6">
      <c r="A201" s="1">
        <f t="shared" si="36"/>
        <v>10.7521367521368</v>
      </c>
      <c r="B201" s="1">
        <f>(B186+0.0106)/0.0234</f>
        <v>9.8974358974359</v>
      </c>
      <c r="C201" s="1">
        <f>(C186+0.0106)/0.0234</f>
        <v>8.4017094017094</v>
      </c>
      <c r="D201" s="1">
        <f>(D186+0.0106)/0.0234</f>
        <v>12.5897435897436</v>
      </c>
      <c r="E201" s="1">
        <f>(E186+0.0106)/0.0234</f>
        <v>13.1880341880342</v>
      </c>
      <c r="F201" s="1">
        <f>(F186+0.0106)/0.0234</f>
        <v>12.5042735042735</v>
      </c>
    </row>
    <row r="202" spans="1:7">
      <c r="A202" s="1" t="s">
        <v>3</v>
      </c>
      <c r="B202" s="1" t="s">
        <v>4</v>
      </c>
      <c r="C202" s="1" t="s">
        <v>5</v>
      </c>
      <c r="D202" s="1" t="s">
        <v>6</v>
      </c>
      <c r="E202" s="1" t="s">
        <v>7</v>
      </c>
      <c r="F202" s="1" t="s">
        <v>8</v>
      </c>
      <c r="G202" s="1" t="s">
        <v>16</v>
      </c>
    </row>
    <row r="203" spans="1:6">
      <c r="A203" s="1">
        <f t="shared" si="36"/>
        <v>11.9487179487179</v>
      </c>
      <c r="B203" s="1">
        <f>(B188+0.0106)/0.0234</f>
        <v>12.974358974359</v>
      </c>
      <c r="C203" s="1">
        <f>(C188+0.0106)/0.0234</f>
        <v>10.8803418803419</v>
      </c>
      <c r="D203" s="1">
        <f>(D188+0.0106)/0.0234</f>
        <v>10.3247863247863</v>
      </c>
      <c r="E203" s="1">
        <f>(E188+0.0106)/0.0234</f>
        <v>10.7948717948718</v>
      </c>
      <c r="F203" s="1">
        <f>(F188+0.0106)/0.0234</f>
        <v>11.3076923076923</v>
      </c>
    </row>
    <row r="204" spans="1:7">
      <c r="A204" s="1" t="s">
        <v>3</v>
      </c>
      <c r="B204" s="1" t="s">
        <v>4</v>
      </c>
      <c r="C204" s="1" t="s">
        <v>5</v>
      </c>
      <c r="D204" s="1" t="s">
        <v>6</v>
      </c>
      <c r="E204" s="1" t="s">
        <v>7</v>
      </c>
      <c r="F204" s="1" t="s">
        <v>8</v>
      </c>
      <c r="G204" s="1" t="s">
        <v>17</v>
      </c>
    </row>
    <row r="205" spans="1:6">
      <c r="A205" s="1">
        <f t="shared" si="36"/>
        <v>12.2051282051282</v>
      </c>
      <c r="B205" s="1">
        <f>(B190+0.0106)/0.0234</f>
        <v>10.2393162393162</v>
      </c>
      <c r="C205" s="1">
        <f>(C190+0.0106)/0.0234</f>
        <v>11.6068376068376</v>
      </c>
      <c r="D205" s="1">
        <f>(D190+0.0106)/0.0234</f>
        <v>11.0940170940171</v>
      </c>
      <c r="E205" s="1">
        <f>(E190+0.0106)/0.0234</f>
        <v>12.1196581196581</v>
      </c>
      <c r="F205" s="1">
        <f>(F190+0.0106)/0.0234</f>
        <v>11.1794871794872</v>
      </c>
    </row>
    <row r="208" ht="14.4" spans="1:2">
      <c r="A208" s="11" t="s">
        <v>39</v>
      </c>
      <c r="B208" s="1" t="s">
        <v>40</v>
      </c>
    </row>
    <row r="209" spans="1:8">
      <c r="A209" s="1" t="s">
        <v>3</v>
      </c>
      <c r="B209" s="1" t="s">
        <v>4</v>
      </c>
      <c r="C209" s="1" t="s">
        <v>5</v>
      </c>
      <c r="E209" s="1" t="s">
        <v>6</v>
      </c>
      <c r="F209" s="1" t="s">
        <v>7</v>
      </c>
      <c r="G209" s="1" t="s">
        <v>8</v>
      </c>
      <c r="H209" s="1" t="s">
        <v>9</v>
      </c>
    </row>
    <row r="210" spans="1:7">
      <c r="A210" s="1">
        <f>A195*10/9/0.2</f>
        <v>53.0864197530864</v>
      </c>
      <c r="B210" s="1">
        <f>B195*10/9/0.2</f>
        <v>51.1870845204178</v>
      </c>
      <c r="C210" s="1">
        <f>C195*10/9/0.2</f>
        <v>53.7986704653371</v>
      </c>
      <c r="D210" s="8"/>
      <c r="E210" s="1">
        <f>D195*10/9/0.2</f>
        <v>59.7340930674264</v>
      </c>
      <c r="F210" s="1">
        <f>E195*10/9/0.2</f>
        <v>56.8850902184235</v>
      </c>
      <c r="G210" s="1">
        <f>F195*10/9/0.2</f>
        <v>58.7844254510921</v>
      </c>
    </row>
    <row r="211" spans="1:8">
      <c r="A211" s="1" t="s">
        <v>3</v>
      </c>
      <c r="B211" s="1" t="s">
        <v>4</v>
      </c>
      <c r="C211" s="1" t="s">
        <v>5</v>
      </c>
      <c r="D211" s="8"/>
      <c r="E211" s="1" t="s">
        <v>6</v>
      </c>
      <c r="F211" s="1" t="s">
        <v>7</v>
      </c>
      <c r="G211" s="1" t="s">
        <v>8</v>
      </c>
      <c r="H211" s="1" t="s">
        <v>13</v>
      </c>
    </row>
    <row r="212" spans="1:7">
      <c r="A212" s="1">
        <f t="shared" ref="A211:A220" si="37">A197*10/9/0.2</f>
        <v>55.9354226020893</v>
      </c>
      <c r="B212" s="1">
        <f>B197*10/9/0.2</f>
        <v>52.6115859449193</v>
      </c>
      <c r="C212" s="1">
        <f>C197*10/9/0.2</f>
        <v>50.2374169040836</v>
      </c>
      <c r="D212" s="8"/>
      <c r="E212" s="1">
        <f>D197*10/9/0.2</f>
        <v>54.985754985755</v>
      </c>
      <c r="F212" s="1">
        <f>E197*10/9/0.2</f>
        <v>59.7340930674264</v>
      </c>
      <c r="G212" s="1">
        <f>F197*10/9/0.2</f>
        <v>53.5612535612536</v>
      </c>
    </row>
    <row r="213" spans="1:8">
      <c r="A213" s="1" t="s">
        <v>3</v>
      </c>
      <c r="B213" s="1" t="s">
        <v>4</v>
      </c>
      <c r="C213" s="1" t="s">
        <v>5</v>
      </c>
      <c r="D213" s="8"/>
      <c r="E213" s="1" t="s">
        <v>6</v>
      </c>
      <c r="F213" s="1" t="s">
        <v>7</v>
      </c>
      <c r="G213" s="1" t="s">
        <v>8</v>
      </c>
      <c r="H213" s="1" t="s">
        <v>14</v>
      </c>
    </row>
    <row r="214" spans="1:7">
      <c r="A214" s="1">
        <f t="shared" si="37"/>
        <v>57.3599240265907</v>
      </c>
      <c r="B214" s="1">
        <f>B199*10/9/0.2</f>
        <v>50.2374169040836</v>
      </c>
      <c r="C214" s="1">
        <f>C199*10/9/0.2</f>
        <v>49.7625830959164</v>
      </c>
      <c r="D214" s="8"/>
      <c r="E214" s="1">
        <f>D199*10/9/0.2</f>
        <v>65.1946818613485</v>
      </c>
      <c r="F214" s="1">
        <f>E199*10/9/0.2</f>
        <v>66.8566001899335</v>
      </c>
      <c r="G214" s="1">
        <f>F199*10/9/0.2</f>
        <v>63.0579297245964</v>
      </c>
    </row>
    <row r="215" spans="1:8">
      <c r="A215" s="1" t="s">
        <v>3</v>
      </c>
      <c r="B215" s="1" t="s">
        <v>4</v>
      </c>
      <c r="C215" s="1" t="s">
        <v>5</v>
      </c>
      <c r="D215" s="8"/>
      <c r="E215" s="1" t="s">
        <v>6</v>
      </c>
      <c r="F215" s="1" t="s">
        <v>7</v>
      </c>
      <c r="G215" s="1" t="s">
        <v>8</v>
      </c>
      <c r="H215" s="1" t="s">
        <v>15</v>
      </c>
    </row>
    <row r="216" spans="1:7">
      <c r="A216" s="1">
        <f t="shared" si="37"/>
        <v>59.7340930674264</v>
      </c>
      <c r="B216" s="1">
        <f>B201*10/9/0.2</f>
        <v>54.985754985755</v>
      </c>
      <c r="C216" s="1">
        <f>C201*10/9/0.2</f>
        <v>46.67616334283</v>
      </c>
      <c r="D216" s="8"/>
      <c r="E216" s="1">
        <f>D201*10/9/0.2</f>
        <v>69.9430199430199</v>
      </c>
      <c r="F216" s="1">
        <f>E201*10/9/0.2</f>
        <v>73.2668566001899</v>
      </c>
      <c r="G216" s="1">
        <f>F201*10/9/0.2</f>
        <v>69.4681861348528</v>
      </c>
    </row>
    <row r="217" spans="1:8">
      <c r="A217" s="1" t="s">
        <v>3</v>
      </c>
      <c r="B217" s="1" t="s">
        <v>4</v>
      </c>
      <c r="C217" s="1" t="s">
        <v>5</v>
      </c>
      <c r="D217" s="8"/>
      <c r="E217" s="1" t="s">
        <v>6</v>
      </c>
      <c r="F217" s="1" t="s">
        <v>7</v>
      </c>
      <c r="G217" s="1" t="s">
        <v>8</v>
      </c>
      <c r="H217" s="1" t="s">
        <v>16</v>
      </c>
    </row>
    <row r="218" spans="1:7">
      <c r="A218" s="1">
        <f t="shared" si="37"/>
        <v>66.3817663817664</v>
      </c>
      <c r="B218" s="1">
        <f>B203*10/9/0.2</f>
        <v>72.0797720797721</v>
      </c>
      <c r="C218" s="1">
        <f>C203*10/9/0.2</f>
        <v>60.4463437796771</v>
      </c>
      <c r="D218" s="8"/>
      <c r="E218" s="1">
        <f>D203*10/9/0.2</f>
        <v>57.3599240265907</v>
      </c>
      <c r="F218" s="1">
        <f>E203*10/9/0.2</f>
        <v>59.97150997151</v>
      </c>
      <c r="G218" s="1">
        <f>F203*10/9/0.2</f>
        <v>62.8205128205128</v>
      </c>
    </row>
    <row r="219" spans="1:8">
      <c r="A219" s="1" t="s">
        <v>3</v>
      </c>
      <c r="B219" s="1" t="s">
        <v>4</v>
      </c>
      <c r="C219" s="1" t="s">
        <v>5</v>
      </c>
      <c r="D219" s="8"/>
      <c r="E219" s="1" t="s">
        <v>6</v>
      </c>
      <c r="F219" s="1" t="s">
        <v>7</v>
      </c>
      <c r="G219" s="1" t="s">
        <v>8</v>
      </c>
      <c r="H219" s="1" t="s">
        <v>17</v>
      </c>
    </row>
    <row r="220" spans="1:7">
      <c r="A220" s="1">
        <f t="shared" si="37"/>
        <v>67.8062678062678</v>
      </c>
      <c r="B220" s="1">
        <f>B205*10/9/0.2</f>
        <v>56.8850902184235</v>
      </c>
      <c r="C220" s="1">
        <f>C205*10/9/0.2</f>
        <v>64.4824311490978</v>
      </c>
      <c r="D220" s="8"/>
      <c r="E220" s="1">
        <f>D205*10/9/0.2</f>
        <v>61.633428300095</v>
      </c>
      <c r="F220" s="1">
        <f>E205*10/9/0.2</f>
        <v>67.3314339981006</v>
      </c>
      <c r="G220" s="1">
        <f>F205*10/9/0.2</f>
        <v>62.1082621082621</v>
      </c>
    </row>
    <row r="222" ht="22.8" spans="1:1">
      <c r="A222" s="2" t="s">
        <v>41</v>
      </c>
    </row>
    <row r="223" ht="21" spans="1:19">
      <c r="A223" s="5" t="s">
        <v>42</v>
      </c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4"/>
      <c r="N223" s="4"/>
      <c r="O223" s="4"/>
      <c r="P223" s="4"/>
      <c r="Q223" s="4"/>
      <c r="R223" s="4"/>
      <c r="S223" s="4"/>
    </row>
    <row r="224" spans="1:1">
      <c r="A224" s="1" t="s">
        <v>20</v>
      </c>
    </row>
    <row r="225" spans="1:7">
      <c r="A225" s="1" t="s">
        <v>36</v>
      </c>
      <c r="B225" s="1">
        <v>1</v>
      </c>
      <c r="C225" s="1">
        <v>2</v>
      </c>
      <c r="D225" s="1">
        <v>3</v>
      </c>
      <c r="E225" s="1">
        <v>4</v>
      </c>
      <c r="F225" s="1">
        <v>5</v>
      </c>
      <c r="G225" s="1">
        <v>6</v>
      </c>
    </row>
    <row r="226" spans="1:7">
      <c r="A226" s="1" t="s">
        <v>2</v>
      </c>
      <c r="B226" s="1">
        <v>0</v>
      </c>
      <c r="C226" s="1">
        <v>0.051</v>
      </c>
      <c r="D226" s="1">
        <v>0.174</v>
      </c>
      <c r="E226" s="1">
        <v>0.283</v>
      </c>
      <c r="F226" s="1">
        <v>0.405</v>
      </c>
      <c r="G226" s="1">
        <v>0.496</v>
      </c>
    </row>
    <row r="227" ht="27.6" spans="1:7">
      <c r="A227" s="11" t="s">
        <v>43</v>
      </c>
      <c r="B227" s="1">
        <v>0</v>
      </c>
      <c r="C227" s="1">
        <v>0.04</v>
      </c>
      <c r="D227" s="1">
        <v>0.08</v>
      </c>
      <c r="E227" s="1">
        <v>0.12</v>
      </c>
      <c r="F227" s="1">
        <v>0.16</v>
      </c>
      <c r="G227" s="1">
        <v>0.2</v>
      </c>
    </row>
    <row r="230" spans="1:1">
      <c r="A230" s="1" t="s">
        <v>2</v>
      </c>
    </row>
    <row r="231" spans="1:7">
      <c r="A231" s="1" t="s">
        <v>3</v>
      </c>
      <c r="B231" s="1" t="s">
        <v>4</v>
      </c>
      <c r="C231" s="1" t="s">
        <v>5</v>
      </c>
      <c r="D231" s="1" t="s">
        <v>6</v>
      </c>
      <c r="E231" s="1" t="s">
        <v>7</v>
      </c>
      <c r="F231" s="1" t="s">
        <v>8</v>
      </c>
      <c r="G231" s="1" t="s">
        <v>9</v>
      </c>
    </row>
    <row r="232" spans="1:6">
      <c r="A232" s="1">
        <v>0.321</v>
      </c>
      <c r="B232" s="1">
        <v>0.331</v>
      </c>
      <c r="C232" s="1">
        <v>0.302</v>
      </c>
      <c r="D232" s="1">
        <v>0.256</v>
      </c>
      <c r="E232" s="1">
        <v>0.231</v>
      </c>
      <c r="F232" s="1">
        <v>0.244</v>
      </c>
    </row>
    <row r="233" spans="1:7">
      <c r="A233" s="1" t="s">
        <v>3</v>
      </c>
      <c r="B233" s="1" t="s">
        <v>4</v>
      </c>
      <c r="C233" s="1" t="s">
        <v>5</v>
      </c>
      <c r="D233" s="1" t="s">
        <v>6</v>
      </c>
      <c r="E233" s="1" t="s">
        <v>7</v>
      </c>
      <c r="F233" s="1" t="s">
        <v>8</v>
      </c>
      <c r="G233" s="1" t="s">
        <v>13</v>
      </c>
    </row>
    <row r="234" spans="1:6">
      <c r="A234" s="1">
        <v>0.352</v>
      </c>
      <c r="B234" s="1">
        <v>0.304</v>
      </c>
      <c r="C234" s="1">
        <v>0.322</v>
      </c>
      <c r="D234" s="1">
        <v>0.274</v>
      </c>
      <c r="E234" s="1">
        <v>0.255</v>
      </c>
      <c r="F234" s="1">
        <v>0.241</v>
      </c>
    </row>
    <row r="235" spans="1:7">
      <c r="A235" s="1" t="s">
        <v>3</v>
      </c>
      <c r="B235" s="1" t="s">
        <v>4</v>
      </c>
      <c r="C235" s="1" t="s">
        <v>5</v>
      </c>
      <c r="D235" s="1" t="s">
        <v>6</v>
      </c>
      <c r="E235" s="1" t="s">
        <v>7</v>
      </c>
      <c r="F235" s="1" t="s">
        <v>8</v>
      </c>
      <c r="G235" s="1" t="s">
        <v>14</v>
      </c>
    </row>
    <row r="236" spans="1:6">
      <c r="A236" s="1">
        <v>0.314</v>
      </c>
      <c r="B236" s="1">
        <v>0.361</v>
      </c>
      <c r="C236" s="1">
        <v>0.322</v>
      </c>
      <c r="D236" s="1">
        <v>0.251</v>
      </c>
      <c r="E236" s="1">
        <v>0.247</v>
      </c>
      <c r="F236" s="1">
        <v>0.239</v>
      </c>
    </row>
    <row r="237" spans="1:7">
      <c r="A237" s="1" t="s">
        <v>3</v>
      </c>
      <c r="B237" s="1" t="s">
        <v>4</v>
      </c>
      <c r="C237" s="1" t="s">
        <v>5</v>
      </c>
      <c r="D237" s="1" t="s">
        <v>6</v>
      </c>
      <c r="E237" s="1" t="s">
        <v>7</v>
      </c>
      <c r="F237" s="1" t="s">
        <v>8</v>
      </c>
      <c r="G237" s="1" t="s">
        <v>15</v>
      </c>
    </row>
    <row r="238" spans="1:6">
      <c r="A238" s="1">
        <v>0.324</v>
      </c>
      <c r="B238" s="1">
        <v>0.342</v>
      </c>
      <c r="C238" s="1">
        <v>0.334</v>
      </c>
      <c r="D238" s="1">
        <v>0.238</v>
      </c>
      <c r="E238" s="1">
        <v>0.243</v>
      </c>
      <c r="F238" s="1">
        <v>0.252</v>
      </c>
    </row>
    <row r="239" spans="1:7">
      <c r="A239" s="1" t="s">
        <v>3</v>
      </c>
      <c r="B239" s="1" t="s">
        <v>4</v>
      </c>
      <c r="C239" s="1" t="s">
        <v>5</v>
      </c>
      <c r="D239" s="1" t="s">
        <v>6</v>
      </c>
      <c r="E239" s="1" t="s">
        <v>7</v>
      </c>
      <c r="F239" s="1" t="s">
        <v>8</v>
      </c>
      <c r="G239" s="1" t="s">
        <v>16</v>
      </c>
    </row>
    <row r="240" spans="1:6">
      <c r="A240" s="1">
        <v>0.301</v>
      </c>
      <c r="B240" s="1">
        <v>0.296</v>
      </c>
      <c r="C240" s="1">
        <v>0.311</v>
      </c>
      <c r="D240" s="1">
        <v>0.259</v>
      </c>
      <c r="E240" s="1">
        <v>0.264</v>
      </c>
      <c r="F240" s="1">
        <v>0.271</v>
      </c>
    </row>
    <row r="241" spans="1:7">
      <c r="A241" s="1" t="s">
        <v>3</v>
      </c>
      <c r="B241" s="1" t="s">
        <v>4</v>
      </c>
      <c r="C241" s="1" t="s">
        <v>5</v>
      </c>
      <c r="D241" s="1" t="s">
        <v>6</v>
      </c>
      <c r="E241" s="1" t="s">
        <v>7</v>
      </c>
      <c r="F241" s="1" t="s">
        <v>8</v>
      </c>
      <c r="G241" s="1" t="s">
        <v>17</v>
      </c>
    </row>
    <row r="242" spans="1:6">
      <c r="A242" s="1">
        <v>0.314</v>
      </c>
      <c r="B242" s="1">
        <v>0.316</v>
      </c>
      <c r="C242" s="1">
        <v>0.298</v>
      </c>
      <c r="D242" s="1">
        <v>0.282</v>
      </c>
      <c r="E242" s="1">
        <v>0.272</v>
      </c>
      <c r="F242" s="1">
        <v>0.27</v>
      </c>
    </row>
    <row r="245" ht="55.2" spans="1:1">
      <c r="A245" s="11" t="s">
        <v>44</v>
      </c>
    </row>
    <row r="246" spans="1:7">
      <c r="A246" s="1" t="s">
        <v>3</v>
      </c>
      <c r="B246" s="1" t="s">
        <v>4</v>
      </c>
      <c r="C246" s="1" t="s">
        <v>5</v>
      </c>
      <c r="D246" s="1" t="s">
        <v>6</v>
      </c>
      <c r="E246" s="1" t="s">
        <v>7</v>
      </c>
      <c r="F246" s="1" t="s">
        <v>8</v>
      </c>
      <c r="G246" s="1" t="s">
        <v>9</v>
      </c>
    </row>
    <row r="247" spans="1:6">
      <c r="A247" s="1">
        <f t="shared" ref="A247:F247" si="38">(A232+0.0107/0.3801)*1000</f>
        <v>349.150486714023</v>
      </c>
      <c r="B247" s="1">
        <f t="shared" si="38"/>
        <v>359.150486714023</v>
      </c>
      <c r="C247" s="1">
        <f t="shared" si="38"/>
        <v>330.150486714023</v>
      </c>
      <c r="D247" s="1">
        <f t="shared" si="38"/>
        <v>284.150486714023</v>
      </c>
      <c r="E247" s="1">
        <f t="shared" si="38"/>
        <v>259.150486714023</v>
      </c>
      <c r="F247" s="1">
        <f t="shared" si="38"/>
        <v>272.150486714023</v>
      </c>
    </row>
    <row r="248" spans="1:7">
      <c r="A248" s="1" t="s">
        <v>3</v>
      </c>
      <c r="B248" s="1" t="s">
        <v>4</v>
      </c>
      <c r="C248" s="1" t="s">
        <v>5</v>
      </c>
      <c r="D248" s="1" t="s">
        <v>6</v>
      </c>
      <c r="E248" s="1" t="s">
        <v>7</v>
      </c>
      <c r="F248" s="1" t="s">
        <v>8</v>
      </c>
      <c r="G248" s="1" t="s">
        <v>13</v>
      </c>
    </row>
    <row r="249" spans="1:6">
      <c r="A249" s="1">
        <f t="shared" ref="A248:A257" si="39">(A234+0.0107/0.3801)*1000</f>
        <v>380.150486714023</v>
      </c>
      <c r="B249" s="1">
        <f>(B234+0.0107/0.3801)*1000</f>
        <v>332.150486714023</v>
      </c>
      <c r="C249" s="1">
        <f>(C234+0.0107/0.3801)*1000</f>
        <v>350.150486714023</v>
      </c>
      <c r="D249" s="1">
        <f>(D234+0.0107/0.3801)*1000</f>
        <v>302.150486714023</v>
      </c>
      <c r="E249" s="1">
        <f>(E234+0.0107/0.3801)*1000</f>
        <v>283.150486714023</v>
      </c>
      <c r="F249" s="1">
        <f>(F234+0.0107/0.3801)*1000</f>
        <v>269.150486714023</v>
      </c>
    </row>
    <row r="250" spans="1:7">
      <c r="A250" s="1" t="s">
        <v>3</v>
      </c>
      <c r="B250" s="1" t="s">
        <v>4</v>
      </c>
      <c r="C250" s="1" t="s">
        <v>5</v>
      </c>
      <c r="D250" s="1" t="s">
        <v>6</v>
      </c>
      <c r="E250" s="1" t="s">
        <v>7</v>
      </c>
      <c r="F250" s="1" t="s">
        <v>8</v>
      </c>
      <c r="G250" s="1" t="s">
        <v>14</v>
      </c>
    </row>
    <row r="251" spans="1:6">
      <c r="A251" s="1">
        <f t="shared" si="39"/>
        <v>342.150486714023</v>
      </c>
      <c r="B251" s="1">
        <f>(B236+0.0107/0.3801)*1000</f>
        <v>389.150486714023</v>
      </c>
      <c r="C251" s="1">
        <f>(C236+0.0107/0.3801)*1000</f>
        <v>350.150486714023</v>
      </c>
      <c r="D251" s="1">
        <f>(D236+0.0107/0.3801)*1000</f>
        <v>279.150486714023</v>
      </c>
      <c r="E251" s="1">
        <f>(E236+0.0107/0.3801)*1000</f>
        <v>275.150486714023</v>
      </c>
      <c r="F251" s="1">
        <f>(F236+0.0107/0.3801)*1000</f>
        <v>267.150486714023</v>
      </c>
    </row>
    <row r="252" spans="1:7">
      <c r="A252" s="1" t="s">
        <v>3</v>
      </c>
      <c r="B252" s="1" t="s">
        <v>4</v>
      </c>
      <c r="C252" s="1" t="s">
        <v>5</v>
      </c>
      <c r="D252" s="1" t="s">
        <v>6</v>
      </c>
      <c r="E252" s="1" t="s">
        <v>7</v>
      </c>
      <c r="F252" s="1" t="s">
        <v>8</v>
      </c>
      <c r="G252" s="1" t="s">
        <v>15</v>
      </c>
    </row>
    <row r="253" spans="1:6">
      <c r="A253" s="1">
        <f t="shared" si="39"/>
        <v>352.150486714023</v>
      </c>
      <c r="B253" s="1">
        <f>(B238+0.0107/0.3801)*1000</f>
        <v>370.150486714023</v>
      </c>
      <c r="C253" s="1">
        <f>(C238+0.0107/0.3801)*1000</f>
        <v>362.150486714023</v>
      </c>
      <c r="D253" s="1">
        <f>(D238+0.0107/0.3801)*1000</f>
        <v>266.150486714023</v>
      </c>
      <c r="E253" s="1">
        <f>(E238+0.0107/0.3801)*1000</f>
        <v>271.150486714023</v>
      </c>
      <c r="F253" s="1">
        <f>(F238+0.0107/0.3801)*1000</f>
        <v>280.150486714023</v>
      </c>
    </row>
    <row r="254" spans="1:7">
      <c r="A254" s="1" t="s">
        <v>3</v>
      </c>
      <c r="B254" s="1" t="s">
        <v>4</v>
      </c>
      <c r="C254" s="1" t="s">
        <v>5</v>
      </c>
      <c r="D254" s="1" t="s">
        <v>6</v>
      </c>
      <c r="E254" s="1" t="s">
        <v>7</v>
      </c>
      <c r="F254" s="1" t="s">
        <v>8</v>
      </c>
      <c r="G254" s="1" t="s">
        <v>16</v>
      </c>
    </row>
    <row r="255" spans="1:6">
      <c r="A255" s="1">
        <f t="shared" si="39"/>
        <v>329.150486714023</v>
      </c>
      <c r="B255" s="1">
        <f>(B240+0.0107/0.3801)*1000</f>
        <v>324.150486714023</v>
      </c>
      <c r="C255" s="1">
        <f>(C240+0.0107/0.3801)*1000</f>
        <v>339.150486714023</v>
      </c>
      <c r="D255" s="1">
        <f>(D240+0.0107/0.3801)*1000</f>
        <v>287.150486714023</v>
      </c>
      <c r="E255" s="1">
        <f>(E240+0.0107/0.3801)*1000</f>
        <v>292.150486714023</v>
      </c>
      <c r="F255" s="1">
        <f>(F240+0.0107/0.3801)*1000</f>
        <v>299.150486714023</v>
      </c>
    </row>
    <row r="256" spans="1:7">
      <c r="A256" s="1" t="s">
        <v>3</v>
      </c>
      <c r="B256" s="1" t="s">
        <v>4</v>
      </c>
      <c r="C256" s="1" t="s">
        <v>5</v>
      </c>
      <c r="D256" s="1" t="s">
        <v>6</v>
      </c>
      <c r="E256" s="1" t="s">
        <v>7</v>
      </c>
      <c r="F256" s="1" t="s">
        <v>8</v>
      </c>
      <c r="G256" s="1" t="s">
        <v>17</v>
      </c>
    </row>
    <row r="257" spans="1:6">
      <c r="A257" s="1">
        <f t="shared" si="39"/>
        <v>342.150486714023</v>
      </c>
      <c r="B257" s="1">
        <f>(B242+0.0107/0.3801)*1000</f>
        <v>344.150486714023</v>
      </c>
      <c r="C257" s="1">
        <f>(C242+0.0107/0.3801)*1000</f>
        <v>326.150486714023</v>
      </c>
      <c r="D257" s="1">
        <f>(D242+0.0107/0.3801)*1000</f>
        <v>310.150486714023</v>
      </c>
      <c r="E257" s="1">
        <f>(E242+0.0107/0.3801)*1000</f>
        <v>300.150486714023</v>
      </c>
      <c r="F257" s="1">
        <f>(F242+0.0107/0.3801)*1000</f>
        <v>298.150486714023</v>
      </c>
    </row>
    <row r="260" ht="27.6" spans="1:1">
      <c r="A260" s="11" t="s">
        <v>45</v>
      </c>
    </row>
    <row r="261" spans="1:6">
      <c r="A261" s="1" t="s">
        <v>3</v>
      </c>
      <c r="B261" s="1" t="s">
        <v>4</v>
      </c>
      <c r="C261" s="1" t="s">
        <v>5</v>
      </c>
      <c r="D261" s="1" t="s">
        <v>6</v>
      </c>
      <c r="E261" s="1" t="s">
        <v>7</v>
      </c>
      <c r="F261" s="1" t="s">
        <v>8</v>
      </c>
    </row>
    <row r="262" spans="1:8">
      <c r="A262" s="1">
        <f t="shared" ref="A262:F262" si="40">A247*2/7/0.2</f>
        <v>498.786409591461</v>
      </c>
      <c r="B262" s="1">
        <f t="shared" si="40"/>
        <v>513.072123877175</v>
      </c>
      <c r="C262" s="1">
        <f t="shared" si="40"/>
        <v>471.643552448604</v>
      </c>
      <c r="D262" s="1">
        <f t="shared" si="40"/>
        <v>405.929266734318</v>
      </c>
      <c r="E262" s="1">
        <f t="shared" si="40"/>
        <v>370.214981020032</v>
      </c>
      <c r="F262" s="1">
        <f t="shared" si="40"/>
        <v>388.786409591461</v>
      </c>
      <c r="G262" s="1" t="s">
        <v>9</v>
      </c>
      <c r="H262" s="8"/>
    </row>
    <row r="263" spans="1:8">
      <c r="A263" s="1" t="s">
        <v>3</v>
      </c>
      <c r="B263" s="1" t="s">
        <v>4</v>
      </c>
      <c r="C263" s="1" t="s">
        <v>5</v>
      </c>
      <c r="D263" s="1" t="s">
        <v>6</v>
      </c>
      <c r="E263" s="1" t="s">
        <v>7</v>
      </c>
      <c r="F263" s="1" t="s">
        <v>8</v>
      </c>
      <c r="H263" s="8"/>
    </row>
    <row r="264" spans="1:8">
      <c r="A264" s="1">
        <f t="shared" ref="A263:A272" si="41">A249*2/7/0.2</f>
        <v>543.072123877175</v>
      </c>
      <c r="B264" s="1">
        <f>B249*2/7/0.2</f>
        <v>474.500695305747</v>
      </c>
      <c r="C264" s="1">
        <f>C249*2/7/0.2</f>
        <v>500.214981020032</v>
      </c>
      <c r="D264" s="1">
        <f>D249*2/7/0.2</f>
        <v>431.643552448604</v>
      </c>
      <c r="E264" s="1">
        <f>E249*2/7/0.2</f>
        <v>404.500695305747</v>
      </c>
      <c r="F264" s="1">
        <f>F249*2/7/0.2</f>
        <v>384.500695305747</v>
      </c>
      <c r="G264" s="1" t="s">
        <v>13</v>
      </c>
      <c r="H264" s="8"/>
    </row>
    <row r="265" spans="1:8">
      <c r="A265" s="1" t="s">
        <v>3</v>
      </c>
      <c r="B265" s="1" t="s">
        <v>4</v>
      </c>
      <c r="C265" s="1" t="s">
        <v>5</v>
      </c>
      <c r="D265" s="1" t="s">
        <v>6</v>
      </c>
      <c r="E265" s="1" t="s">
        <v>7</v>
      </c>
      <c r="F265" s="1" t="s">
        <v>8</v>
      </c>
      <c r="H265" s="8"/>
    </row>
    <row r="266" spans="1:8">
      <c r="A266" s="1">
        <f t="shared" si="41"/>
        <v>488.786409591461</v>
      </c>
      <c r="B266" s="1">
        <f>B251*2/7/0.2</f>
        <v>555.929266734318</v>
      </c>
      <c r="C266" s="1">
        <f>C251*2/7/0.2</f>
        <v>500.214981020032</v>
      </c>
      <c r="D266" s="1">
        <f>D251*2/7/0.2</f>
        <v>398.786409591461</v>
      </c>
      <c r="E266" s="1">
        <f>E251*2/7/0.2</f>
        <v>393.072123877175</v>
      </c>
      <c r="F266" s="1">
        <f>F251*2/7/0.2</f>
        <v>381.643552448604</v>
      </c>
      <c r="G266" s="1" t="s">
        <v>14</v>
      </c>
      <c r="H266" s="8"/>
    </row>
    <row r="267" spans="1:8">
      <c r="A267" s="1" t="s">
        <v>3</v>
      </c>
      <c r="B267" s="1" t="s">
        <v>4</v>
      </c>
      <c r="C267" s="1" t="s">
        <v>5</v>
      </c>
      <c r="D267" s="1" t="s">
        <v>6</v>
      </c>
      <c r="E267" s="1" t="s">
        <v>7</v>
      </c>
      <c r="F267" s="1" t="s">
        <v>8</v>
      </c>
      <c r="H267" s="8"/>
    </row>
    <row r="268" spans="1:8">
      <c r="A268" s="1">
        <f t="shared" si="41"/>
        <v>503.072123877175</v>
      </c>
      <c r="B268" s="1">
        <f>B253*2/7/0.2</f>
        <v>528.786409591461</v>
      </c>
      <c r="C268" s="1">
        <f>C253*2/7/0.2</f>
        <v>517.357838162889</v>
      </c>
      <c r="D268" s="1">
        <f>D253*2/7/0.2</f>
        <v>380.214981020032</v>
      </c>
      <c r="E268" s="1">
        <f>E253*2/7/0.2</f>
        <v>387.357838162889</v>
      </c>
      <c r="F268" s="1">
        <f>F253*2/7/0.2</f>
        <v>400.214981020032</v>
      </c>
      <c r="G268" s="1" t="s">
        <v>15</v>
      </c>
      <c r="H268" s="8"/>
    </row>
    <row r="269" spans="1:8">
      <c r="A269" s="1" t="s">
        <v>3</v>
      </c>
      <c r="B269" s="1" t="s">
        <v>4</v>
      </c>
      <c r="C269" s="1" t="s">
        <v>5</v>
      </c>
      <c r="D269" s="1" t="s">
        <v>6</v>
      </c>
      <c r="E269" s="1" t="s">
        <v>7</v>
      </c>
      <c r="F269" s="1" t="s">
        <v>8</v>
      </c>
      <c r="H269" s="8"/>
    </row>
    <row r="270" spans="1:8">
      <c r="A270" s="1">
        <f t="shared" si="41"/>
        <v>470.214981020032</v>
      </c>
      <c r="B270" s="1">
        <f>B255*2/7/0.2</f>
        <v>463.072123877175</v>
      </c>
      <c r="C270" s="1">
        <f>C255*2/7/0.2</f>
        <v>484.500695305747</v>
      </c>
      <c r="D270" s="1">
        <f>D255*2/7/0.2</f>
        <v>410.214981020032</v>
      </c>
      <c r="E270" s="1">
        <f>E255*2/7/0.2</f>
        <v>417.357838162889</v>
      </c>
      <c r="F270" s="1">
        <f>F255*2/7/0.2</f>
        <v>427.35783816289</v>
      </c>
      <c r="G270" s="1" t="s">
        <v>16</v>
      </c>
      <c r="H270" s="8"/>
    </row>
    <row r="271" spans="1:8">
      <c r="A271" s="1" t="s">
        <v>3</v>
      </c>
      <c r="B271" s="1" t="s">
        <v>4</v>
      </c>
      <c r="C271" s="1" t="s">
        <v>5</v>
      </c>
      <c r="D271" s="1" t="s">
        <v>6</v>
      </c>
      <c r="E271" s="1" t="s">
        <v>7</v>
      </c>
      <c r="F271" s="1" t="s">
        <v>8</v>
      </c>
      <c r="H271" s="8"/>
    </row>
    <row r="272" spans="1:8">
      <c r="A272" s="1">
        <f t="shared" si="41"/>
        <v>488.786409591461</v>
      </c>
      <c r="B272" s="1">
        <f>B257*2/7/0.2</f>
        <v>491.643552448604</v>
      </c>
      <c r="C272" s="1">
        <f>C257*2/7/0.2</f>
        <v>465.929266734318</v>
      </c>
      <c r="D272" s="1">
        <f>D257*2/7/0.2</f>
        <v>443.072123877175</v>
      </c>
      <c r="E272" s="1">
        <f>E257*2/7/0.2</f>
        <v>428.786409591461</v>
      </c>
      <c r="F272" s="1">
        <f>F257*2/7/0.2</f>
        <v>425.929266734318</v>
      </c>
      <c r="G272" s="1" t="s">
        <v>17</v>
      </c>
      <c r="H272" s="8"/>
    </row>
  </sheetData>
  <mergeCells count="4">
    <mergeCell ref="I3:K3"/>
    <mergeCell ref="Y3:AA3"/>
    <mergeCell ref="B81:C81"/>
    <mergeCell ref="A192:D19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李志元-园艺</dc:creator>
  <cp:lastModifiedBy>不知觉病号</cp:lastModifiedBy>
  <dcterms:created xsi:type="dcterms:W3CDTF">2022-12-11T12:53:00Z</dcterms:created>
  <dcterms:modified xsi:type="dcterms:W3CDTF">2024-02-29T06:40:42Z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9DDDD1DAF9564CDB85E916B137CC084F_13</vt:lpwstr>
  </property>
  <property fmtid="{D5CDD505-2E9C-101B-9397-08002B2CF9AE}" pid="3" name="KSOProductBuildVer">
    <vt:lpwstr>2052-12.1.0.16388</vt:lpwstr>
  </property>
</Properties>
</file>