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Additional File 3" sheetId="1" r:id="rId1"/>
  </sheets>
  <calcPr calcId="145621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21" i="1"/>
  <c r="H21" i="1" s="1"/>
  <c r="L21" i="1" s="1"/>
  <c r="G21" i="1"/>
  <c r="K21" i="1" s="1"/>
  <c r="E22" i="1"/>
  <c r="G22" i="1"/>
  <c r="H22" i="1"/>
  <c r="L22" i="1" s="1"/>
  <c r="I22" i="1"/>
  <c r="M22" i="1" s="1"/>
  <c r="K22" i="1"/>
  <c r="B23" i="1"/>
  <c r="C23" i="1"/>
  <c r="D23" i="1"/>
  <c r="E23" i="1"/>
  <c r="B28" i="1"/>
  <c r="C28" i="1"/>
  <c r="D28" i="1"/>
  <c r="E37" i="1"/>
  <c r="E38" i="1"/>
  <c r="B39" i="1"/>
  <c r="C39" i="1"/>
  <c r="D39" i="1"/>
  <c r="B43" i="1"/>
  <c r="C43" i="1"/>
  <c r="D43" i="1"/>
  <c r="B44" i="1"/>
  <c r="D27" i="1" l="1"/>
  <c r="E39" i="1"/>
  <c r="H38" i="1" s="1"/>
  <c r="L38" i="1" s="1"/>
  <c r="B27" i="1"/>
  <c r="D44" i="1"/>
  <c r="I21" i="1"/>
  <c r="M21" i="1" s="1"/>
  <c r="O21" i="1" s="1"/>
  <c r="Q21" i="1" s="1"/>
  <c r="C27" i="1"/>
  <c r="C44" i="1"/>
  <c r="G37" i="1" l="1"/>
  <c r="K37" i="1" s="1"/>
  <c r="I38" i="1"/>
  <c r="M38" i="1" s="1"/>
  <c r="H37" i="1"/>
  <c r="L37" i="1" s="1"/>
  <c r="I37" i="1"/>
  <c r="M37" i="1" s="1"/>
  <c r="G38" i="1"/>
  <c r="K38" i="1" s="1"/>
  <c r="O37" i="1" l="1"/>
  <c r="Q37" i="1" s="1"/>
</calcChain>
</file>

<file path=xl/sharedStrings.xml><?xml version="1.0" encoding="utf-8"?>
<sst xmlns="http://schemas.openxmlformats.org/spreadsheetml/2006/main" count="57" uniqueCount="27">
  <si>
    <t>Cuscuta</t>
  </si>
  <si>
    <t>Non-parasitic outgroup</t>
  </si>
  <si>
    <t>mixed</t>
  </si>
  <si>
    <t>secreted</t>
  </si>
  <si>
    <t>non-secreted</t>
  </si>
  <si>
    <t>Proportions</t>
  </si>
  <si>
    <t>OG category</t>
  </si>
  <si>
    <r>
      <t xml:space="preserve">Expected </t>
    </r>
    <r>
      <rPr>
        <i/>
        <sz val="12"/>
        <color theme="1"/>
        <rFont val="Arial"/>
        <family val="2"/>
      </rPr>
      <t>Convolvulaceae</t>
    </r>
    <r>
      <rPr>
        <sz val="12"/>
        <color theme="1"/>
        <rFont val="Arial"/>
        <family val="2"/>
      </rPr>
      <t>-specific OGs</t>
    </r>
  </si>
  <si>
    <r>
      <t xml:space="preserve">Observed </t>
    </r>
    <r>
      <rPr>
        <i/>
        <sz val="12"/>
        <color theme="1"/>
        <rFont val="Arial"/>
        <family val="2"/>
      </rPr>
      <t>Convolvulaceae</t>
    </r>
    <r>
      <rPr>
        <sz val="12"/>
        <color theme="1"/>
        <rFont val="Arial"/>
        <family val="2"/>
      </rPr>
      <t>-specific OGs</t>
    </r>
  </si>
  <si>
    <t>Total numbers</t>
  </si>
  <si>
    <t>Testing for enrichment of secreted OGs in Cuscuta genus relative to the expectation for the non-parasitic outgroup level</t>
  </si>
  <si>
    <t>Striga</t>
  </si>
  <si>
    <t>p-value</t>
  </si>
  <si>
    <t>Chi-squared statistic</t>
  </si>
  <si>
    <r>
      <t xml:space="preserve">Expected </t>
    </r>
    <r>
      <rPr>
        <i/>
        <sz val="12"/>
        <color theme="1"/>
        <rFont val="Arial"/>
        <family val="2"/>
      </rPr>
      <t>Orobanchaceae</t>
    </r>
    <r>
      <rPr>
        <sz val="12"/>
        <color theme="1"/>
        <rFont val="Arial"/>
        <family val="2"/>
      </rPr>
      <t>-specific OGs</t>
    </r>
  </si>
  <si>
    <r>
      <t xml:space="preserve">Observed </t>
    </r>
    <r>
      <rPr>
        <i/>
        <sz val="12"/>
        <color theme="1"/>
        <rFont val="Arial"/>
        <family val="2"/>
      </rPr>
      <t>Orobanchaceae</t>
    </r>
    <r>
      <rPr>
        <sz val="12"/>
        <color theme="1"/>
        <rFont val="Arial"/>
        <family val="2"/>
      </rPr>
      <t>-specific OGs</t>
    </r>
  </si>
  <si>
    <t>Testing for enrichment of secreted OGs in Striga genus relative to the expectation for the non-parasitic outgroup level</t>
  </si>
  <si>
    <t>In</t>
  </si>
  <si>
    <t>Ca</t>
  </si>
  <si>
    <t>Cc</t>
  </si>
  <si>
    <t>Mg</t>
  </si>
  <si>
    <t>Sa</t>
  </si>
  <si>
    <t>Sh</t>
  </si>
  <si>
    <t>Total</t>
  </si>
  <si>
    <t>Group</t>
  </si>
  <si>
    <t xml:space="preserve">Numbers of specific OGs consisting of only non-secreted proteins (non-secreted), only secreted proteins (secreted) or both (mixed) for the non-parasitic outgroup level, and the genus and species-specific OGs. </t>
  </si>
  <si>
    <t>Chi-squared analysis for numbers of non-secreted, secreted, and mixed orthgroups at the genus and non-parasitic outgroup level of the orthogroup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</si>
</sst>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" fontId="1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tabSelected="1" zoomScale="75" workbookViewId="0">
      <selection activeCell="B1" sqref="B1"/>
    </sheetView>
  </sheetViews>
  <sheetFormatPr defaultColWidth="11" defaultRowHeight="15.75" x14ac:dyDescent="0.25"/>
  <cols>
    <col min="1" max="1" width="22.875" style="1" customWidth="1"/>
    <col min="2" max="5" width="16.125" style="1" customWidth="1"/>
    <col min="6" max="19" width="11" style="1"/>
  </cols>
  <sheetData>
    <row r="1" spans="1:19" s="46" customFormat="1" ht="35.1" customHeight="1" x14ac:dyDescent="0.25">
      <c r="A1" s="46" t="s">
        <v>26</v>
      </c>
    </row>
    <row r="2" spans="1:19" s="45" customFormat="1" ht="27.95" customHeight="1" x14ac:dyDescent="0.25">
      <c r="A2" s="47" t="s">
        <v>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x14ac:dyDescent="0.25">
      <c r="A3" s="44" t="s">
        <v>24</v>
      </c>
      <c r="B3" s="44" t="s">
        <v>4</v>
      </c>
      <c r="C3" s="44" t="s">
        <v>3</v>
      </c>
      <c r="D3" s="44" t="s">
        <v>2</v>
      </c>
      <c r="E3" s="44" t="s">
        <v>23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2"/>
    </row>
    <row r="4" spans="1:19" x14ac:dyDescent="0.25">
      <c r="A4" s="29" t="s">
        <v>1</v>
      </c>
      <c r="B4" s="29">
        <v>340</v>
      </c>
      <c r="C4" s="29">
        <v>22</v>
      </c>
      <c r="D4" s="29">
        <v>53</v>
      </c>
      <c r="E4" s="29">
        <f>SUM(B4:D4)</f>
        <v>415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2"/>
    </row>
    <row r="5" spans="1:19" x14ac:dyDescent="0.25">
      <c r="A5" s="43" t="s">
        <v>11</v>
      </c>
      <c r="B5" s="43">
        <v>822</v>
      </c>
      <c r="C5" s="43">
        <v>92</v>
      </c>
      <c r="D5" s="43">
        <v>80</v>
      </c>
      <c r="E5" s="43">
        <f>SUM(B5:D5)</f>
        <v>994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</row>
    <row r="6" spans="1:19" x14ac:dyDescent="0.25">
      <c r="A6" s="42" t="s">
        <v>22</v>
      </c>
      <c r="B6" s="42">
        <v>31</v>
      </c>
      <c r="C6" s="42">
        <v>0</v>
      </c>
      <c r="D6" s="42">
        <v>0</v>
      </c>
      <c r="E6" s="42">
        <f>SUM(B6:D6)</f>
        <v>31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</row>
    <row r="7" spans="1:19" x14ac:dyDescent="0.25">
      <c r="A7" s="42" t="s">
        <v>21</v>
      </c>
      <c r="B7" s="42">
        <v>20</v>
      </c>
      <c r="C7" s="42">
        <v>0</v>
      </c>
      <c r="D7" s="42">
        <v>0</v>
      </c>
      <c r="E7" s="42">
        <f>SUM(B7:D7)</f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2"/>
    </row>
    <row r="8" spans="1:19" x14ac:dyDescent="0.25">
      <c r="A8" s="3" t="s">
        <v>20</v>
      </c>
      <c r="B8" s="3">
        <v>22</v>
      </c>
      <c r="C8" s="3">
        <v>0</v>
      </c>
      <c r="D8" s="3">
        <v>3</v>
      </c>
      <c r="E8" s="3">
        <f>SUM(B8:D8)</f>
        <v>25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/>
      <c r="R8" s="2"/>
    </row>
    <row r="9" spans="1:19" x14ac:dyDescent="0.25">
      <c r="A9" s="10" t="s">
        <v>1</v>
      </c>
      <c r="B9" s="10">
        <v>370</v>
      </c>
      <c r="C9" s="10">
        <v>23</v>
      </c>
      <c r="D9" s="10">
        <v>46</v>
      </c>
      <c r="E9" s="10">
        <f>SUM(B9:D9)</f>
        <v>439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"/>
      <c r="R9" s="2"/>
    </row>
    <row r="10" spans="1:19" x14ac:dyDescent="0.25">
      <c r="A10" s="41" t="s">
        <v>0</v>
      </c>
      <c r="B10" s="41">
        <v>1278</v>
      </c>
      <c r="C10" s="41">
        <v>78</v>
      </c>
      <c r="D10" s="41">
        <v>65</v>
      </c>
      <c r="E10" s="41">
        <f>SUM(B10:D10)</f>
        <v>1421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  <c r="R10" s="2"/>
    </row>
    <row r="11" spans="1:19" x14ac:dyDescent="0.25">
      <c r="A11" s="40" t="s">
        <v>19</v>
      </c>
      <c r="B11" s="40">
        <v>111</v>
      </c>
      <c r="C11" s="40">
        <v>3</v>
      </c>
      <c r="D11" s="40">
        <v>1</v>
      </c>
      <c r="E11" s="40">
        <f>SUM(B11:D11)</f>
        <v>115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  <c r="R11" s="2"/>
    </row>
    <row r="12" spans="1:19" x14ac:dyDescent="0.25">
      <c r="A12" s="40" t="s">
        <v>18</v>
      </c>
      <c r="B12" s="40">
        <v>3</v>
      </c>
      <c r="C12" s="40">
        <v>0</v>
      </c>
      <c r="D12" s="40">
        <v>0</v>
      </c>
      <c r="E12" s="40">
        <f>SUM(B12:D12)</f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"/>
      <c r="R12" s="2"/>
    </row>
    <row r="13" spans="1:19" x14ac:dyDescent="0.25">
      <c r="A13" s="4" t="s">
        <v>17</v>
      </c>
      <c r="B13" s="4">
        <v>118</v>
      </c>
      <c r="C13" s="4">
        <v>1</v>
      </c>
      <c r="D13" s="4">
        <v>8</v>
      </c>
      <c r="E13" s="4">
        <f>SUM(B13:D13)</f>
        <v>127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3"/>
      <c r="R13" s="2"/>
    </row>
    <row r="14" spans="1:19" x14ac:dyDescent="0.25">
      <c r="A14" s="39"/>
      <c r="B14" s="3"/>
      <c r="C14" s="3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3"/>
      <c r="R14" s="2"/>
    </row>
    <row r="15" spans="1:19" x14ac:dyDescent="0.25">
      <c r="A15" s="2"/>
      <c r="B15" s="3"/>
      <c r="C15" s="3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"/>
      <c r="R15" s="2"/>
    </row>
    <row r="16" spans="1:19" ht="15.95" customHeight="1" x14ac:dyDescent="0.25">
      <c r="A16" s="23" t="s">
        <v>16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"/>
    </row>
    <row r="17" spans="1:18" ht="15.95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"/>
    </row>
    <row r="18" spans="1:18" ht="15.95" customHeight="1" x14ac:dyDescent="0.25">
      <c r="A18" s="38"/>
      <c r="B18" s="37" t="s">
        <v>9</v>
      </c>
      <c r="C18" s="37"/>
      <c r="D18" s="37"/>
      <c r="E18" s="36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"/>
      <c r="R18" s="2"/>
    </row>
    <row r="19" spans="1:18" x14ac:dyDescent="0.25">
      <c r="A19" s="34"/>
      <c r="B19" s="21" t="s">
        <v>15</v>
      </c>
      <c r="C19" s="21"/>
      <c r="D19" s="21"/>
      <c r="E19" s="32"/>
      <c r="F19" s="33"/>
      <c r="G19" s="21" t="s">
        <v>14</v>
      </c>
      <c r="H19" s="21"/>
      <c r="I19" s="21"/>
      <c r="J19" s="33"/>
      <c r="K19" s="33"/>
      <c r="L19" s="33"/>
      <c r="M19" s="33"/>
      <c r="N19" s="33"/>
      <c r="O19" s="33"/>
      <c r="P19" s="33"/>
      <c r="Q19" s="32"/>
      <c r="R19" s="2"/>
    </row>
    <row r="20" spans="1:18" x14ac:dyDescent="0.25">
      <c r="A20" s="20" t="s">
        <v>6</v>
      </c>
      <c r="B20" s="3" t="s">
        <v>4</v>
      </c>
      <c r="C20" s="3" t="s">
        <v>3</v>
      </c>
      <c r="D20" s="3" t="s">
        <v>2</v>
      </c>
      <c r="E20" s="3"/>
      <c r="F20" s="2"/>
      <c r="G20" s="3" t="s">
        <v>4</v>
      </c>
      <c r="H20" s="3" t="s">
        <v>3</v>
      </c>
      <c r="I20" s="3" t="s">
        <v>2</v>
      </c>
      <c r="J20" s="2"/>
      <c r="K20" s="2"/>
      <c r="L20" s="2"/>
      <c r="M20" s="2"/>
      <c r="N20" s="2"/>
      <c r="O20" s="2" t="s">
        <v>13</v>
      </c>
      <c r="P20" s="2"/>
      <c r="Q20" s="3" t="s">
        <v>12</v>
      </c>
      <c r="R20" s="2"/>
    </row>
    <row r="21" spans="1:18" x14ac:dyDescent="0.25">
      <c r="A21" s="29" t="s">
        <v>1</v>
      </c>
      <c r="B21" s="31">
        <v>340</v>
      </c>
      <c r="C21" s="31">
        <v>22</v>
      </c>
      <c r="D21" s="31">
        <v>53</v>
      </c>
      <c r="E21" s="3">
        <f>SUM(B21:D21)</f>
        <v>415</v>
      </c>
      <c r="F21" s="2"/>
      <c r="G21" s="16">
        <f>$E21*B$23/$E$23</f>
        <v>342.24982256919799</v>
      </c>
      <c r="H21" s="16">
        <f>$E21*C$23/$E$23</f>
        <v>33.577004968062454</v>
      </c>
      <c r="I21" s="16">
        <f>$E21*D$23/$E$23</f>
        <v>39.173172462739529</v>
      </c>
      <c r="J21" s="13"/>
      <c r="K21" s="15">
        <f>(B21-G21)^2/G21</f>
        <v>1.4789493694621954E-2</v>
      </c>
      <c r="L21" s="15">
        <f>(C21-H21)^2/H21</f>
        <v>3.9916318968301567</v>
      </c>
      <c r="M21" s="15">
        <f>(D21-I21)^2/I21</f>
        <v>4.8804104371937411</v>
      </c>
      <c r="N21" s="12"/>
      <c r="O21" s="12">
        <f>SUM(K21:M22)</f>
        <v>12.59712881816438</v>
      </c>
      <c r="P21" s="12"/>
      <c r="Q21" s="18">
        <f>_xlfn.CHISQ.DIST.RT(O21,2)</f>
        <v>1.8389428526347582E-3</v>
      </c>
      <c r="R21" s="2"/>
    </row>
    <row r="22" spans="1:18" x14ac:dyDescent="0.25">
      <c r="A22" s="27" t="s">
        <v>11</v>
      </c>
      <c r="B22" s="30">
        <v>822</v>
      </c>
      <c r="C22" s="30">
        <v>92</v>
      </c>
      <c r="D22" s="30">
        <v>80</v>
      </c>
      <c r="E22" s="3">
        <f>SUM(B22:D22)</f>
        <v>994</v>
      </c>
      <c r="F22" s="2"/>
      <c r="G22" s="16">
        <f>$E22*B$23/$E$23</f>
        <v>819.75017743080195</v>
      </c>
      <c r="H22" s="16">
        <f>$E22*C$23/$E$23</f>
        <v>80.422995031937546</v>
      </c>
      <c r="I22" s="16">
        <f>$E22*D$23/$E$23</f>
        <v>93.826827537260471</v>
      </c>
      <c r="J22" s="13"/>
      <c r="K22" s="15">
        <f>(B22-G22)^2/G22</f>
        <v>6.1746880113364398E-3</v>
      </c>
      <c r="L22" s="15">
        <f>(C22-H22)^2/H22</f>
        <v>1.666526395557862</v>
      </c>
      <c r="M22" s="15">
        <f>(D22-I22)^2/I22</f>
        <v>2.0375959068766623</v>
      </c>
      <c r="N22" s="12"/>
      <c r="O22" s="12"/>
      <c r="P22" s="12"/>
      <c r="Q22" s="12"/>
      <c r="R22" s="2"/>
    </row>
    <row r="23" spans="1:18" x14ac:dyDescent="0.25">
      <c r="A23" s="11"/>
      <c r="B23" s="3">
        <f>SUM(B21:B22)</f>
        <v>1162</v>
      </c>
      <c r="C23" s="3">
        <f>SUM(C21:C22)</f>
        <v>114</v>
      </c>
      <c r="D23" s="3">
        <f>SUM(D21:D22)</f>
        <v>133</v>
      </c>
      <c r="E23" s="3">
        <f>SUM(B23:D23)</f>
        <v>1409</v>
      </c>
      <c r="F23" s="2"/>
      <c r="G23" s="13"/>
      <c r="H23" s="13"/>
      <c r="I23" s="13"/>
      <c r="J23" s="13"/>
      <c r="K23" s="12"/>
      <c r="L23" s="12"/>
      <c r="M23" s="12"/>
      <c r="N23" s="12"/>
      <c r="O23" s="12"/>
      <c r="P23" s="12"/>
      <c r="Q23" s="12"/>
      <c r="R23" s="2"/>
    </row>
    <row r="24" spans="1:18" x14ac:dyDescent="0.25">
      <c r="A24" s="11"/>
      <c r="B24" s="3"/>
      <c r="C24" s="3"/>
      <c r="D24" s="3"/>
      <c r="E24" s="3"/>
      <c r="F24" s="2"/>
      <c r="G24" s="13"/>
      <c r="H24" s="13"/>
      <c r="I24" s="13"/>
      <c r="J24" s="13"/>
      <c r="K24" s="12"/>
      <c r="L24" s="12"/>
      <c r="M24" s="12"/>
      <c r="N24" s="12"/>
      <c r="O24" s="12"/>
      <c r="P24" s="12"/>
      <c r="Q24" s="12"/>
      <c r="R24" s="2"/>
    </row>
    <row r="25" spans="1:18" x14ac:dyDescent="0.25">
      <c r="A25" s="11"/>
      <c r="B25" s="14" t="s">
        <v>5</v>
      </c>
      <c r="C25" s="14"/>
      <c r="D25" s="14"/>
      <c r="E25" s="3"/>
      <c r="F25" s="2"/>
      <c r="G25" s="13"/>
      <c r="H25" s="13"/>
      <c r="I25" s="13"/>
      <c r="J25" s="13"/>
      <c r="K25" s="12"/>
      <c r="L25" s="12"/>
      <c r="M25" s="12"/>
      <c r="N25" s="12"/>
      <c r="O25" s="12"/>
      <c r="P25" s="12"/>
      <c r="Q25" s="12"/>
      <c r="R25" s="2"/>
    </row>
    <row r="26" spans="1:18" x14ac:dyDescent="0.25">
      <c r="A26" s="11"/>
      <c r="B26" s="3" t="s">
        <v>4</v>
      </c>
      <c r="C26" s="3" t="s">
        <v>3</v>
      </c>
      <c r="D26" s="3" t="s">
        <v>2</v>
      </c>
      <c r="E26" s="3"/>
      <c r="F26" s="2"/>
      <c r="G26" s="13"/>
      <c r="H26" s="13"/>
      <c r="I26" s="13"/>
      <c r="J26" s="13"/>
      <c r="K26" s="12"/>
      <c r="L26" s="12"/>
      <c r="M26" s="12"/>
      <c r="N26" s="12"/>
      <c r="O26" s="12"/>
      <c r="P26" s="12"/>
      <c r="Q26" s="12"/>
      <c r="R26" s="2"/>
    </row>
    <row r="27" spans="1:18" x14ac:dyDescent="0.25">
      <c r="A27" s="29" t="s">
        <v>1</v>
      </c>
      <c r="B27" s="28">
        <f>(B21/$E$21)*100</f>
        <v>81.92771084337349</v>
      </c>
      <c r="C27" s="28">
        <f>(C21/$E$21)*100</f>
        <v>5.3012048192771086</v>
      </c>
      <c r="D27" s="28">
        <f>(D21/$E$21)*100</f>
        <v>12.771084337349398</v>
      </c>
      <c r="E27" s="3"/>
      <c r="F27" s="2"/>
      <c r="G27" s="13"/>
      <c r="H27" s="13"/>
      <c r="I27" s="13"/>
      <c r="J27" s="13"/>
      <c r="K27" s="12"/>
      <c r="L27" s="12"/>
      <c r="M27" s="12"/>
      <c r="N27" s="12"/>
      <c r="O27" s="12"/>
      <c r="P27" s="12"/>
      <c r="Q27" s="12"/>
      <c r="R27" s="2"/>
    </row>
    <row r="28" spans="1:18" x14ac:dyDescent="0.25">
      <c r="A28" s="27" t="s">
        <v>11</v>
      </c>
      <c r="B28" s="26">
        <f>(B22/$E$22)*100</f>
        <v>82.696177062374247</v>
      </c>
      <c r="C28" s="26">
        <f>(C22/$E$22)*100</f>
        <v>9.2555331991951704</v>
      </c>
      <c r="D28" s="26">
        <f>(D22/$E$22)*100</f>
        <v>8.0482897384305829</v>
      </c>
      <c r="E28" s="3"/>
      <c r="F28" s="2"/>
      <c r="G28" s="13"/>
      <c r="H28" s="13"/>
      <c r="I28" s="13"/>
      <c r="J28" s="13"/>
      <c r="K28" s="12"/>
      <c r="L28" s="12"/>
      <c r="M28" s="12"/>
      <c r="N28" s="12"/>
      <c r="O28" s="12"/>
      <c r="P28" s="12"/>
      <c r="Q28" s="12"/>
      <c r="R28" s="2"/>
    </row>
    <row r="29" spans="1:18" x14ac:dyDescent="0.25">
      <c r="A29" s="6"/>
      <c r="B29" s="4"/>
      <c r="C29" s="4"/>
      <c r="D29" s="4"/>
      <c r="E29" s="4"/>
      <c r="F29" s="5"/>
      <c r="G29" s="25"/>
      <c r="H29" s="25"/>
      <c r="I29" s="25"/>
      <c r="J29" s="25"/>
      <c r="K29" s="24"/>
      <c r="L29" s="24"/>
      <c r="M29" s="24"/>
      <c r="N29" s="24"/>
      <c r="O29" s="24"/>
      <c r="P29" s="24"/>
      <c r="Q29" s="24"/>
      <c r="R29" s="2"/>
    </row>
    <row r="30" spans="1:18" x14ac:dyDescent="0.25">
      <c r="A30" s="2"/>
      <c r="B30" s="3"/>
      <c r="C30" s="3"/>
      <c r="D30" s="3"/>
      <c r="E30" s="3"/>
      <c r="F30" s="2"/>
      <c r="G30" s="13"/>
      <c r="H30" s="13"/>
      <c r="I30" s="13"/>
      <c r="J30" s="13"/>
      <c r="K30" s="12"/>
      <c r="L30" s="12"/>
      <c r="M30" s="12"/>
      <c r="N30" s="12"/>
      <c r="O30" s="12"/>
      <c r="P30" s="12"/>
      <c r="Q30" s="12"/>
      <c r="R30" s="2"/>
    </row>
    <row r="31" spans="1:18" x14ac:dyDescent="0.25">
      <c r="A31" s="2"/>
      <c r="B31" s="3"/>
      <c r="C31" s="3"/>
      <c r="D31" s="3"/>
      <c r="E31" s="3"/>
      <c r="F31" s="2"/>
      <c r="G31" s="13"/>
      <c r="H31" s="13"/>
      <c r="I31" s="13"/>
      <c r="J31" s="13"/>
      <c r="K31" s="12"/>
      <c r="L31" s="12"/>
      <c r="M31" s="12"/>
      <c r="N31" s="12"/>
      <c r="O31" s="12"/>
      <c r="P31" s="12"/>
      <c r="Q31" s="12"/>
      <c r="R31" s="2"/>
    </row>
    <row r="32" spans="1:18" x14ac:dyDescent="0.25">
      <c r="A32" s="23" t="s">
        <v>10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"/>
    </row>
    <row r="33" spans="1:18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"/>
    </row>
    <row r="34" spans="1:18" x14ac:dyDescent="0.25">
      <c r="A34" s="11"/>
      <c r="B34" s="14" t="s">
        <v>9</v>
      </c>
      <c r="C34" s="14"/>
      <c r="D34" s="14"/>
      <c r="E34" s="3"/>
      <c r="F34" s="2"/>
      <c r="G34" s="13"/>
      <c r="H34" s="13"/>
      <c r="I34" s="13"/>
      <c r="J34" s="13"/>
      <c r="K34" s="12"/>
      <c r="L34" s="12"/>
      <c r="M34" s="12"/>
      <c r="N34" s="12"/>
      <c r="O34" s="12"/>
      <c r="P34" s="12"/>
      <c r="Q34" s="12"/>
      <c r="R34" s="2"/>
    </row>
    <row r="35" spans="1:18" x14ac:dyDescent="0.25">
      <c r="A35" s="11"/>
      <c r="B35" s="14" t="s">
        <v>8</v>
      </c>
      <c r="C35" s="14"/>
      <c r="D35" s="14"/>
      <c r="E35" s="3"/>
      <c r="F35" s="2"/>
      <c r="G35" s="21" t="s">
        <v>7</v>
      </c>
      <c r="H35" s="21"/>
      <c r="I35" s="21"/>
      <c r="J35" s="13"/>
      <c r="K35" s="12"/>
      <c r="L35" s="12"/>
      <c r="M35" s="12"/>
      <c r="N35" s="12"/>
      <c r="O35" s="12"/>
      <c r="P35" s="12"/>
      <c r="Q35" s="12"/>
      <c r="R35" s="2"/>
    </row>
    <row r="36" spans="1:18" x14ac:dyDescent="0.25">
      <c r="A36" s="20" t="s">
        <v>6</v>
      </c>
      <c r="B36" s="3" t="s">
        <v>4</v>
      </c>
      <c r="C36" s="3" t="s">
        <v>3</v>
      </c>
      <c r="D36" s="3" t="s">
        <v>2</v>
      </c>
      <c r="E36" s="3"/>
      <c r="F36" s="2"/>
      <c r="G36" s="3" t="s">
        <v>4</v>
      </c>
      <c r="H36" s="3" t="s">
        <v>3</v>
      </c>
      <c r="I36" s="3" t="s">
        <v>2</v>
      </c>
      <c r="J36" s="13"/>
      <c r="K36" s="12"/>
      <c r="L36" s="12"/>
      <c r="M36" s="12"/>
      <c r="N36" s="12"/>
      <c r="O36" s="12"/>
      <c r="P36" s="12"/>
      <c r="Q36" s="12"/>
      <c r="R36" s="2"/>
    </row>
    <row r="37" spans="1:18" x14ac:dyDescent="0.25">
      <c r="A37" s="10" t="s">
        <v>1</v>
      </c>
      <c r="B37" s="19">
        <v>370</v>
      </c>
      <c r="C37" s="19">
        <v>23</v>
      </c>
      <c r="D37" s="19">
        <v>46</v>
      </c>
      <c r="E37" s="3">
        <f>SUM(B37:D37)</f>
        <v>439</v>
      </c>
      <c r="F37" s="2"/>
      <c r="G37" s="16">
        <f>$E37*B$39/$E$39</f>
        <v>388.96344086021503</v>
      </c>
      <c r="H37" s="16">
        <f>$E37*C$39/$E$39</f>
        <v>23.838172043010754</v>
      </c>
      <c r="I37" s="16">
        <f>$E37*D$39/$E$39</f>
        <v>26.198387096774194</v>
      </c>
      <c r="J37" s="13"/>
      <c r="K37" s="15">
        <f>(B37-G37)^2/G37</f>
        <v>0.92453956203074028</v>
      </c>
      <c r="L37" s="15">
        <f>(C37-H37)^2/H37</f>
        <v>2.9470899547887144E-2</v>
      </c>
      <c r="M37" s="15">
        <f>(D37-I37)^2/I37</f>
        <v>14.966718070116555</v>
      </c>
      <c r="N37" s="12"/>
      <c r="O37" s="12">
        <f>SUM(K37:M38)</f>
        <v>20.839236501726276</v>
      </c>
      <c r="P37" s="12"/>
      <c r="Q37" s="18">
        <f>_xlfn.CHISQ.DIST.RT(O37,2)</f>
        <v>2.9841269174874719E-5</v>
      </c>
      <c r="R37" s="2"/>
    </row>
    <row r="38" spans="1:18" x14ac:dyDescent="0.25">
      <c r="A38" s="8" t="s">
        <v>0</v>
      </c>
      <c r="B38" s="17">
        <v>1278</v>
      </c>
      <c r="C38" s="17">
        <v>78</v>
      </c>
      <c r="D38" s="17">
        <v>65</v>
      </c>
      <c r="E38" s="3">
        <f>SUM(B38:D38)</f>
        <v>1421</v>
      </c>
      <c r="F38" s="2"/>
      <c r="G38" s="16">
        <f>$E38*B$39/$E$39</f>
        <v>1259.0365591397849</v>
      </c>
      <c r="H38" s="16">
        <f>$E38*C$39/$E$39</f>
        <v>77.161827956989242</v>
      </c>
      <c r="I38" s="16">
        <f>$E38*D$39/$E$39</f>
        <v>84.801612903225802</v>
      </c>
      <c r="J38" s="13"/>
      <c r="K38" s="15">
        <f>(B38-G38)^2/G38</f>
        <v>0.28562481895249642</v>
      </c>
      <c r="L38" s="15">
        <f>(C38-H38)^2/H38</f>
        <v>9.1046621404099696E-3</v>
      </c>
      <c r="M38" s="15">
        <f>(D38-I38)^2/I38</f>
        <v>4.6237784889381883</v>
      </c>
      <c r="N38" s="12"/>
      <c r="O38" s="12"/>
      <c r="P38" s="12"/>
      <c r="Q38" s="12"/>
      <c r="R38" s="2"/>
    </row>
    <row r="39" spans="1:18" x14ac:dyDescent="0.25">
      <c r="A39" s="11"/>
      <c r="B39" s="3">
        <f>SUM(B37:B38)</f>
        <v>1648</v>
      </c>
      <c r="C39" s="3">
        <f>SUM(C37:C38)</f>
        <v>101</v>
      </c>
      <c r="D39" s="3">
        <f>SUM(D37:D38)</f>
        <v>111</v>
      </c>
      <c r="E39" s="3">
        <f>SUM(E37:E38)</f>
        <v>1860</v>
      </c>
      <c r="F39" s="2"/>
      <c r="G39" s="13"/>
      <c r="H39" s="13"/>
      <c r="I39" s="13"/>
      <c r="J39" s="13"/>
      <c r="K39" s="12"/>
      <c r="L39" s="12"/>
      <c r="M39" s="12"/>
      <c r="N39" s="12"/>
      <c r="O39" s="12"/>
      <c r="P39" s="12"/>
      <c r="Q39" s="12"/>
      <c r="R39" s="2"/>
    </row>
    <row r="40" spans="1:18" x14ac:dyDescent="0.25">
      <c r="A40" s="11"/>
      <c r="B40" s="3"/>
      <c r="C40" s="3"/>
      <c r="D40" s="3"/>
      <c r="E40" s="3"/>
      <c r="F40" s="2"/>
      <c r="G40" s="13"/>
      <c r="H40" s="13"/>
      <c r="I40" s="13"/>
      <c r="J40" s="13"/>
      <c r="K40" s="12"/>
      <c r="L40" s="12"/>
      <c r="M40" s="12"/>
      <c r="N40" s="12"/>
      <c r="O40" s="12"/>
      <c r="P40" s="12"/>
      <c r="Q40" s="12"/>
      <c r="R40" s="2"/>
    </row>
    <row r="41" spans="1:18" x14ac:dyDescent="0.25">
      <c r="A41" s="11"/>
      <c r="B41" s="14" t="s">
        <v>5</v>
      </c>
      <c r="C41" s="14"/>
      <c r="D41" s="14"/>
      <c r="E41" s="3"/>
      <c r="F41" s="2"/>
      <c r="G41" s="13"/>
      <c r="H41" s="13"/>
      <c r="I41" s="13"/>
      <c r="J41" s="13"/>
      <c r="K41" s="12"/>
      <c r="L41" s="12"/>
      <c r="M41" s="12"/>
      <c r="N41" s="12"/>
      <c r="O41" s="12"/>
      <c r="P41" s="12"/>
      <c r="Q41" s="12"/>
      <c r="R41" s="2"/>
    </row>
    <row r="42" spans="1:18" x14ac:dyDescent="0.25">
      <c r="A42" s="11"/>
      <c r="B42" s="3" t="s">
        <v>4</v>
      </c>
      <c r="C42" s="3" t="s">
        <v>3</v>
      </c>
      <c r="D42" s="3" t="s">
        <v>2</v>
      </c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2"/>
    </row>
    <row r="43" spans="1:18" x14ac:dyDescent="0.25">
      <c r="A43" s="10" t="s">
        <v>1</v>
      </c>
      <c r="B43" s="9">
        <f>(B37/$E$37)*100</f>
        <v>84.28246013667426</v>
      </c>
      <c r="C43" s="9">
        <f>(C37/$E$37)*100</f>
        <v>5.239179954441914</v>
      </c>
      <c r="D43" s="9">
        <f>(D37/$E$37)*100</f>
        <v>10.478359908883828</v>
      </c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2"/>
    </row>
    <row r="44" spans="1:18" x14ac:dyDescent="0.25">
      <c r="A44" s="8" t="s">
        <v>0</v>
      </c>
      <c r="B44" s="7">
        <f>(B38/$E$38)*100</f>
        <v>89.936664320900775</v>
      </c>
      <c r="C44" s="7">
        <f>(C38/$E$38)*100</f>
        <v>5.489092188599578</v>
      </c>
      <c r="D44" s="7">
        <f>(D38/$E$38)*100</f>
        <v>4.5742434904996481</v>
      </c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2"/>
    </row>
    <row r="45" spans="1:18" x14ac:dyDescent="0.25">
      <c r="A45" s="6"/>
      <c r="B45" s="4"/>
      <c r="C45" s="4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4"/>
      <c r="R45" s="2"/>
    </row>
    <row r="46" spans="1:18" x14ac:dyDescent="0.25">
      <c r="A46" s="2"/>
      <c r="B46" s="3"/>
      <c r="C46" s="3"/>
      <c r="D46" s="3"/>
      <c r="E46" s="3"/>
      <c r="F46" s="3"/>
      <c r="G46" s="3"/>
      <c r="H46" s="2"/>
      <c r="I46" s="2"/>
      <c r="J46" s="2"/>
      <c r="K46" s="2"/>
      <c r="L46" s="2"/>
      <c r="M46" s="2"/>
      <c r="N46" s="2"/>
      <c r="O46" s="2"/>
      <c r="P46" s="2"/>
      <c r="Q46" s="3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</sheetData>
  <mergeCells count="10">
    <mergeCell ref="B41:D41"/>
    <mergeCell ref="B25:D25"/>
    <mergeCell ref="B18:D18"/>
    <mergeCell ref="B19:D19"/>
    <mergeCell ref="G19:I19"/>
    <mergeCell ref="A16:Q17"/>
    <mergeCell ref="A32:Q33"/>
    <mergeCell ref="B34:D34"/>
    <mergeCell ref="B35:D35"/>
    <mergeCell ref="G35:I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Chorchill Tulabing</dc:creator>
  <cp:lastModifiedBy>Chorchill Tulabing</cp:lastModifiedBy>
  <dcterms:created xsi:type="dcterms:W3CDTF">2024-03-23T02:36:32Z</dcterms:created>
  <dcterms:modified xsi:type="dcterms:W3CDTF">2024-03-23T02:36:45Z</dcterms:modified>
</cp:coreProperties>
</file>