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BB6AD75-FD92-43D3-B2B2-F1DA3566D7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Table 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12" l="1"/>
  <c r="L14" i="12"/>
  <c r="M14" i="12"/>
  <c r="N14" i="12"/>
  <c r="O14" i="12"/>
  <c r="M20" i="12"/>
  <c r="J14" i="12"/>
  <c r="R9" i="12"/>
  <c r="R12" i="12"/>
  <c r="R11" i="12"/>
  <c r="R10" i="12"/>
  <c r="R8" i="12"/>
  <c r="R7" i="12"/>
  <c r="R6" i="12"/>
  <c r="R5" i="12"/>
  <c r="R4" i="12"/>
  <c r="R3" i="12"/>
  <c r="J19" i="12"/>
  <c r="J13" i="12"/>
  <c r="O13" i="12"/>
  <c r="M13" i="12"/>
  <c r="N13" i="12"/>
  <c r="L13" i="12"/>
  <c r="K13" i="12"/>
</calcChain>
</file>

<file path=xl/sharedStrings.xml><?xml version="1.0" encoding="utf-8"?>
<sst xmlns="http://schemas.openxmlformats.org/spreadsheetml/2006/main" count="74" uniqueCount="68">
  <si>
    <t>total reads</t>
  </si>
  <si>
    <t>out.extendedFrags.fastq</t>
  </si>
  <si>
    <t>out.notCombined_1.fastq</t>
  </si>
  <si>
    <t>out.notCombined_2.fastq</t>
  </si>
  <si>
    <t>AGCGAGCT</t>
  </si>
  <si>
    <t>TTCGGAGT</t>
  </si>
  <si>
    <t>ACTCATTT</t>
  </si>
  <si>
    <t>GGGATCCG</t>
  </si>
  <si>
    <t>GGACAACG</t>
  </si>
  <si>
    <t>CTGCACGT</t>
  </si>
  <si>
    <t>GCACTAGT</t>
  </si>
  <si>
    <t>CAAGATAA</t>
  </si>
  <si>
    <t>Fusion_F1</t>
  </si>
  <si>
    <t>Fusion_F2</t>
  </si>
  <si>
    <t>Fusion_F3</t>
  </si>
  <si>
    <t>Fusion_F4</t>
  </si>
  <si>
    <t>Fusion_F5</t>
  </si>
  <si>
    <t>Fusion_F6</t>
  </si>
  <si>
    <t>Fusion_F7</t>
  </si>
  <si>
    <t>Fusion_F8</t>
  </si>
  <si>
    <t>clusters (100%)</t>
  </si>
  <si>
    <t>Shortest</t>
  </si>
  <si>
    <t>longest</t>
  </si>
  <si>
    <t>Total</t>
  </si>
  <si>
    <t>TACTGAGA</t>
  </si>
  <si>
    <t>ATCGTACT</t>
  </si>
  <si>
    <t>Fusion_F9</t>
  </si>
  <si>
    <t>Fusion_F10</t>
  </si>
  <si>
    <t xml:space="preserve">sum of all reads = </t>
  </si>
  <si>
    <t xml:space="preserve">For both reads= </t>
  </si>
  <si>
    <t>read length=</t>
  </si>
  <si>
    <t>Ae-gli1</t>
  </si>
  <si>
    <t>Ae-gli2</t>
  </si>
  <si>
    <t>[FLASH]</t>
  </si>
  <si>
    <t>Read</t>
  </si>
  <si>
    <t>combination</t>
  </si>
  <si>
    <t>statistics:</t>
  </si>
  <si>
    <t>pairs:</t>
  </si>
  <si>
    <t>Combined</t>
  </si>
  <si>
    <t>Uncombined</t>
  </si>
  <si>
    <t>Percent</t>
  </si>
  <si>
    <t>combined:</t>
  </si>
  <si>
    <t>FLASH Results</t>
  </si>
  <si>
    <r>
      <t xml:space="preserve">#No of seq </t>
    </r>
    <r>
      <rPr>
        <b/>
        <sz val="11"/>
        <color theme="1"/>
        <rFont val="Calibri"/>
        <family val="2"/>
        <scheme val="minor"/>
      </rPr>
      <t>after</t>
    </r>
    <r>
      <rPr>
        <sz val="11"/>
        <color theme="1"/>
        <rFont val="Calibri"/>
        <family val="2"/>
        <scheme val="minor"/>
      </rPr>
      <t xml:space="preserve"> concatenating (with one mismach)</t>
    </r>
  </si>
  <si>
    <r>
      <t xml:space="preserve">#No of seq </t>
    </r>
    <r>
      <rPr>
        <b/>
        <sz val="11"/>
        <color theme="1"/>
        <rFont val="Calibri"/>
        <family val="2"/>
        <scheme val="minor"/>
      </rPr>
      <t>before</t>
    </r>
    <r>
      <rPr>
        <sz val="11"/>
        <color theme="1"/>
        <rFont val="Calibri"/>
        <family val="2"/>
        <scheme val="minor"/>
      </rPr>
      <t xml:space="preserve"> concatenating (with one mismach)</t>
    </r>
  </si>
  <si>
    <r>
      <t xml:space="preserve">#No of seq </t>
    </r>
    <r>
      <rPr>
        <b/>
        <sz val="11"/>
        <color theme="1"/>
        <rFont val="Calibri"/>
        <family val="2"/>
        <scheme val="minor"/>
      </rPr>
      <t>before</t>
    </r>
    <r>
      <rPr>
        <sz val="11"/>
        <color theme="1"/>
        <rFont val="Calibri"/>
        <family val="2"/>
        <scheme val="minor"/>
      </rPr>
      <t xml:space="preserve"> concatenating (from the complete barcode)</t>
    </r>
  </si>
  <si>
    <t>Minimum length: 250</t>
  </si>
  <si>
    <t>Maximum length: 490</t>
  </si>
  <si>
    <t>Average length: 329.062</t>
  </si>
  <si>
    <t>DNA sequences stats</t>
  </si>
  <si>
    <t>clusters&gt;15</t>
  </si>
  <si>
    <t>Clustered Seq (proteins)</t>
  </si>
  <si>
    <t>total</t>
  </si>
  <si>
    <t>mean</t>
  </si>
  <si>
    <t>Normalization index</t>
  </si>
  <si>
    <t>Average</t>
  </si>
  <si>
    <t>No. of seq with stop codons</t>
  </si>
  <si>
    <t>Ae. juvenalis ‘AE 537’</t>
  </si>
  <si>
    <t>Ae. juvenalis ‘AE 1495’</t>
  </si>
  <si>
    <t>Ae. tauschii ‘AE 1600’</t>
  </si>
  <si>
    <t>Ae. tauschii ‘AE 1211’</t>
  </si>
  <si>
    <t>Ae. cylindrica ‘AE 1594’</t>
  </si>
  <si>
    <t>Ae. cylindrica ‘AE 1658’</t>
  </si>
  <si>
    <t>Ae. ventricosa ‘AE 1511’</t>
  </si>
  <si>
    <t>Ae. ventricosa ‘AE 730’</t>
  </si>
  <si>
    <t>Ae. crassa ‘TA1873’</t>
  </si>
  <si>
    <t>Ae. crassa ‘AE 815’</t>
  </si>
  <si>
    <r>
      <rPr>
        <b/>
        <sz val="16"/>
        <color theme="1"/>
        <rFont val="Calibri"/>
        <family val="2"/>
        <scheme val="minor"/>
      </rPr>
      <t>Supplementary Table 1</t>
    </r>
    <r>
      <rPr>
        <sz val="16"/>
        <color theme="1"/>
        <rFont val="Calibri"/>
        <family val="2"/>
        <scheme val="minor"/>
      </rPr>
      <t xml:space="preserve"> Overall information of the results of alpha-gliadins amplicon sequencing.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</si>
</sst>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69E0-A023-4D53-BB66-AD722A12D5CE}">
  <dimension ref="B1:AN52"/>
  <sheetViews>
    <sheetView tabSelected="1" zoomScale="70" zoomScaleNormal="70" workbookViewId="0">
      <selection activeCell="F1" sqref="F1"/>
    </sheetView>
  </sheetViews>
  <sheetFormatPr defaultRowHeight="14.5" x14ac:dyDescent="0.35"/>
  <cols>
    <col min="2" max="2" width="8.7265625" style="7"/>
    <col min="3" max="3" width="11" style="7" customWidth="1"/>
    <col min="4" max="4" width="30.1796875" style="7" customWidth="1"/>
    <col min="5" max="5" width="24.7265625" style="7" customWidth="1"/>
    <col min="6" max="6" width="23.7265625" style="12" customWidth="1"/>
    <col min="7" max="7" width="23.7265625" style="30" customWidth="1"/>
    <col min="8" max="8" width="14.26953125" style="7" customWidth="1"/>
    <col min="9" max="9" width="12.26953125" style="7" customWidth="1"/>
    <col min="10" max="10" width="26.26953125" style="9" customWidth="1"/>
    <col min="11" max="11" width="20.54296875" style="7" customWidth="1"/>
    <col min="12" max="12" width="24.26953125" style="17" customWidth="1"/>
    <col min="13" max="13" width="12.7265625" style="1" customWidth="1"/>
    <col min="14" max="14" width="14.36328125" style="7" customWidth="1"/>
    <col min="15" max="15" width="13.1796875" style="7" customWidth="1"/>
    <col min="16" max="16" width="8.7265625" style="7"/>
    <col min="17" max="17" width="11.1796875" style="7" customWidth="1"/>
    <col min="18" max="18" width="20.08984375" customWidth="1"/>
  </cols>
  <sheetData>
    <row r="1" spans="2:40" ht="26" customHeight="1" x14ac:dyDescent="0.35">
      <c r="F1" s="33" t="s">
        <v>67</v>
      </c>
      <c r="J1" s="34"/>
      <c r="K1" s="34"/>
      <c r="L1" s="34"/>
      <c r="M1" s="7"/>
    </row>
    <row r="2" spans="2:40" ht="43.5" x14ac:dyDescent="0.35">
      <c r="J2" s="15" t="s">
        <v>45</v>
      </c>
      <c r="K2" s="16" t="s">
        <v>44</v>
      </c>
      <c r="L2" s="16" t="s">
        <v>43</v>
      </c>
      <c r="M2" s="15" t="s">
        <v>51</v>
      </c>
      <c r="N2" s="7" t="s">
        <v>20</v>
      </c>
      <c r="O2" s="7" t="s">
        <v>50</v>
      </c>
      <c r="P2" s="8" t="s">
        <v>21</v>
      </c>
      <c r="Q2" s="8" t="s">
        <v>22</v>
      </c>
      <c r="R2" s="28" t="s">
        <v>54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2:40" x14ac:dyDescent="0.35">
      <c r="C3" s="7" t="s">
        <v>0</v>
      </c>
      <c r="D3" s="7" t="s">
        <v>2</v>
      </c>
      <c r="E3" s="7" t="s">
        <v>3</v>
      </c>
      <c r="F3" s="12" t="s">
        <v>1</v>
      </c>
      <c r="G3" s="30" t="s">
        <v>57</v>
      </c>
      <c r="H3" s="7" t="s">
        <v>12</v>
      </c>
      <c r="I3" s="7" t="s">
        <v>5</v>
      </c>
      <c r="J3" s="11">
        <v>58314</v>
      </c>
      <c r="K3" s="11">
        <v>58953</v>
      </c>
      <c r="L3" s="11">
        <v>21098</v>
      </c>
      <c r="M3" s="22">
        <v>20080</v>
      </c>
      <c r="N3" s="23">
        <v>8168</v>
      </c>
      <c r="O3" s="21">
        <v>111</v>
      </c>
      <c r="P3" s="24">
        <v>64</v>
      </c>
      <c r="Q3" s="24">
        <v>144</v>
      </c>
      <c r="R3" s="24">
        <f t="shared" ref="R3:R12" si="0">62183/J3</f>
        <v>1.0663477038104057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2:40" x14ac:dyDescent="0.35">
      <c r="B4" s="7" t="s">
        <v>31</v>
      </c>
      <c r="C4" s="11">
        <v>634535</v>
      </c>
      <c r="D4" s="12">
        <v>442080</v>
      </c>
      <c r="E4" s="12">
        <v>442080</v>
      </c>
      <c r="F4" s="11">
        <v>192455</v>
      </c>
      <c r="G4" s="30" t="s">
        <v>58</v>
      </c>
      <c r="H4" s="7" t="s">
        <v>13</v>
      </c>
      <c r="I4" s="8" t="s">
        <v>6</v>
      </c>
      <c r="J4" s="11">
        <v>52540</v>
      </c>
      <c r="K4" s="11">
        <v>53262</v>
      </c>
      <c r="L4" s="11">
        <v>21608</v>
      </c>
      <c r="M4" s="22">
        <v>20486</v>
      </c>
      <c r="N4" s="23">
        <v>9098</v>
      </c>
      <c r="O4" s="26">
        <v>84</v>
      </c>
      <c r="P4" s="24">
        <v>64</v>
      </c>
      <c r="Q4" s="24">
        <v>143</v>
      </c>
      <c r="R4" s="24">
        <f t="shared" si="0"/>
        <v>1.1835363532546632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2:40" x14ac:dyDescent="0.35">
      <c r="B5" s="7" t="s">
        <v>32</v>
      </c>
      <c r="C5" s="11">
        <v>634535</v>
      </c>
      <c r="G5" s="30" t="s">
        <v>59</v>
      </c>
      <c r="H5" s="7" t="s">
        <v>14</v>
      </c>
      <c r="I5" s="7" t="s">
        <v>7</v>
      </c>
      <c r="J5" s="11">
        <v>67595</v>
      </c>
      <c r="K5" s="11">
        <v>68409</v>
      </c>
      <c r="L5" s="11">
        <v>16159</v>
      </c>
      <c r="M5" s="22">
        <v>15442</v>
      </c>
      <c r="N5" s="23">
        <v>6353</v>
      </c>
      <c r="O5" s="26">
        <v>103</v>
      </c>
      <c r="P5" s="24">
        <v>64</v>
      </c>
      <c r="Q5" s="24">
        <v>142</v>
      </c>
      <c r="R5" s="24">
        <f t="shared" si="0"/>
        <v>0.91993490642799025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2:40" s="4" customFormat="1" x14ac:dyDescent="0.35">
      <c r="B6" s="10"/>
      <c r="C6" s="10"/>
      <c r="D6" s="10"/>
      <c r="E6" s="10"/>
      <c r="F6" s="13"/>
      <c r="G6" s="30" t="s">
        <v>60</v>
      </c>
      <c r="H6" s="10" t="s">
        <v>15</v>
      </c>
      <c r="I6" s="10" t="s">
        <v>11</v>
      </c>
      <c r="J6" s="14">
        <v>78572</v>
      </c>
      <c r="K6" s="14">
        <v>79304</v>
      </c>
      <c r="L6" s="14">
        <v>16780</v>
      </c>
      <c r="M6" s="25">
        <v>16162</v>
      </c>
      <c r="N6" s="24">
        <v>5985</v>
      </c>
      <c r="O6" s="27">
        <v>124</v>
      </c>
      <c r="P6" s="24">
        <v>64</v>
      </c>
      <c r="Q6" s="24">
        <v>144</v>
      </c>
      <c r="R6" s="24">
        <f t="shared" si="0"/>
        <v>0.7914142442600417</v>
      </c>
    </row>
    <row r="7" spans="2:40" x14ac:dyDescent="0.35">
      <c r="E7" s="11"/>
      <c r="G7" s="31" t="s">
        <v>61</v>
      </c>
      <c r="H7" s="7" t="s">
        <v>16</v>
      </c>
      <c r="I7" s="7" t="s">
        <v>8</v>
      </c>
      <c r="J7" s="11">
        <v>54725</v>
      </c>
      <c r="K7" s="11">
        <v>55300</v>
      </c>
      <c r="L7" s="11">
        <v>18504</v>
      </c>
      <c r="M7" s="22">
        <v>17573</v>
      </c>
      <c r="N7" s="23">
        <v>7591</v>
      </c>
      <c r="O7" s="26">
        <v>92</v>
      </c>
      <c r="P7" s="24">
        <v>64</v>
      </c>
      <c r="Q7" s="24">
        <v>144</v>
      </c>
      <c r="R7" s="24">
        <f t="shared" si="0"/>
        <v>1.1362814070351759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2:40" x14ac:dyDescent="0.35">
      <c r="G8" s="30" t="s">
        <v>62</v>
      </c>
      <c r="H8" s="7" t="s">
        <v>17</v>
      </c>
      <c r="I8" s="7" t="s">
        <v>4</v>
      </c>
      <c r="J8" s="11">
        <v>67467</v>
      </c>
      <c r="K8" s="11">
        <v>68220</v>
      </c>
      <c r="L8" s="11">
        <v>16172</v>
      </c>
      <c r="M8" s="22">
        <v>15196</v>
      </c>
      <c r="N8" s="23">
        <v>6862</v>
      </c>
      <c r="O8" s="26">
        <v>95</v>
      </c>
      <c r="P8" s="24">
        <v>64</v>
      </c>
      <c r="Q8" s="24">
        <v>144</v>
      </c>
      <c r="R8" s="24">
        <f t="shared" si="0"/>
        <v>0.92168022885262424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2:40" x14ac:dyDescent="0.35">
      <c r="G9" s="31" t="s">
        <v>63</v>
      </c>
      <c r="H9" s="7" t="s">
        <v>18</v>
      </c>
      <c r="I9" s="7" t="s">
        <v>9</v>
      </c>
      <c r="J9" s="11">
        <v>27787</v>
      </c>
      <c r="K9" s="11">
        <v>28152</v>
      </c>
      <c r="L9" s="11">
        <v>14981</v>
      </c>
      <c r="M9" s="22">
        <v>14184</v>
      </c>
      <c r="N9" s="23">
        <v>6270</v>
      </c>
      <c r="O9" s="26">
        <v>78</v>
      </c>
      <c r="P9" s="24">
        <v>64</v>
      </c>
      <c r="Q9" s="24">
        <v>144</v>
      </c>
      <c r="R9" s="24">
        <f>62183/J9</f>
        <v>2.2378450354482311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2:40" x14ac:dyDescent="0.35">
      <c r="G10" s="30" t="s">
        <v>64</v>
      </c>
      <c r="H10" s="7" t="s">
        <v>19</v>
      </c>
      <c r="I10" s="7" t="s">
        <v>10</v>
      </c>
      <c r="J10" s="11">
        <v>61718</v>
      </c>
      <c r="K10" s="11">
        <v>62389</v>
      </c>
      <c r="L10" s="11">
        <v>21308</v>
      </c>
      <c r="M10" s="22">
        <v>20164</v>
      </c>
      <c r="N10" s="23">
        <v>8359</v>
      </c>
      <c r="O10" s="26">
        <v>109</v>
      </c>
      <c r="P10" s="24">
        <v>64</v>
      </c>
      <c r="Q10" s="24">
        <v>144</v>
      </c>
      <c r="R10" s="24">
        <f t="shared" si="0"/>
        <v>1.0075342687708611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2:40" x14ac:dyDescent="0.35">
      <c r="G11" s="30" t="s">
        <v>65</v>
      </c>
      <c r="H11" s="7" t="s">
        <v>26</v>
      </c>
      <c r="I11" s="7" t="s">
        <v>24</v>
      </c>
      <c r="J11" s="11">
        <v>79134</v>
      </c>
      <c r="K11" s="11">
        <v>79747</v>
      </c>
      <c r="L11" s="11">
        <v>21068</v>
      </c>
      <c r="M11" s="22">
        <v>20221</v>
      </c>
      <c r="N11" s="23">
        <v>8803</v>
      </c>
      <c r="O11" s="26">
        <v>112</v>
      </c>
      <c r="P11" s="24">
        <v>64</v>
      </c>
      <c r="Q11" s="24">
        <v>144</v>
      </c>
      <c r="R11" s="24">
        <f t="shared" si="0"/>
        <v>0.78579371698637757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2:40" x14ac:dyDescent="0.35">
      <c r="B12" s="11" t="s">
        <v>42</v>
      </c>
      <c r="G12" s="30" t="s">
        <v>66</v>
      </c>
      <c r="H12" s="7" t="s">
        <v>27</v>
      </c>
      <c r="I12" s="8" t="s">
        <v>25</v>
      </c>
      <c r="J12" s="11">
        <v>73978</v>
      </c>
      <c r="K12" s="14">
        <v>74766</v>
      </c>
      <c r="L12" s="14">
        <v>22898</v>
      </c>
      <c r="M12" s="25">
        <v>21834</v>
      </c>
      <c r="N12" s="24">
        <v>8036</v>
      </c>
      <c r="O12" s="27">
        <v>123</v>
      </c>
      <c r="P12" s="24">
        <v>64</v>
      </c>
      <c r="Q12" s="24">
        <v>144</v>
      </c>
      <c r="R12" s="24">
        <f t="shared" si="0"/>
        <v>0.84056070723728671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2:40" x14ac:dyDescent="0.35">
      <c r="B13" s="12" t="s">
        <v>33</v>
      </c>
      <c r="C13" s="12" t="s">
        <v>34</v>
      </c>
      <c r="D13" s="12" t="s">
        <v>35</v>
      </c>
      <c r="E13" s="12" t="s">
        <v>36</v>
      </c>
      <c r="H13" s="8"/>
      <c r="I13" s="28" t="s">
        <v>52</v>
      </c>
      <c r="J13" s="21">
        <f>SUM(J3:J12)</f>
        <v>621830</v>
      </c>
      <c r="K13" s="21">
        <f t="shared" ref="K13" si="1">SUM(K3:K12)</f>
        <v>628502</v>
      </c>
      <c r="L13" s="21">
        <f>SUM(L3:L12)</f>
        <v>190576</v>
      </c>
      <c r="M13" s="21">
        <f t="shared" ref="M13:N13" si="2">SUM(M3:M12)</f>
        <v>181342</v>
      </c>
      <c r="N13" s="21">
        <f t="shared" si="2"/>
        <v>75525</v>
      </c>
      <c r="O13" s="21">
        <f>SUM(O3:O12)</f>
        <v>1031</v>
      </c>
      <c r="P13" s="8"/>
      <c r="Q13" s="8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2:40" x14ac:dyDescent="0.35">
      <c r="B14" s="12" t="s">
        <v>33</v>
      </c>
      <c r="C14" s="12" t="s">
        <v>23</v>
      </c>
      <c r="D14" s="12" t="s">
        <v>37</v>
      </c>
      <c r="E14" s="12">
        <v>634535</v>
      </c>
      <c r="H14" s="8"/>
      <c r="I14" s="28" t="s">
        <v>55</v>
      </c>
      <c r="J14" s="21">
        <f>AVERAGE(J3:J12)</f>
        <v>62183</v>
      </c>
      <c r="K14" s="21">
        <f t="shared" ref="K14:O14" si="3">AVERAGE(K3:K12)</f>
        <v>62850.2</v>
      </c>
      <c r="L14" s="21">
        <f t="shared" si="3"/>
        <v>19057.599999999999</v>
      </c>
      <c r="M14" s="21">
        <f t="shared" si="3"/>
        <v>18134.2</v>
      </c>
      <c r="N14" s="21">
        <f t="shared" si="3"/>
        <v>7552.5</v>
      </c>
      <c r="O14" s="21">
        <f t="shared" si="3"/>
        <v>103.1</v>
      </c>
      <c r="P14" s="32"/>
      <c r="Q14" s="32"/>
      <c r="R14" s="32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2:40" x14ac:dyDescent="0.35">
      <c r="B15" s="12" t="s">
        <v>33</v>
      </c>
      <c r="C15" s="12" t="s">
        <v>38</v>
      </c>
      <c r="D15" s="12" t="s">
        <v>37</v>
      </c>
      <c r="E15" s="21">
        <v>192455</v>
      </c>
      <c r="H15" s="8"/>
      <c r="I15" s="8"/>
      <c r="J15" s="7" t="s">
        <v>28</v>
      </c>
      <c r="K15" s="14"/>
      <c r="L15" s="17" t="s">
        <v>49</v>
      </c>
      <c r="M15" s="5"/>
      <c r="N15" s="8"/>
      <c r="O15" s="8"/>
      <c r="P15" s="8"/>
      <c r="Q15" s="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2:40" x14ac:dyDescent="0.35">
      <c r="B16" s="12" t="s">
        <v>33</v>
      </c>
      <c r="C16" s="12" t="s">
        <v>39</v>
      </c>
      <c r="D16" s="12" t="s">
        <v>37</v>
      </c>
      <c r="E16" s="12">
        <v>442080</v>
      </c>
      <c r="H16" s="8"/>
      <c r="I16" s="8"/>
      <c r="J16" s="6" t="s">
        <v>29</v>
      </c>
      <c r="K16" s="18"/>
      <c r="L16" s="20" t="s">
        <v>46</v>
      </c>
      <c r="M16" s="5"/>
      <c r="N16" s="8"/>
      <c r="O16" s="8"/>
      <c r="P16" s="8"/>
      <c r="Q16" s="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2:40" x14ac:dyDescent="0.35">
      <c r="B17" s="12" t="s">
        <v>33</v>
      </c>
      <c r="C17" s="12" t="s">
        <v>40</v>
      </c>
      <c r="D17" s="12" t="s">
        <v>41</v>
      </c>
      <c r="E17" s="19">
        <v>0.30330000000000001</v>
      </c>
      <c r="H17" s="8"/>
      <c r="I17" s="8"/>
      <c r="J17" s="8" t="s">
        <v>30</v>
      </c>
      <c r="K17" s="18"/>
      <c r="L17" s="20" t="s">
        <v>47</v>
      </c>
      <c r="M17" s="5"/>
      <c r="N17" s="8"/>
      <c r="O17" s="8"/>
      <c r="P17" s="8"/>
      <c r="Q17" s="8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2:40" x14ac:dyDescent="0.35">
      <c r="H18" s="8"/>
      <c r="I18" s="8"/>
      <c r="J18" s="10"/>
      <c r="K18" s="8"/>
      <c r="L18" s="20" t="s">
        <v>48</v>
      </c>
      <c r="M18" s="5"/>
      <c r="N18" s="8"/>
      <c r="O18" s="8"/>
      <c r="P18" s="8"/>
      <c r="Q18" s="8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2:40" x14ac:dyDescent="0.35">
      <c r="H19" s="8"/>
      <c r="I19" s="28" t="s">
        <v>53</v>
      </c>
      <c r="J19" s="28">
        <f>AVERAGE(J3:J12)</f>
        <v>62183</v>
      </c>
      <c r="K19" s="8"/>
      <c r="L19" s="18"/>
      <c r="M19" s="5"/>
      <c r="N19" s="8"/>
      <c r="O19" s="8"/>
      <c r="P19" s="8"/>
      <c r="Q19" s="8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2:40" x14ac:dyDescent="0.35">
      <c r="H20" s="8"/>
      <c r="I20" s="8"/>
      <c r="J20" s="10"/>
      <c r="K20" s="8"/>
      <c r="L20" s="28" t="s">
        <v>56</v>
      </c>
      <c r="M20" s="29">
        <f>L13-M13</f>
        <v>9234</v>
      </c>
      <c r="N20" s="8"/>
      <c r="O20" s="8"/>
      <c r="P20" s="8"/>
      <c r="Q20" s="8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2:40" x14ac:dyDescent="0.35">
      <c r="H21" s="8"/>
      <c r="I21" s="8"/>
      <c r="J21" s="10"/>
      <c r="K21" s="8"/>
      <c r="N21" s="8"/>
      <c r="O21" s="8"/>
      <c r="P21" s="8"/>
      <c r="Q21" s="8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2:40" x14ac:dyDescent="0.35">
      <c r="H22" s="8"/>
      <c r="I22" s="8"/>
      <c r="J22" s="10"/>
      <c r="K22" s="8"/>
      <c r="L22" s="18"/>
      <c r="M22" s="5"/>
      <c r="N22" s="8"/>
      <c r="O22" s="8"/>
      <c r="P22" s="8"/>
      <c r="Q22" s="8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2:40" x14ac:dyDescent="0.35">
      <c r="H23" s="8"/>
      <c r="I23" s="8"/>
      <c r="J23" s="10"/>
      <c r="K23" s="8"/>
      <c r="L23" s="18"/>
      <c r="M23" s="5"/>
      <c r="N23" s="8"/>
      <c r="O23" s="8"/>
      <c r="P23" s="8"/>
      <c r="Q23" s="8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2:40" x14ac:dyDescent="0.35">
      <c r="H24" s="8"/>
      <c r="I24" s="8"/>
      <c r="J24" s="10"/>
      <c r="K24" s="8"/>
      <c r="L24" s="18"/>
      <c r="M24" s="5"/>
      <c r="N24" s="8"/>
      <c r="O24" s="8"/>
      <c r="P24" s="8"/>
      <c r="Q24" s="8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2:40" x14ac:dyDescent="0.35">
      <c r="H25" s="8"/>
      <c r="I25" s="8"/>
      <c r="J25" s="10"/>
      <c r="K25" s="8"/>
      <c r="L25" s="18"/>
      <c r="M25" s="5"/>
      <c r="N25" s="8"/>
      <c r="O25" s="8"/>
      <c r="P25" s="8"/>
      <c r="Q25" s="8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2:40" x14ac:dyDescent="0.35">
      <c r="F26" s="13"/>
      <c r="H26" s="8"/>
      <c r="I26" s="8"/>
      <c r="J26" s="35"/>
      <c r="K26" s="35"/>
      <c r="L26" s="35"/>
      <c r="M26" s="8"/>
      <c r="N26" s="8"/>
      <c r="O26" s="8"/>
      <c r="P26" s="8"/>
      <c r="Q26" s="8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2:40" x14ac:dyDescent="0.35">
      <c r="H27" s="8"/>
      <c r="I27" s="8"/>
      <c r="J27" s="10"/>
      <c r="K27" s="8"/>
      <c r="L27" s="18"/>
      <c r="M27" s="8"/>
      <c r="N27" s="8"/>
      <c r="O27" s="8"/>
      <c r="P27" s="8"/>
      <c r="Q27" s="8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2:40" x14ac:dyDescent="0.35">
      <c r="G28" s="31"/>
      <c r="H28" s="8"/>
      <c r="I28" s="8"/>
      <c r="J28" s="10"/>
      <c r="K28" s="8"/>
      <c r="L28" s="18"/>
      <c r="M28" s="5"/>
      <c r="N28" s="8"/>
      <c r="O28" s="8"/>
      <c r="P28" s="8"/>
      <c r="Q28" s="8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2:40" x14ac:dyDescent="0.35">
      <c r="H29" s="8"/>
      <c r="I29" s="8"/>
      <c r="J29" s="10"/>
      <c r="K29" s="8"/>
      <c r="L29" s="18"/>
      <c r="M29" s="5"/>
      <c r="N29" s="8"/>
      <c r="O29" s="8"/>
      <c r="P29" s="8"/>
      <c r="Q29" s="8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2:40" x14ac:dyDescent="0.35">
      <c r="H30" s="8"/>
      <c r="I30" s="8"/>
      <c r="J30" s="10"/>
      <c r="K30" s="8"/>
      <c r="L30" s="18"/>
      <c r="M30" s="5"/>
      <c r="N30" s="8"/>
      <c r="O30" s="8"/>
      <c r="P30" s="8"/>
      <c r="Q30" s="8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2:40" x14ac:dyDescent="0.35">
      <c r="H31" s="8"/>
      <c r="I31" s="8"/>
      <c r="J31" s="10"/>
      <c r="K31" s="8"/>
      <c r="L31" s="18"/>
      <c r="M31" s="5"/>
      <c r="N31" s="8"/>
      <c r="O31" s="8"/>
      <c r="P31" s="8"/>
      <c r="Q31" s="8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2:40" x14ac:dyDescent="0.35">
      <c r="H32" s="8"/>
      <c r="I32" s="8"/>
      <c r="J32" s="10"/>
      <c r="K32" s="8"/>
      <c r="L32" s="18"/>
      <c r="M32" s="5"/>
      <c r="N32" s="8"/>
      <c r="O32" s="8"/>
      <c r="P32" s="8"/>
      <c r="Q32" s="8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8:40" x14ac:dyDescent="0.35">
      <c r="H33" s="8"/>
      <c r="I33" s="8"/>
      <c r="J33" s="10"/>
      <c r="K33" s="8"/>
      <c r="L33" s="18"/>
      <c r="M33" s="5"/>
      <c r="N33" s="8"/>
      <c r="O33" s="8"/>
      <c r="P33" s="8"/>
      <c r="Q33" s="8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8:40" x14ac:dyDescent="0.35">
      <c r="H34" s="8"/>
      <c r="I34" s="8"/>
      <c r="J34" s="10"/>
      <c r="K34" s="8"/>
      <c r="L34" s="18"/>
      <c r="M34" s="5"/>
      <c r="N34" s="8"/>
      <c r="O34" s="8"/>
      <c r="P34" s="8"/>
      <c r="Q34" s="8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8:40" x14ac:dyDescent="0.35">
      <c r="H35" s="8"/>
      <c r="I35" s="8"/>
      <c r="J35" s="10"/>
      <c r="K35" s="8"/>
      <c r="L35" s="18"/>
      <c r="M35" s="5"/>
      <c r="N35" s="8"/>
      <c r="O35" s="8"/>
      <c r="P35" s="8"/>
      <c r="Q35" s="8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8:40" x14ac:dyDescent="0.35">
      <c r="H36" s="8"/>
      <c r="I36" s="8"/>
      <c r="J36" s="10"/>
      <c r="K36" s="8"/>
      <c r="L36" s="18"/>
      <c r="M36" s="5"/>
      <c r="N36" s="8"/>
      <c r="O36" s="8"/>
      <c r="P36" s="8"/>
      <c r="Q36" s="8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8:40" x14ac:dyDescent="0.35">
      <c r="H37" s="8"/>
      <c r="I37" s="8"/>
      <c r="J37" s="10"/>
      <c r="K37" s="8"/>
      <c r="L37" s="18"/>
      <c r="M37" s="5"/>
      <c r="N37" s="8"/>
      <c r="O37" s="8"/>
      <c r="P37" s="8"/>
      <c r="Q37" s="8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8:40" x14ac:dyDescent="0.35">
      <c r="H38" s="8"/>
      <c r="I38" s="8"/>
      <c r="J38" s="10"/>
      <c r="K38" s="8"/>
      <c r="L38" s="18"/>
      <c r="M38" s="5"/>
      <c r="N38" s="8"/>
      <c r="O38" s="8"/>
      <c r="P38" s="8"/>
      <c r="Q38" s="8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41" spans="8:40" x14ac:dyDescent="0.35">
      <c r="O41" s="3"/>
    </row>
    <row r="51" spans="2:40" s="1" customFormat="1" x14ac:dyDescent="0.35">
      <c r="B51" s="7"/>
      <c r="C51" s="7"/>
      <c r="D51" s="7"/>
      <c r="N51" s="7"/>
      <c r="O51" s="7"/>
      <c r="P51" s="7"/>
      <c r="Q51" s="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2:40" s="1" customFormat="1" x14ac:dyDescent="0.35">
      <c r="B52" s="7"/>
      <c r="C52" s="7"/>
      <c r="D52" s="7"/>
      <c r="I52" s="2"/>
      <c r="J52" s="2"/>
      <c r="N52" s="7"/>
      <c r="O52" s="7"/>
      <c r="P52" s="7"/>
      <c r="Q52" s="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</sheetData>
  <mergeCells count="2">
    <mergeCell ref="J1:L1"/>
    <mergeCell ref="J26:L26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2025-12-02T13:28:36Z</dcterms:modified>
</cp:coreProperties>
</file>