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<sst xmlns="http://schemas.openxmlformats.org/spreadsheetml/2006/main" count="136" uniqueCount="113">
  <si>
    <t>编号</t>
  </si>
  <si>
    <t>作者</t>
  </si>
  <si>
    <t>年份</t>
  </si>
  <si>
    <t>地区</t>
  </si>
  <si>
    <t>文章类型</t>
  </si>
  <si>
    <t>摄入频率</t>
  </si>
  <si>
    <t>效应值</t>
  </si>
  <si>
    <t>题目</t>
  </si>
  <si>
    <t>是否入选</t>
  </si>
  <si>
    <t>不入选原因</t>
  </si>
  <si>
    <t>NOS评价</t>
  </si>
  <si>
    <t>病例数</t>
  </si>
  <si>
    <t>总数</t>
  </si>
  <si>
    <t>调整</t>
  </si>
  <si>
    <t>人群选择</t>
  </si>
  <si>
    <t>组间可比性</t>
  </si>
  <si>
    <t>结果测量</t>
  </si>
  <si>
    <t>NOS评价总分</t>
  </si>
  <si>
    <t>Leenders, M.</t>
  </si>
  <si>
    <t>European countries</t>
  </si>
  <si>
    <t>cohort</t>
  </si>
  <si>
    <t>3、13、26、62g/day</t>
  </si>
  <si>
    <t>HR：1（ref.);1.19(1.05-1.36);1.18(1.03-1.36);0.98(0.83-1.17)</t>
  </si>
  <si>
    <t>Subtypes of fruit and vegetables, variety in consumption and risk of colon and rectal cancer in the European Prospective Investigation into Cancer and Nutrition</t>
  </si>
  <si>
    <t>2128结肠1242直肠</t>
  </si>
  <si>
    <t>Analyses were adjusted for all other fruit and vegetable consumption, height, weight, dietary calcium consumption, dietary alcohol consumption, dietary cereal fiber consumption, smoking status,time since stopped smoking, duration of smoking, number of cigarettes smoked per day and physical activity.</t>
  </si>
  <si>
    <t>Hu, J. F.</t>
  </si>
  <si>
    <t>Canada</t>
  </si>
  <si>
    <t>case-control</t>
  </si>
  <si>
    <t>102、349、186、193/per week</t>
  </si>
  <si>
    <t>RR:1.0、1.3（0.9-1.8）、1.0（0.7-1.4）、0.9（0.6-1.4）</t>
  </si>
  <si>
    <t>Diet and vitamin or mineral supplementation and risk of rectal cancer in Canada</t>
  </si>
  <si>
    <t>Adjusted for 10-year age group, province, education, body mass index (≤25, 25 29.9, ≥30), smoking status (never, ever),alcohol use and total energy intake.</t>
  </si>
  <si>
    <t>Ruth K. Peters</t>
  </si>
  <si>
    <t>America</t>
  </si>
  <si>
    <t>10/month</t>
  </si>
  <si>
    <t>RR:1.0(0.99-1.01)</t>
  </si>
  <si>
    <t>Diet and Colon Cancer in Los-Angeles County, California</t>
  </si>
  <si>
    <t xml:space="preserve"> Adjusted for fat, protein, carbohydrates, alcohol, calcium, and the nondietary risk factors (family history, weight, physical activity, and, if female, pregnancy history).</t>
  </si>
  <si>
    <t>Megumi Hara</t>
  </si>
  <si>
    <t>Japan</t>
  </si>
  <si>
    <t>≤2、3-4、≥5/week</t>
  </si>
  <si>
    <t>OR：1.0、1.03（0.49-2.15）、0.9（0.33-2.48）</t>
  </si>
  <si>
    <t>Cruciferous Vegetables, Mushrooms, and
Gastrointestinal Cancer Risks in a Multicenter,
Hospital-Based Case-Control Study in Japan</t>
  </si>
  <si>
    <t>adjusted for smoking status (three categories; never, ex, current), alcohol intake (three categories), family history of colorectal cancer, total energy in-
take (rank variable, 0–2), and JA membership.</t>
  </si>
  <si>
    <t>Emily Vogtmann PhD</t>
  </si>
  <si>
    <t>China</t>
  </si>
  <si>
    <t>&lt;66.8、66.8-122、≥122.1g/day</t>
  </si>
  <si>
    <t>OR：1.0、0.85（0.6-1.22）、1.06（0.76-1.50）</t>
  </si>
  <si>
    <t>Cruciferous vegetables, glutathione S-transferase polymorphisms, and the risk of colorectal cancer among Chinese men</t>
  </si>
  <si>
    <t>Adjusted models included age, body mass index, leisure time physical activity, total energy intake, red meat intake, total meat intake, education, income, occupation, smoking,
alcohol consumption, and family history of cancer.</t>
  </si>
  <si>
    <t>Wanxia Fang</t>
  </si>
  <si>
    <t>305、195、182、151kg/year</t>
  </si>
  <si>
    <t>OR:1.0、0.76（0.56-1.02）、0.8（0.59-1.09）、0.83（0.59-1.18）</t>
  </si>
  <si>
    <t>Cruciferous vegetables and colorectal cancer risk: a hospital-based matched case–control study in Northeast China</t>
  </si>
  <si>
    <t>Adjusted by BMI, colon cancer in first-degree relative, smoking status, alcohol drinking, regular diet, fried
food, cured food, hot and spicy food intake as category variables and total energy, total noncruciferous
vegetables, total fruits, and red meat intake as continuous variables</t>
  </si>
  <si>
    <t>Nagisa Mori</t>
  </si>
  <si>
    <t>MEN:24、50、78、151 WOMEN:33、62、92、171g/d</t>
  </si>
  <si>
    <t>HR：1.0、1.27（1.06-1.52）、1.15（0.94—1.40）、1.05（0.85-1.31）；1.0、0.95（0.76-1.18）0.97（0.78-1.22）、0.92（0.72-1.18）</t>
  </si>
  <si>
    <t>Cruciferous vegetable intake and colorectal cancer risk: Japan public health center-based prospective study</t>
  </si>
  <si>
    <t>Adjusted for age (continuous), study area (10 public health center area categories), BMI (&lt;18.5, 18.5 to &lt;25, 25 to &lt;30, and &gt;30 kg/m2), smoking status (never; past;
current: &lt;10, 10–19, 20–29, 30–39, or ≥40 cigarettes/day), alcohol consumption (non-drinker; current drinker: 1–150, 151–300, 301–450 or ≥451 g ethanol/week),
physical activity (metabolic equivalent, task h/day; continuous), history of diabetes (yes or no), colorectal screening (yes or no), menopausal status in women (yes or no),
use of exogenous female hormones in women (yes or no), energy intake (continuous), intake of vitamin D (quartile), vitamin B12 (quartile), n-3 fatty acids (quartile), CV
(quartile), fruit (quartile), and red and processed meat (quartile).</t>
  </si>
  <si>
    <t>H.P. LEE</t>
  </si>
  <si>
    <t>Singapore</t>
  </si>
  <si>
    <t>OR:Med:0.85(0.56-1.26)、High:0.5(0.32-0.78)</t>
  </si>
  <si>
    <t>COLORECTAL CANCER AND DIET IN AN ASIAN POPULATION-A CASE-CONTROL STUDY AMONG SINGAPORE CHINESE</t>
  </si>
  <si>
    <t>All tests and estimates were adjusted for age, sex, dialect group and occupational group, with
additional factors adjusted for in further analyses.</t>
  </si>
  <si>
    <t>Theresa B.Young</t>
  </si>
  <si>
    <t>2.28、4.21、3.68/month</t>
  </si>
  <si>
    <t>OR:0.57(0.39-0.83)、0.53（0.36-0.77）、0.59（0.41-0.85）</t>
  </si>
  <si>
    <t>CASE-CONTROL STUDY OF PROXIMAL AND DISTAL COLON CANCER AND DIET IN WISCONSIN</t>
  </si>
  <si>
    <t>Adjusted for age and sex</t>
  </si>
  <si>
    <t>Andrew Flood</t>
  </si>
  <si>
    <t>&lt;0.32、0.33-0.45、0.46-0.58、0.59-0.78、0.79servings/d</t>
  </si>
  <si>
    <t>RR:1.0、0.78（0.59-1.04）、0.86（0.65-1.14）、0.93（0.7-1.22）、0.95（0.71-1.26）</t>
  </si>
  <si>
    <t>Fruit and vegetable intakes and the risk of colorectal cancer in the Breast Cancer Detection Demonstration Project follow-up cohort</t>
  </si>
  <si>
    <t>adjusted for the following covariates: multivitamin supplement use, BMI, height, use of nonsteroidal antiinflammatory drugs, smoking status, education level, physical activity, and intakes
of fruit, grains, red meat, calcium, vitamin D, and alcohol.</t>
  </si>
  <si>
    <t>Kristi A. STEINMETZ</t>
  </si>
  <si>
    <t>Australia</t>
  </si>
  <si>
    <t>male:≤1.7、1.8-3.2、3.3-5.7、≥5.8；females:≤2.2、2.3-4.2、4.3-6.6、≥6.7/week</t>
  </si>
  <si>
    <t>OR：1.0、1.21（0.62-2.34）、0.7（0.36-1.38）、1.1（0.57-2.14）；1.0、0.57（0.27-1.20）、0.99（0.47-2.07）、1.12（0.51-2.46）</t>
  </si>
  <si>
    <t>FOOD-GROUP CONSUMPTION AND COLON CANCER IN THE ADELAIDE CASE-CONTROL STUDY. I. VEGETABLES AND FRUIT</t>
  </si>
  <si>
    <t>Adjusted for protein intake,
age at first live birth,
Quetelet’s index and
alcohnl intake</t>
  </si>
  <si>
    <t>Knsti A. Steinmetz</t>
  </si>
  <si>
    <t>&lt;1.5、1.5-2.4、2.5-4.0、&gt;4.0</t>
  </si>
  <si>
    <t>RR：1、1.11（0.75-1.64）、0.98（0.65-1.47）、1.12（0.74-1.7）</t>
  </si>
  <si>
    <t>Vegetables, Fruit, and Colon Cancer in the Iowa Women's Health Study</t>
  </si>
  <si>
    <t>Adjusted by multtvarlate regression for age and energy intake</t>
  </si>
  <si>
    <t>Amutha Ramadas</t>
  </si>
  <si>
    <t>Malaysia</t>
  </si>
  <si>
    <t>&lt;3times/week ≥3</t>
  </si>
  <si>
    <t>RR：1.0、0.52（0.21-1.27）</t>
  </si>
  <si>
    <t xml:space="preserve">Food Intake and Colorectal Adenomas: A Case-Control Study in Malaysia
</t>
  </si>
  <si>
    <t>adjusted for age, ethnicity, gender, physical activity, height, BMI, waist circumference, energy intake, current drinking and smoking habit</t>
  </si>
  <si>
    <t>DEE W. WEST</t>
  </si>
  <si>
    <t>OR:1.0、0.9（0.5-1.5）、0.6（0.3-1.5）、0.3（0.1-0.8）</t>
  </si>
  <si>
    <t xml:space="preserve">DIETARY INTAKE AND COLON CANCER: SEX- AND ANATOMIC SITE-SPECIFIC ASSOCIATIONS
</t>
  </si>
  <si>
    <t>Adjusted by multiple logistic regression analysis for age, body mass index, crude fiber, and energy intake</t>
  </si>
  <si>
    <t>L. E. Voorrips</t>
  </si>
  <si>
    <t>Netherlands</t>
  </si>
  <si>
    <t>11、21、29、40、58g/day</t>
  </si>
  <si>
    <t>RR:1.0、1.0（0.69-1.46）、0.82（0.56-1.22）、0.91（0.62-1.32）、0.76（0.51-1.13）</t>
  </si>
  <si>
    <t>Vegetable and Fruit Consumption and Risks of olon and Rectal Cancer in a Prospective Cohort Study</t>
  </si>
  <si>
    <t>The model included age, family history of colorectal cancer, and category of alcohol intake.</t>
  </si>
  <si>
    <t>Karin B. Michels</t>
  </si>
  <si>
    <t>&lt;1、1、2、3-4、≥5servings/wk</t>
  </si>
  <si>
    <t>RR:1.0、0.95（0.74-1.23）、0.87（0.68-1.12）、0.92（0.72-1.18）、0.89（0.68-1.15）</t>
  </si>
  <si>
    <t>Prospective Study of Fruit and Vegetable Consumption and Incidence of Colon and Rectal Cancers</t>
  </si>
  <si>
    <t>RR and 95% CI estimates adjusted for age, family history of colorectal cancer, sigmoidoscopy, height, body mass index, pack-years of smoking, alcohol intake, physical activity, aspirin
use, vitamin supplement intake, total caloric intake, and red meat consumption.</t>
  </si>
  <si>
    <t>Brian C-H Chiu</t>
  </si>
  <si>
    <t>M:≤15.0、15.1-22.3、22.4-25.3、≥25.4 F：≤15.7、15.8-22.4、22.5-25.7、≥25.8 times/wk</t>
  </si>
  <si>
    <t>OR:M1.0、0.8（0.6-12）、0.8（0.6-1.2）、0.7（0.5-1.0）F1.0、1.2（0.8-1.7）、1.5（1.0-2.1）、1.2（0.8-1.7）</t>
  </si>
  <si>
    <t>Dietary Factors and Risk of Colon Cancer in Shanghai, China</t>
  </si>
  <si>
    <t>Adjusted for age (30–49, 50–59, 60–64, 65–69, 70–74), total energy (quartile), education (three levels), body mass index (quartile), income (three levels), and
occupational physical activity (three levels).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</si>
</sst>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1"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3" borderId="4" applyNumberFormat="0" applyAlignment="0" applyProtection="0">
      <alignment vertical="center"/>
    </xf>
    <xf numFmtId="0" fontId="10" fillId="4" borderId="5" applyNumberFormat="0" applyAlignment="0" applyProtection="0">
      <alignment vertical="center"/>
    </xf>
    <xf numFmtId="0" fontId="11" fillId="4" borderId="4" applyNumberFormat="0" applyAlignment="0" applyProtection="0">
      <alignment vertical="center"/>
    </xf>
    <xf numFmtId="0" fontId="12" fillId="5" borderId="6" applyNumberFormat="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4">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tabSelected="1" zoomScale="70" zoomScaleNormal="70" topLeftCell="A12" workbookViewId="0">
      <selection activeCell="O18" sqref="O18"/>
    </sheetView>
  </sheetViews>
  <sheetFormatPr defaultColWidth="9" defaultRowHeight="13.5"/>
  <cols>
    <col min="1" max="1" width="9" style="1"/>
    <col min="2" max="2" width="19.625" customWidth="1"/>
    <col min="4" max="4" width="18.125" customWidth="1"/>
    <col min="5" max="5" width="15.25" customWidth="1"/>
    <col min="6" max="6" width="20.35" customWidth="1"/>
    <col min="7" max="7" width="84.375" customWidth="1"/>
    <col min="8" max="8" width="25.75" customWidth="1"/>
    <col min="9" max="9" width="8.625" customWidth="1"/>
    <col min="10" max="10" width="9" customWidth="1"/>
    <col min="11" max="11" width="8.375" customWidth="1"/>
    <col min="12" max="12" width="11.375" customWidth="1"/>
    <col min="14" max="14" width="10.625" customWidth="1"/>
    <col min="15" max="15" width="8.75" customWidth="1"/>
    <col min="17" max="17" width="20.5" customWidth="1"/>
  </cols>
  <sheetData>
    <row r="1" spans="1:17">
      <c r="A1" s="1" t="s">
        <v>0</v>
      </c>
      <c r="B1" s="1" t="s">
        <v>1</v>
      </c>
      <c r="C1" s="1" t="s">
        <v>2</v>
      </c>
      <c r="D1" s="1" t="s">
        <v>3</v>
      </c>
      <c r="E1" s="1" t="s">
        <v>4</v>
      </c>
      <c r="F1" s="1" t="s">
        <v>5</v>
      </c>
      <c r="G1" s="1" t="s">
        <v>6</v>
      </c>
      <c r="H1" s="1" t="s">
        <v>7</v>
      </c>
      <c r="I1" s="1" t="s">
        <v>8</v>
      </c>
      <c r="J1" s="1" t="s">
        <v>9</v>
      </c>
      <c r="K1" s="1" t="s">
        <v>10</v>
      </c>
      <c r="L1" s="1"/>
      <c r="M1" s="1"/>
      <c r="N1" s="1"/>
      <c r="O1" s="1" t="s">
        <v>11</v>
      </c>
      <c r="P1" s="1" t="s">
        <v>12</v>
      </c>
      <c r="Q1" s="1" t="s">
        <v>13</v>
      </c>
    </row>
    <row r="2" spans="2:17">
      <c r="B2" s="1"/>
      <c r="C2" s="1"/>
      <c r="D2" s="1"/>
      <c r="E2" s="1"/>
      <c r="F2" s="1"/>
      <c r="G2" s="1"/>
      <c r="H2" s="1"/>
      <c r="I2" s="1"/>
      <c r="J2" s="1"/>
      <c r="K2" s="3" t="s">
        <v>14</v>
      </c>
      <c r="L2" s="3" t="s">
        <v>15</v>
      </c>
      <c r="M2" s="3" t="s">
        <v>16</v>
      </c>
      <c r="N2" s="3" t="s">
        <v>17</v>
      </c>
      <c r="O2" s="1"/>
      <c r="P2" s="1"/>
      <c r="Q2" s="1"/>
    </row>
    <row r="3" spans="1:17">
      <c r="A3" s="1">
        <v>1</v>
      </c>
      <c r="B3" t="s">
        <v>18</v>
      </c>
      <c r="C3">
        <v>2015</v>
      </c>
      <c r="D3" t="s">
        <v>19</v>
      </c>
      <c r="E3" t="s">
        <v>20</v>
      </c>
      <c r="F3" t="s">
        <v>21</v>
      </c>
      <c r="G3" t="s">
        <v>22</v>
      </c>
      <c r="H3" t="s">
        <v>23</v>
      </c>
      <c r="K3">
        <v>3</v>
      </c>
      <c r="L3">
        <v>1</v>
      </c>
      <c r="M3">
        <v>3</v>
      </c>
      <c r="N3">
        <v>7</v>
      </c>
      <c r="O3" t="s">
        <v>24</v>
      </c>
      <c r="P3">
        <v>442961</v>
      </c>
      <c r="Q3" t="s">
        <v>25</v>
      </c>
    </row>
    <row r="4" spans="1:17">
      <c r="A4" s="1">
        <v>2</v>
      </c>
      <c r="B4" t="s">
        <v>26</v>
      </c>
      <c r="C4">
        <v>2007</v>
      </c>
      <c r="D4" t="s">
        <v>27</v>
      </c>
      <c r="E4" t="s">
        <v>28</v>
      </c>
      <c r="F4" t="s">
        <v>29</v>
      </c>
      <c r="G4" t="s">
        <v>30</v>
      </c>
      <c r="H4" t="s">
        <v>31</v>
      </c>
      <c r="K4">
        <v>3</v>
      </c>
      <c r="L4">
        <v>1</v>
      </c>
      <c r="M4">
        <v>3</v>
      </c>
      <c r="N4">
        <v>7</v>
      </c>
      <c r="O4">
        <v>1380</v>
      </c>
      <c r="P4">
        <f>3097+1380</f>
        <v>4477</v>
      </c>
      <c r="Q4" t="s">
        <v>32</v>
      </c>
    </row>
    <row r="5" spans="1:17">
      <c r="A5" s="1">
        <v>3</v>
      </c>
      <c r="B5" t="s">
        <v>33</v>
      </c>
      <c r="C5">
        <v>1992</v>
      </c>
      <c r="D5" t="s">
        <v>34</v>
      </c>
      <c r="E5" t="s">
        <v>28</v>
      </c>
      <c r="F5" t="s">
        <v>35</v>
      </c>
      <c r="G5" t="s">
        <v>36</v>
      </c>
      <c r="H5" t="s">
        <v>37</v>
      </c>
      <c r="K5">
        <v>4</v>
      </c>
      <c r="L5">
        <v>2</v>
      </c>
      <c r="M5">
        <v>2</v>
      </c>
      <c r="N5">
        <v>8</v>
      </c>
      <c r="O5">
        <v>769</v>
      </c>
      <c r="P5">
        <f>769+764</f>
        <v>1533</v>
      </c>
      <c r="Q5" t="s">
        <v>38</v>
      </c>
    </row>
    <row r="6" ht="175.5" spans="1:17">
      <c r="A6" s="1">
        <v>4</v>
      </c>
      <c r="B6" t="s">
        <v>39</v>
      </c>
      <c r="C6">
        <v>2009</v>
      </c>
      <c r="D6" t="s">
        <v>40</v>
      </c>
      <c r="E6" t="s">
        <v>28</v>
      </c>
      <c r="F6" t="s">
        <v>41</v>
      </c>
      <c r="G6" t="s">
        <v>42</v>
      </c>
      <c r="H6" s="2" t="s">
        <v>43</v>
      </c>
      <c r="K6">
        <v>3</v>
      </c>
      <c r="L6">
        <v>2</v>
      </c>
      <c r="M6">
        <v>2</v>
      </c>
      <c r="N6">
        <v>7</v>
      </c>
      <c r="O6">
        <v>115</v>
      </c>
      <c r="P6">
        <f>115+230</f>
        <v>345</v>
      </c>
      <c r="Q6" s="2" t="s">
        <v>44</v>
      </c>
    </row>
    <row r="7" ht="202.5" spans="1:17">
      <c r="A7" s="1">
        <v>5</v>
      </c>
      <c r="B7" t="s">
        <v>45</v>
      </c>
      <c r="C7">
        <v>2014</v>
      </c>
      <c r="D7" t="s">
        <v>46</v>
      </c>
      <c r="E7" t="s">
        <v>20</v>
      </c>
      <c r="F7" t="s">
        <v>47</v>
      </c>
      <c r="G7" t="s">
        <v>48</v>
      </c>
      <c r="H7" t="s">
        <v>49</v>
      </c>
      <c r="K7">
        <v>3</v>
      </c>
      <c r="L7">
        <v>2</v>
      </c>
      <c r="M7">
        <v>3</v>
      </c>
      <c r="N7">
        <v>8</v>
      </c>
      <c r="O7">
        <v>340</v>
      </c>
      <c r="P7">
        <f>340+673</f>
        <v>1013</v>
      </c>
      <c r="Q7" s="2" t="s">
        <v>50</v>
      </c>
    </row>
    <row r="8" ht="243" spans="1:17">
      <c r="A8" s="1">
        <v>6</v>
      </c>
      <c r="B8" t="s">
        <v>51</v>
      </c>
      <c r="C8">
        <v>2018</v>
      </c>
      <c r="D8" t="s">
        <v>46</v>
      </c>
      <c r="E8" t="s">
        <v>28</v>
      </c>
      <c r="F8" t="s">
        <v>52</v>
      </c>
      <c r="G8" t="s">
        <v>53</v>
      </c>
      <c r="H8" t="s">
        <v>54</v>
      </c>
      <c r="K8">
        <v>4</v>
      </c>
      <c r="L8">
        <v>2</v>
      </c>
      <c r="M8">
        <v>3</v>
      </c>
      <c r="N8">
        <v>9</v>
      </c>
      <c r="O8">
        <v>833</v>
      </c>
      <c r="P8">
        <f>833+833</f>
        <v>1666</v>
      </c>
      <c r="Q8" s="2" t="s">
        <v>55</v>
      </c>
    </row>
    <row r="9" ht="100" customHeight="1" spans="1:17">
      <c r="A9" s="1">
        <v>7</v>
      </c>
      <c r="B9" t="s">
        <v>56</v>
      </c>
      <c r="C9">
        <v>2018</v>
      </c>
      <c r="D9" t="s">
        <v>40</v>
      </c>
      <c r="E9" t="s">
        <v>20</v>
      </c>
      <c r="F9" t="s">
        <v>57</v>
      </c>
      <c r="G9" t="s">
        <v>58</v>
      </c>
      <c r="H9" t="s">
        <v>59</v>
      </c>
      <c r="K9">
        <v>2</v>
      </c>
      <c r="L9">
        <v>1</v>
      </c>
      <c r="M9">
        <v>3</v>
      </c>
      <c r="N9">
        <v>6</v>
      </c>
      <c r="O9">
        <v>88172</v>
      </c>
      <c r="P9">
        <v>98551</v>
      </c>
      <c r="Q9" s="2" t="s">
        <v>60</v>
      </c>
    </row>
    <row r="10" ht="121.5" spans="1:17">
      <c r="A10" s="1">
        <v>8</v>
      </c>
      <c r="B10" t="s">
        <v>61</v>
      </c>
      <c r="C10">
        <v>1989</v>
      </c>
      <c r="D10" t="s">
        <v>62</v>
      </c>
      <c r="E10" t="s">
        <v>28</v>
      </c>
      <c r="G10" t="s">
        <v>63</v>
      </c>
      <c r="H10" t="s">
        <v>64</v>
      </c>
      <c r="K10">
        <v>2</v>
      </c>
      <c r="L10">
        <v>2</v>
      </c>
      <c r="M10">
        <v>2</v>
      </c>
      <c r="N10">
        <v>6</v>
      </c>
      <c r="O10">
        <v>203</v>
      </c>
      <c r="P10">
        <v>425</v>
      </c>
      <c r="Q10" s="2" t="s">
        <v>65</v>
      </c>
    </row>
    <row r="11" spans="1:17">
      <c r="A11" s="1">
        <v>9</v>
      </c>
      <c r="B11" t="s">
        <v>66</v>
      </c>
      <c r="C11">
        <v>1988</v>
      </c>
      <c r="D11" t="s">
        <v>34</v>
      </c>
      <c r="E11" t="s">
        <v>28</v>
      </c>
      <c r="F11" t="s">
        <v>67</v>
      </c>
      <c r="G11" t="s">
        <v>68</v>
      </c>
      <c r="H11" t="s">
        <v>69</v>
      </c>
      <c r="K11">
        <v>3</v>
      </c>
      <c r="L11">
        <v>2</v>
      </c>
      <c r="M11">
        <v>3</v>
      </c>
      <c r="N11">
        <v>8</v>
      </c>
      <c r="O11">
        <f>152+201+353</f>
        <v>706</v>
      </c>
      <c r="P11">
        <f>706+618</f>
        <v>1324</v>
      </c>
      <c r="Q11" t="s">
        <v>70</v>
      </c>
    </row>
    <row r="12" ht="229.5" spans="1:17">
      <c r="A12" s="1">
        <v>10</v>
      </c>
      <c r="B12" t="s">
        <v>71</v>
      </c>
      <c r="C12">
        <v>2002</v>
      </c>
      <c r="D12" t="s">
        <v>34</v>
      </c>
      <c r="E12" t="s">
        <v>20</v>
      </c>
      <c r="F12" t="s">
        <v>72</v>
      </c>
      <c r="G12" t="s">
        <v>73</v>
      </c>
      <c r="H12" t="s">
        <v>74</v>
      </c>
      <c r="K12">
        <v>3</v>
      </c>
      <c r="L12">
        <v>1</v>
      </c>
      <c r="M12">
        <v>3</v>
      </c>
      <c r="N12">
        <v>7</v>
      </c>
      <c r="O12">
        <v>485</v>
      </c>
      <c r="P12">
        <v>45490</v>
      </c>
      <c r="Q12" s="2" t="s">
        <v>75</v>
      </c>
    </row>
    <row r="13" ht="94.5" spans="1:17">
      <c r="A13" s="1">
        <v>11</v>
      </c>
      <c r="B13" t="s">
        <v>76</v>
      </c>
      <c r="C13">
        <v>1993</v>
      </c>
      <c r="D13" t="s">
        <v>77</v>
      </c>
      <c r="E13" t="s">
        <v>28</v>
      </c>
      <c r="F13" t="s">
        <v>78</v>
      </c>
      <c r="G13" t="s">
        <v>79</v>
      </c>
      <c r="H13" t="s">
        <v>80</v>
      </c>
      <c r="K13">
        <v>4</v>
      </c>
      <c r="L13">
        <v>1</v>
      </c>
      <c r="M13">
        <v>3</v>
      </c>
      <c r="N13">
        <v>8</v>
      </c>
      <c r="O13">
        <v>121</v>
      </c>
      <c r="P13">
        <f>121+241</f>
        <v>362</v>
      </c>
      <c r="Q13" s="2" t="s">
        <v>81</v>
      </c>
    </row>
    <row r="14" spans="1:17">
      <c r="A14" s="1">
        <v>12</v>
      </c>
      <c r="B14" t="s">
        <v>82</v>
      </c>
      <c r="C14">
        <v>1994</v>
      </c>
      <c r="D14" t="s">
        <v>34</v>
      </c>
      <c r="E14" t="s">
        <v>20</v>
      </c>
      <c r="F14" t="s">
        <v>83</v>
      </c>
      <c r="G14" t="s">
        <v>84</v>
      </c>
      <c r="H14" t="s">
        <v>85</v>
      </c>
      <c r="K14">
        <v>4</v>
      </c>
      <c r="L14">
        <v>2</v>
      </c>
      <c r="M14">
        <v>2</v>
      </c>
      <c r="N14">
        <v>8</v>
      </c>
      <c r="O14">
        <v>212</v>
      </c>
      <c r="P14">
        <f>212+35004</f>
        <v>35216</v>
      </c>
      <c r="Q14" t="s">
        <v>86</v>
      </c>
    </row>
    <row r="15" ht="67.5" spans="1:17">
      <c r="A15" s="1">
        <v>13</v>
      </c>
      <c r="B15" t="s">
        <v>87</v>
      </c>
      <c r="C15">
        <v>2009</v>
      </c>
      <c r="D15" t="s">
        <v>88</v>
      </c>
      <c r="E15" t="s">
        <v>28</v>
      </c>
      <c r="F15" t="s">
        <v>89</v>
      </c>
      <c r="G15" t="s">
        <v>90</v>
      </c>
      <c r="H15" s="2" t="s">
        <v>91</v>
      </c>
      <c r="K15">
        <v>3</v>
      </c>
      <c r="L15">
        <v>2</v>
      </c>
      <c r="M15">
        <v>2</v>
      </c>
      <c r="N15">
        <v>7</v>
      </c>
      <c r="O15">
        <v>59</v>
      </c>
      <c r="P15">
        <v>118</v>
      </c>
      <c r="Q15" t="s">
        <v>92</v>
      </c>
    </row>
    <row r="16" ht="67.5" spans="1:17">
      <c r="A16" s="1">
        <v>14</v>
      </c>
      <c r="B16" t="s">
        <v>93</v>
      </c>
      <c r="C16">
        <v>1989</v>
      </c>
      <c r="D16" t="s">
        <v>34</v>
      </c>
      <c r="E16" t="s">
        <v>28</v>
      </c>
      <c r="G16" t="s">
        <v>94</v>
      </c>
      <c r="H16" s="2" t="s">
        <v>95</v>
      </c>
      <c r="I16" s="2"/>
      <c r="K16">
        <v>4</v>
      </c>
      <c r="L16">
        <v>1</v>
      </c>
      <c r="M16">
        <v>2</v>
      </c>
      <c r="N16">
        <v>7</v>
      </c>
      <c r="O16">
        <v>231</v>
      </c>
      <c r="P16">
        <v>622</v>
      </c>
      <c r="Q16" t="s">
        <v>96</v>
      </c>
    </row>
    <row r="17" spans="1:17">
      <c r="A17" s="1">
        <v>15</v>
      </c>
      <c r="B17" t="s">
        <v>97</v>
      </c>
      <c r="C17">
        <v>2000</v>
      </c>
      <c r="D17" t="s">
        <v>98</v>
      </c>
      <c r="E17" t="s">
        <v>20</v>
      </c>
      <c r="F17" t="s">
        <v>99</v>
      </c>
      <c r="G17" t="s">
        <v>100</v>
      </c>
      <c r="H17" t="s">
        <v>101</v>
      </c>
      <c r="K17">
        <v>4</v>
      </c>
      <c r="L17">
        <v>2</v>
      </c>
      <c r="M17">
        <v>2</v>
      </c>
      <c r="N17">
        <v>8</v>
      </c>
      <c r="O17">
        <v>910</v>
      </c>
      <c r="P17">
        <v>2953</v>
      </c>
      <c r="Q17" t="s">
        <v>102</v>
      </c>
    </row>
    <row r="18" ht="216" spans="1:17">
      <c r="A18" s="1">
        <v>16</v>
      </c>
      <c r="B18" t="s">
        <v>103</v>
      </c>
      <c r="C18">
        <v>2000</v>
      </c>
      <c r="D18" t="s">
        <v>34</v>
      </c>
      <c r="E18" t="s">
        <v>20</v>
      </c>
      <c r="F18" t="s">
        <v>104</v>
      </c>
      <c r="G18" t="s">
        <v>105</v>
      </c>
      <c r="H18" t="s">
        <v>106</v>
      </c>
      <c r="K18">
        <v>4</v>
      </c>
      <c r="L18">
        <v>2</v>
      </c>
      <c r="M18">
        <v>1</v>
      </c>
      <c r="N18">
        <v>7</v>
      </c>
      <c r="O18">
        <v>937</v>
      </c>
      <c r="P18">
        <v>136089</v>
      </c>
      <c r="Q18" s="2" t="s">
        <v>107</v>
      </c>
    </row>
    <row r="19" ht="175.5" spans="1:17">
      <c r="A19" s="1">
        <v>17</v>
      </c>
      <c r="B19" t="s">
        <v>108</v>
      </c>
      <c r="C19">
        <v>2003</v>
      </c>
      <c r="D19" t="s">
        <v>46</v>
      </c>
      <c r="E19" t="s">
        <v>28</v>
      </c>
      <c r="F19" t="s">
        <v>109</v>
      </c>
      <c r="G19" t="s">
        <v>110</v>
      </c>
      <c r="H19" t="s">
        <v>111</v>
      </c>
      <c r="K19">
        <v>3</v>
      </c>
      <c r="L19">
        <v>2</v>
      </c>
      <c r="M19">
        <v>2</v>
      </c>
      <c r="N19">
        <v>7</v>
      </c>
      <c r="O19">
        <v>931</v>
      </c>
      <c r="P19">
        <v>2483</v>
      </c>
      <c r="Q19" s="2" t="s">
        <v>112</v>
      </c>
    </row>
    <row r="20" spans="15:16">
      <c r="O20">
        <f>O19+O17+O16+O15+O14+O13+O12+O11+O10+O9+O8+O7+O6+O5+O4</f>
        <v>95467</v>
      </c>
      <c r="P20">
        <f>P19+P18+P17+P16+P15+P14+P13+P12+P11+P10+P9+P8+P7+P5+P6+P4+P3</f>
        <v>775628</v>
      </c>
    </row>
    <row r="21" spans="15:15">
      <c r="O21">
        <f>2128+95467</f>
        <v>97595</v>
      </c>
    </row>
    <row r="22" spans="14:14">
      <c r="N22">
        <f>N19+N18+N17+N16+N15+N14+N13+N12+N11+N10+N9+N8+N7+N6+N5+N4+N3</f>
        <v>125</v>
      </c>
    </row>
  </sheetData>
  <mergeCells count="14">
    <mergeCell ref="K1:N1"/>
    <mergeCell ref="A1:A2"/>
    <mergeCell ref="B1:B2"/>
    <mergeCell ref="C1:C2"/>
    <mergeCell ref="D1:D2"/>
    <mergeCell ref="E1:E2"/>
    <mergeCell ref="F1:F2"/>
    <mergeCell ref="G1:G2"/>
    <mergeCell ref="H1:H2"/>
    <mergeCell ref="I1:I2"/>
    <mergeCell ref="J1:J2"/>
    <mergeCell ref="O1:O2"/>
    <mergeCell ref="P1:P2"/>
    <mergeCell ref="Q1:Q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Q17" sqref="Q17"/>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Q17" sqref="Q17"/>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咸鱼</cp:lastModifiedBy>
  <dcterms:created xsi:type="dcterms:W3CDTF">2023-05-12T11:15:00Z</dcterms:created>
  <dcterms:modified xsi:type="dcterms:W3CDTF">2025-03-07T02:52:02Z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BEAA802AACC84E85B3735B8358E50432_12</vt:lpwstr>
  </property>
</Properties>
</file>