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 autoCompressPictures="0"/>
  <mc:AlternateContent xmlns:mc="http://schemas.openxmlformats.org/markup-compatibility/2006">
    <mc:Choice Requires="x15">
      <x15ac:absPath xmlns:x15ac="http://schemas.microsoft.com/office/spreadsheetml/2010/11/ac" url="/Users/rrmont/Ruth/RRM papers en train/Cahill WNV meta genomics 2017/Cahill PLoS NTD/"/>
    </mc:Choice>
  </mc:AlternateContent>
  <bookViews>
    <workbookView xWindow="0" yWindow="460" windowWidth="29080" windowHeight="16060" tabRatio="500"/>
  </bookViews>
  <sheets>
    <sheet name="WNV" sheetId="1" r:id="rId1"/>
    <sheet name="Dengue" sheetId="2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M36" i="2" l="1"/>
  <c r="M73" i="2"/>
  <c r="M74" i="2"/>
  <c r="M72" i="2"/>
  <c r="M57" i="2"/>
  <c r="M52" i="2"/>
  <c r="M48" i="2"/>
  <c r="M49" i="2"/>
  <c r="M27" i="2"/>
  <c r="M23" i="2"/>
  <c r="M19" i="2"/>
  <c r="M2" i="2"/>
  <c r="M59" i="2"/>
  <c r="M51" i="2"/>
  <c r="M50" i="2"/>
  <c r="M39" i="2"/>
  <c r="M17" i="2"/>
  <c r="M14" i="2"/>
  <c r="K58" i="2"/>
  <c r="J58" i="2"/>
  <c r="I58" i="2"/>
  <c r="H58" i="2"/>
  <c r="M75" i="2"/>
  <c r="M45" i="2"/>
  <c r="M16" i="2"/>
  <c r="M15" i="2"/>
</calcChain>
</file>

<file path=xl/sharedStrings.xml><?xml version="1.0" encoding="utf-8"?>
<sst xmlns="http://schemas.openxmlformats.org/spreadsheetml/2006/main" count="388" uniqueCount="146">
  <si>
    <t>PMID</t>
  </si>
  <si>
    <t>Author</t>
  </si>
  <si>
    <t>Year</t>
  </si>
  <si>
    <t>Country</t>
  </si>
  <si>
    <t>Platform</t>
  </si>
  <si>
    <t>Controls</t>
  </si>
  <si>
    <t>Asymp</t>
  </si>
  <si>
    <t>WNV Fever</t>
  </si>
  <si>
    <t>Severe Cases</t>
  </si>
  <si>
    <t>Case Definition</t>
  </si>
  <si>
    <t>Danial-Farran</t>
  </si>
  <si>
    <t>Israel</t>
  </si>
  <si>
    <t>PCR</t>
  </si>
  <si>
    <t>Yakub</t>
  </si>
  <si>
    <t>US</t>
  </si>
  <si>
    <t>Glass</t>
  </si>
  <si>
    <t>Symptomatic</t>
  </si>
  <si>
    <t>Lim</t>
  </si>
  <si>
    <t>WNV positive</t>
  </si>
  <si>
    <t>Loeb</t>
  </si>
  <si>
    <t>US, Canada</t>
  </si>
  <si>
    <t>Illumina NS-12 Beadchip</t>
  </si>
  <si>
    <t>Long</t>
  </si>
  <si>
    <t>Imputed Illumina 1M Beadchip</t>
  </si>
  <si>
    <t>919 (not severe)</t>
  </si>
  <si>
    <t>Bigham</t>
  </si>
  <si>
    <t>Illumina Custom Array</t>
  </si>
  <si>
    <t>Lanteri</t>
  </si>
  <si>
    <t>Sarri</t>
  </si>
  <si>
    <t>Greece</t>
  </si>
  <si>
    <t>Spiroski</t>
  </si>
  <si>
    <t>Macedonia</t>
  </si>
  <si>
    <t>Den Strain</t>
  </si>
  <si>
    <t>Pop Controls</t>
  </si>
  <si>
    <t>Asym</t>
  </si>
  <si>
    <t>DF</t>
  </si>
  <si>
    <t>DHF</t>
  </si>
  <si>
    <t>DSS</t>
  </si>
  <si>
    <t>Total n</t>
  </si>
  <si>
    <t>Soundravally</t>
  </si>
  <si>
    <t>India</t>
  </si>
  <si>
    <t>Unclear</t>
  </si>
  <si>
    <t>Sam</t>
  </si>
  <si>
    <t>Malaysia</t>
  </si>
  <si>
    <t>Fernandez-Mestre</t>
  </si>
  <si>
    <t>Venezuala</t>
  </si>
  <si>
    <t>Dang</t>
  </si>
  <si>
    <t>Thailand</t>
  </si>
  <si>
    <t>All</t>
  </si>
  <si>
    <t>TaqMan</t>
  </si>
  <si>
    <t>Chen</t>
  </si>
  <si>
    <t>Taiwan</t>
  </si>
  <si>
    <t>Alagarasu</t>
  </si>
  <si>
    <t>Khor</t>
  </si>
  <si>
    <t>Vietnam</t>
  </si>
  <si>
    <t>Illumina Human 660W Beadchip</t>
  </si>
  <si>
    <t>Pastor</t>
  </si>
  <si>
    <t>Brazil</t>
  </si>
  <si>
    <t>Perez</t>
  </si>
  <si>
    <t>Cuba</t>
  </si>
  <si>
    <t>1 then 2</t>
  </si>
  <si>
    <t>Oliveira</t>
  </si>
  <si>
    <t>2, 3</t>
  </si>
  <si>
    <t>Wang</t>
  </si>
  <si>
    <t>mainly 2</t>
  </si>
  <si>
    <t>Sakuntabhai</t>
  </si>
  <si>
    <t>Silva</t>
  </si>
  <si>
    <t>mainly 3</t>
  </si>
  <si>
    <t>Illumina</t>
  </si>
  <si>
    <t>Vasquez Velasquez</t>
  </si>
  <si>
    <t>Vietnam, Philippines</t>
  </si>
  <si>
    <t>Sharma</t>
  </si>
  <si>
    <t>Feitosa</t>
  </si>
  <si>
    <t>1,2,3</t>
  </si>
  <si>
    <t>TaqMan/PCR</t>
  </si>
  <si>
    <t>Brestovac</t>
  </si>
  <si>
    <t>Australia</t>
  </si>
  <si>
    <t>Cansancao</t>
  </si>
  <si>
    <t>Figueiredo</t>
  </si>
  <si>
    <t>Garcia</t>
  </si>
  <si>
    <t>Mexico</t>
  </si>
  <si>
    <t>Mohsin</t>
  </si>
  <si>
    <t>Pakistan</t>
  </si>
  <si>
    <t>2,3</t>
  </si>
  <si>
    <t>Noecker</t>
  </si>
  <si>
    <t>Moreira</t>
  </si>
  <si>
    <t>Prommalikit</t>
  </si>
  <si>
    <t>Sa-Ngasang</t>
  </si>
  <si>
    <t>Simon-Loriere</t>
  </si>
  <si>
    <t>Vejbaesya</t>
  </si>
  <si>
    <t>Whitehorn</t>
  </si>
  <si>
    <t>Xavier-Carvalho</t>
  </si>
  <si>
    <t>Swati</t>
  </si>
  <si>
    <t>57 (DHF/DSS)</t>
  </si>
  <si>
    <t>Sierra</t>
  </si>
  <si>
    <t>3,4</t>
  </si>
  <si>
    <t>Human Omni 2.5 chip</t>
  </si>
  <si>
    <t>Fernando</t>
  </si>
  <si>
    <t>Sri Lanka</t>
  </si>
  <si>
    <t>Unavailable</t>
  </si>
  <si>
    <t>LABType SSO</t>
  </si>
  <si>
    <t>Monteiro</t>
  </si>
  <si>
    <t>Thamizhmani</t>
  </si>
  <si>
    <t>Stephens</t>
  </si>
  <si>
    <t>Beltrame</t>
  </si>
  <si>
    <t>Cardozo</t>
  </si>
  <si>
    <t>Falcon-Lezama</t>
  </si>
  <si>
    <t>LaFleur</t>
  </si>
  <si>
    <t>Loke</t>
  </si>
  <si>
    <t>Malavige</t>
  </si>
  <si>
    <t>Mercado</t>
  </si>
  <si>
    <t>Philippines</t>
  </si>
  <si>
    <t>LABtype SSO</t>
  </si>
  <si>
    <t>Petitdemange</t>
  </si>
  <si>
    <t>Gabon</t>
  </si>
  <si>
    <t>PCR; LABType SSO</t>
  </si>
  <si>
    <t>Polizel</t>
  </si>
  <si>
    <t>Cytofluorocromasia</t>
  </si>
  <si>
    <t>Primer SSP</t>
  </si>
  <si>
    <t>Appanna</t>
  </si>
  <si>
    <t>HLA</t>
  </si>
  <si>
    <t>950 (not severe)</t>
  </si>
  <si>
    <t>Acioli-Santos</t>
  </si>
  <si>
    <t>Chiewslip</t>
  </si>
  <si>
    <t>Das</t>
  </si>
  <si>
    <t>Hoh</t>
  </si>
  <si>
    <t>Nguyen</t>
  </si>
  <si>
    <t>Shueb</t>
  </si>
  <si>
    <t>Weiskopf</t>
  </si>
  <si>
    <t>Chuansumrit</t>
  </si>
  <si>
    <t>Paradoa Perez</t>
  </si>
  <si>
    <t>Djamiatun</t>
  </si>
  <si>
    <t>PCR and biosensor chip</t>
  </si>
  <si>
    <t>Neuroinvasive</t>
  </si>
  <si>
    <t>Lymphocytotoxicity technique</t>
  </si>
  <si>
    <t>Indonesia</t>
  </si>
  <si>
    <t>PCR and RFLP</t>
  </si>
  <si>
    <t>Taqman</t>
  </si>
  <si>
    <t>Wibawa</t>
  </si>
  <si>
    <t>Fever, Neuroinvasive, Death</t>
  </si>
  <si>
    <t>Fever, Meningitis, Encephalitis, Paralysis</t>
  </si>
  <si>
    <t>Hospitalized due to symptoms</t>
  </si>
  <si>
    <t>Fever, Meningitis, Encephalitis</t>
  </si>
  <si>
    <t>Garcia-Trejo</t>
  </si>
  <si>
    <t>Kraivong</t>
  </si>
  <si>
    <t>Microlimphocytotoxicity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</si>
</sst>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4"/>
      <color theme="1"/>
      <name val="Calibri"/>
      <scheme val="minor"/>
    </font>
    <font>
      <sz val="10"/>
      <color theme="1"/>
      <name val="Arial Unicode MS"/>
    </font>
    <font>
      <sz val="14"/>
      <color theme="1"/>
      <name val="Calibri"/>
      <scheme val="minor"/>
    </font>
    <font>
      <sz val="12"/>
      <color rgb="FF000000"/>
      <name val="Courier"/>
    </font>
    <font>
      <sz val="12"/>
      <color rgb="FF000000"/>
      <name val="Arial Unicode MS"/>
    </font>
    <font>
      <sz val="12"/>
      <color rgb="FF575757"/>
      <name val="Arial"/>
    </font>
    <font>
      <sz val="12"/>
      <color rgb="FF000000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Fill="1" applyAlignment="1">
      <alignment horizontal="left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F26" sqref="F26"/>
    </sheetView>
  </sheetViews>
  <sheetFormatPr baseColWidth="10" defaultRowHeight="16" x14ac:dyDescent="0.2"/>
  <cols>
    <col min="1" max="1" width="3.33203125" style="12" customWidth="1"/>
    <col min="2" max="2" width="10.83203125" style="12"/>
    <col min="3" max="3" width="13" style="12" customWidth="1"/>
    <col min="4" max="4" width="10.83203125" style="12"/>
    <col min="5" max="5" width="12.83203125" style="12" customWidth="1"/>
    <col min="6" max="6" width="28.5" style="12" customWidth="1"/>
    <col min="7" max="7" width="10.83203125" style="12"/>
    <col min="8" max="8" width="15" style="12" customWidth="1"/>
    <col min="9" max="9" width="14.5" style="12" customWidth="1"/>
    <col min="10" max="10" width="15" style="12" customWidth="1"/>
    <col min="11" max="11" width="34.1640625" style="12" customWidth="1"/>
    <col min="12" max="16384" width="10.83203125" style="12"/>
  </cols>
  <sheetData>
    <row r="1" spans="1:12" ht="19" x14ac:dyDescent="0.25"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</row>
    <row r="2" spans="1:12" ht="17" x14ac:dyDescent="0.25">
      <c r="A2" s="12">
        <v>1</v>
      </c>
      <c r="B2" s="11">
        <v>21935451</v>
      </c>
      <c r="C2" s="12" t="s">
        <v>25</v>
      </c>
      <c r="D2" s="12">
        <v>2011</v>
      </c>
      <c r="E2" s="12" t="s">
        <v>14</v>
      </c>
      <c r="F2" s="12" t="s">
        <v>26</v>
      </c>
      <c r="H2" s="12">
        <v>331</v>
      </c>
      <c r="J2" s="12">
        <v>422</v>
      </c>
      <c r="K2" s="12" t="s">
        <v>16</v>
      </c>
    </row>
    <row r="3" spans="1:12" ht="17" x14ac:dyDescent="0.25">
      <c r="A3" s="12">
        <v>2</v>
      </c>
      <c r="B3" s="11">
        <v>24865988</v>
      </c>
      <c r="C3" s="12" t="s">
        <v>10</v>
      </c>
      <c r="D3" s="12">
        <v>2013</v>
      </c>
      <c r="E3" s="12" t="s">
        <v>11</v>
      </c>
      <c r="F3" s="12" t="s">
        <v>12</v>
      </c>
      <c r="G3" s="12">
        <v>61</v>
      </c>
      <c r="J3" s="12">
        <v>39</v>
      </c>
      <c r="K3" s="12" t="s">
        <v>140</v>
      </c>
    </row>
    <row r="4" spans="1:12" ht="17" x14ac:dyDescent="0.25">
      <c r="A4" s="12">
        <v>3</v>
      </c>
      <c r="B4" s="11">
        <v>26638028</v>
      </c>
      <c r="C4" s="12" t="s">
        <v>124</v>
      </c>
      <c r="D4" s="12">
        <v>2016</v>
      </c>
      <c r="E4" s="12" t="s">
        <v>14</v>
      </c>
      <c r="F4" s="12" t="s">
        <v>132</v>
      </c>
      <c r="H4" s="18">
        <v>514</v>
      </c>
      <c r="I4" s="18"/>
      <c r="J4" s="12">
        <v>518</v>
      </c>
      <c r="K4" s="12" t="s">
        <v>133</v>
      </c>
    </row>
    <row r="5" spans="1:12" ht="17" x14ac:dyDescent="0.25">
      <c r="A5" s="12">
        <v>4</v>
      </c>
      <c r="B5" s="11">
        <v>16418398</v>
      </c>
      <c r="C5" s="12" t="s">
        <v>15</v>
      </c>
      <c r="D5" s="12">
        <v>2006</v>
      </c>
      <c r="E5" s="12" t="s">
        <v>14</v>
      </c>
      <c r="F5" s="12" t="s">
        <v>12</v>
      </c>
      <c r="G5" s="12">
        <v>1318</v>
      </c>
      <c r="J5" s="12">
        <v>395</v>
      </c>
      <c r="K5" s="12" t="s">
        <v>16</v>
      </c>
    </row>
    <row r="6" spans="1:12" ht="17" x14ac:dyDescent="0.25">
      <c r="A6" s="12">
        <v>5</v>
      </c>
      <c r="B6" s="11">
        <v>21829673</v>
      </c>
      <c r="C6" s="12" t="s">
        <v>27</v>
      </c>
      <c r="D6" s="12">
        <v>2011</v>
      </c>
      <c r="E6" s="12" t="s">
        <v>20</v>
      </c>
      <c r="F6" s="12" t="s">
        <v>12</v>
      </c>
      <c r="H6" s="12">
        <v>69</v>
      </c>
      <c r="I6" s="12">
        <v>95</v>
      </c>
      <c r="J6" s="12">
        <v>46</v>
      </c>
      <c r="K6" s="12" t="s">
        <v>133</v>
      </c>
    </row>
    <row r="7" spans="1:12" ht="17" x14ac:dyDescent="0.25">
      <c r="A7" s="12">
        <v>6</v>
      </c>
      <c r="B7" s="11">
        <v>20025530</v>
      </c>
      <c r="C7" s="12" t="s">
        <v>17</v>
      </c>
      <c r="D7" s="12">
        <v>2010</v>
      </c>
      <c r="E7" s="12" t="s">
        <v>14</v>
      </c>
      <c r="F7" s="12" t="s">
        <v>12</v>
      </c>
      <c r="G7" s="12">
        <v>422</v>
      </c>
      <c r="H7" s="18">
        <v>634</v>
      </c>
      <c r="I7" s="18"/>
      <c r="J7" s="18"/>
      <c r="K7" s="12" t="s">
        <v>18</v>
      </c>
    </row>
    <row r="8" spans="1:12" ht="17" x14ac:dyDescent="0.25">
      <c r="A8" s="12">
        <v>7</v>
      </c>
      <c r="B8" s="11">
        <v>19247438</v>
      </c>
      <c r="C8" s="12" t="s">
        <v>17</v>
      </c>
      <c r="D8" s="12">
        <v>2009</v>
      </c>
      <c r="E8" s="12" t="s">
        <v>14</v>
      </c>
      <c r="F8" s="12" t="s">
        <v>12</v>
      </c>
      <c r="G8" s="12">
        <v>552</v>
      </c>
      <c r="J8" s="12">
        <v>331</v>
      </c>
      <c r="K8" s="12" t="s">
        <v>16</v>
      </c>
    </row>
    <row r="9" spans="1:12" ht="17" x14ac:dyDescent="0.25">
      <c r="A9" s="12">
        <v>8</v>
      </c>
      <c r="B9" s="11">
        <v>18179388</v>
      </c>
      <c r="C9" s="12" t="s">
        <v>17</v>
      </c>
      <c r="D9" s="12">
        <v>2008</v>
      </c>
      <c r="E9" s="12" t="s">
        <v>14</v>
      </c>
      <c r="F9" s="12" t="s">
        <v>12</v>
      </c>
      <c r="G9" s="12">
        <v>1318</v>
      </c>
      <c r="I9" s="18">
        <v>224</v>
      </c>
      <c r="J9" s="18"/>
      <c r="K9" s="12" t="s">
        <v>139</v>
      </c>
    </row>
    <row r="10" spans="1:12" ht="17" x14ac:dyDescent="0.25">
      <c r="A10" s="12">
        <v>9</v>
      </c>
      <c r="B10" s="11">
        <v>21881118</v>
      </c>
      <c r="C10" s="12" t="s">
        <v>19</v>
      </c>
      <c r="D10" s="12">
        <v>2011</v>
      </c>
      <c r="E10" s="12" t="s">
        <v>20</v>
      </c>
      <c r="F10" s="12" t="s">
        <v>21</v>
      </c>
      <c r="H10" s="18" t="s">
        <v>121</v>
      </c>
      <c r="I10" s="18"/>
      <c r="J10" s="12">
        <v>560</v>
      </c>
      <c r="K10" s="12" t="s">
        <v>133</v>
      </c>
    </row>
    <row r="11" spans="1:12" ht="17" x14ac:dyDescent="0.25">
      <c r="A11" s="12">
        <v>10</v>
      </c>
      <c r="B11" s="11">
        <v>27170560</v>
      </c>
      <c r="C11" s="12" t="s">
        <v>22</v>
      </c>
      <c r="D11" s="12">
        <v>2016</v>
      </c>
      <c r="E11" s="12" t="s">
        <v>20</v>
      </c>
      <c r="F11" s="12" t="s">
        <v>23</v>
      </c>
      <c r="H11" s="18" t="s">
        <v>24</v>
      </c>
      <c r="I11" s="18"/>
      <c r="J11" s="12">
        <v>1330</v>
      </c>
      <c r="K11" s="12" t="s">
        <v>133</v>
      </c>
    </row>
    <row r="12" spans="1:12" ht="17" x14ac:dyDescent="0.25">
      <c r="A12" s="12">
        <v>11</v>
      </c>
      <c r="B12" s="11">
        <v>27812212</v>
      </c>
      <c r="C12" s="12" t="s">
        <v>28</v>
      </c>
      <c r="D12" s="12">
        <v>2016</v>
      </c>
      <c r="E12" s="12" t="s">
        <v>29</v>
      </c>
      <c r="F12" s="12" t="s">
        <v>12</v>
      </c>
      <c r="G12" s="12">
        <v>100</v>
      </c>
      <c r="I12" s="12">
        <v>37</v>
      </c>
      <c r="J12" s="12">
        <v>68</v>
      </c>
      <c r="K12" s="12" t="s">
        <v>133</v>
      </c>
    </row>
    <row r="13" spans="1:12" ht="17" x14ac:dyDescent="0.25">
      <c r="A13" s="12">
        <v>12</v>
      </c>
      <c r="B13" s="11">
        <v>23220498</v>
      </c>
      <c r="C13" s="12" t="s">
        <v>30</v>
      </c>
      <c r="D13" s="12">
        <v>2012</v>
      </c>
      <c r="E13" s="12" t="s">
        <v>31</v>
      </c>
      <c r="F13" s="12" t="s">
        <v>12</v>
      </c>
      <c r="G13" s="12">
        <v>214</v>
      </c>
      <c r="J13" s="12">
        <v>4</v>
      </c>
      <c r="K13" s="12" t="s">
        <v>141</v>
      </c>
    </row>
    <row r="14" spans="1:12" ht="19" x14ac:dyDescent="0.25">
      <c r="A14" s="12">
        <v>13</v>
      </c>
      <c r="B14" s="11">
        <v>16235172</v>
      </c>
      <c r="C14" s="12" t="s">
        <v>13</v>
      </c>
      <c r="D14" s="12">
        <v>2005</v>
      </c>
      <c r="E14" s="12" t="s">
        <v>14</v>
      </c>
      <c r="F14" s="12" t="s">
        <v>12</v>
      </c>
      <c r="G14" s="12">
        <v>60</v>
      </c>
      <c r="J14" s="12">
        <v>33</v>
      </c>
      <c r="K14" s="12" t="s">
        <v>142</v>
      </c>
      <c r="L14" s="19"/>
    </row>
  </sheetData>
  <sortState ref="B2:K13">
    <sortCondition ref="C2:C13"/>
  </sortState>
  <mergeCells count="5">
    <mergeCell ref="H10:I10"/>
    <mergeCell ref="H11:I11"/>
    <mergeCell ref="H4:I4"/>
    <mergeCell ref="I9:J9"/>
    <mergeCell ref="H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8"/>
  <sheetViews>
    <sheetView workbookViewId="0">
      <selection activeCell="F37" sqref="F37"/>
    </sheetView>
  </sheetViews>
  <sheetFormatPr baseColWidth="10" defaultRowHeight="16" x14ac:dyDescent="0.2"/>
  <cols>
    <col min="1" max="1" width="4.5" style="1" customWidth="1"/>
    <col min="2" max="2" width="14.1640625" style="3" customWidth="1"/>
    <col min="3" max="3" width="18.1640625" style="3" customWidth="1"/>
    <col min="4" max="4" width="10.83203125" style="3"/>
    <col min="5" max="5" width="14.83203125" style="3" customWidth="1"/>
    <col min="6" max="6" width="13.5" style="3" customWidth="1"/>
    <col min="7" max="7" width="30.33203125" style="3" customWidth="1"/>
    <col min="8" max="8" width="14.33203125" style="3" customWidth="1"/>
    <col min="9" max="9" width="10" style="3" customWidth="1"/>
    <col min="10" max="12" width="10.83203125" style="3"/>
    <col min="13" max="13" width="32" style="3" customWidth="1"/>
    <col min="14" max="14" width="10.83203125" style="3"/>
    <col min="15" max="16384" width="10.83203125" style="1"/>
  </cols>
  <sheetData>
    <row r="1" spans="1:14" s="13" customFormat="1" ht="19" x14ac:dyDescent="0.25">
      <c r="B1" s="10" t="s">
        <v>0</v>
      </c>
      <c r="C1" s="10" t="s">
        <v>1</v>
      </c>
      <c r="D1" s="10" t="s">
        <v>2</v>
      </c>
      <c r="E1" s="10" t="s">
        <v>3</v>
      </c>
      <c r="F1" s="10" t="s">
        <v>32</v>
      </c>
      <c r="G1" s="10" t="s">
        <v>4</v>
      </c>
      <c r="H1" s="10" t="s">
        <v>33</v>
      </c>
      <c r="I1" s="10" t="s">
        <v>34</v>
      </c>
      <c r="J1" s="10" t="s">
        <v>35</v>
      </c>
      <c r="K1" s="10" t="s">
        <v>36</v>
      </c>
      <c r="L1" s="10" t="s">
        <v>37</v>
      </c>
      <c r="M1" s="10" t="s">
        <v>38</v>
      </c>
      <c r="N1" s="10" t="s">
        <v>120</v>
      </c>
    </row>
    <row r="2" spans="1:14" customFormat="1" x14ac:dyDescent="0.2">
      <c r="A2">
        <v>1</v>
      </c>
      <c r="B2" s="3">
        <v>18361938</v>
      </c>
      <c r="C2" t="s">
        <v>122</v>
      </c>
      <c r="D2" s="12">
        <v>2008</v>
      </c>
      <c r="E2" t="s">
        <v>57</v>
      </c>
      <c r="F2" t="s">
        <v>41</v>
      </c>
      <c r="G2" t="s">
        <v>12</v>
      </c>
      <c r="H2" s="12">
        <v>150</v>
      </c>
      <c r="I2" s="12"/>
      <c r="J2" s="12">
        <v>31</v>
      </c>
      <c r="K2" s="12">
        <v>28</v>
      </c>
      <c r="L2" s="12">
        <v>51</v>
      </c>
      <c r="M2" s="12">
        <f>H2+J2+K2+L2</f>
        <v>260</v>
      </c>
      <c r="N2" s="12"/>
    </row>
    <row r="3" spans="1:14" x14ac:dyDescent="0.2">
      <c r="A3">
        <v>2</v>
      </c>
      <c r="B3" s="4">
        <v>26385514</v>
      </c>
      <c r="C3" s="3" t="s">
        <v>52</v>
      </c>
      <c r="D3" s="3">
        <v>2015</v>
      </c>
      <c r="E3" s="3" t="s">
        <v>40</v>
      </c>
      <c r="F3" s="3" t="s">
        <v>41</v>
      </c>
      <c r="G3" s="3" t="s">
        <v>12</v>
      </c>
      <c r="H3" s="3">
        <v>104</v>
      </c>
      <c r="J3" s="3">
        <v>82</v>
      </c>
      <c r="K3" s="3">
        <v>32</v>
      </c>
      <c r="M3" s="3">
        <v>218</v>
      </c>
    </row>
    <row r="4" spans="1:14" x14ac:dyDescent="0.2">
      <c r="A4">
        <v>3</v>
      </c>
      <c r="B4" s="4">
        <v>25446400</v>
      </c>
      <c r="C4" s="3" t="s">
        <v>52</v>
      </c>
      <c r="D4" s="3">
        <v>2014</v>
      </c>
      <c r="E4" s="3" t="s">
        <v>40</v>
      </c>
      <c r="F4" s="3" t="s">
        <v>48</v>
      </c>
      <c r="G4" s="3" t="s">
        <v>49</v>
      </c>
      <c r="H4" s="3">
        <v>109</v>
      </c>
      <c r="J4" s="3">
        <v>87</v>
      </c>
      <c r="K4" s="3">
        <v>33</v>
      </c>
      <c r="M4" s="3">
        <v>229</v>
      </c>
    </row>
    <row r="5" spans="1:14" x14ac:dyDescent="0.2">
      <c r="A5">
        <v>4</v>
      </c>
      <c r="B5" s="3">
        <v>23624202</v>
      </c>
      <c r="C5" s="3" t="s">
        <v>52</v>
      </c>
      <c r="D5" s="3">
        <v>2013</v>
      </c>
      <c r="E5" s="3" t="s">
        <v>40</v>
      </c>
      <c r="F5" s="3" t="s">
        <v>41</v>
      </c>
      <c r="G5" s="3" t="s">
        <v>12</v>
      </c>
      <c r="H5" s="3">
        <v>104</v>
      </c>
      <c r="J5" s="3">
        <v>83</v>
      </c>
      <c r="K5" s="3">
        <v>29</v>
      </c>
      <c r="M5" s="3">
        <v>216</v>
      </c>
    </row>
    <row r="6" spans="1:14" x14ac:dyDescent="0.2">
      <c r="A6">
        <v>5</v>
      </c>
      <c r="B6" s="3">
        <v>22917542</v>
      </c>
      <c r="C6" s="3" t="s">
        <v>52</v>
      </c>
      <c r="D6" s="3">
        <v>2012</v>
      </c>
      <c r="E6" s="3" t="s">
        <v>40</v>
      </c>
      <c r="F6" s="3" t="s">
        <v>41</v>
      </c>
      <c r="G6" s="3" t="s">
        <v>12</v>
      </c>
      <c r="H6" s="3">
        <v>205</v>
      </c>
      <c r="J6" s="3">
        <v>83</v>
      </c>
      <c r="K6" s="3">
        <v>29</v>
      </c>
      <c r="M6" s="3">
        <v>217</v>
      </c>
    </row>
    <row r="7" spans="1:14" x14ac:dyDescent="0.2">
      <c r="A7">
        <v>6</v>
      </c>
      <c r="B7" s="3">
        <v>25890879</v>
      </c>
      <c r="C7" s="3" t="s">
        <v>52</v>
      </c>
      <c r="D7" s="3">
        <v>2015</v>
      </c>
      <c r="E7" s="3" t="s">
        <v>40</v>
      </c>
      <c r="F7" s="3" t="s">
        <v>41</v>
      </c>
      <c r="G7" s="3" t="s">
        <v>74</v>
      </c>
      <c r="H7" s="3">
        <v>108</v>
      </c>
      <c r="J7" s="3">
        <v>87</v>
      </c>
      <c r="K7" s="3">
        <v>45</v>
      </c>
      <c r="M7" s="3">
        <v>240</v>
      </c>
    </row>
    <row r="8" spans="1:14" ht="18" x14ac:dyDescent="0.25">
      <c r="A8">
        <v>7</v>
      </c>
      <c r="B8" s="5">
        <v>23337612</v>
      </c>
      <c r="C8" s="3" t="s">
        <v>52</v>
      </c>
      <c r="D8" s="3">
        <v>2013</v>
      </c>
      <c r="E8" s="3" t="s">
        <v>40</v>
      </c>
      <c r="F8" s="3" t="s">
        <v>41</v>
      </c>
      <c r="G8" s="3" t="s">
        <v>12</v>
      </c>
      <c r="H8" s="3">
        <v>105</v>
      </c>
      <c r="J8" s="3">
        <v>80</v>
      </c>
      <c r="K8" s="3">
        <v>29</v>
      </c>
      <c r="M8" s="3">
        <v>214</v>
      </c>
    </row>
    <row r="9" spans="1:14" ht="18" x14ac:dyDescent="0.25">
      <c r="A9">
        <v>8</v>
      </c>
      <c r="B9" s="5">
        <v>25850761</v>
      </c>
      <c r="C9" s="3" t="s">
        <v>52</v>
      </c>
      <c r="D9" s="3">
        <v>2015</v>
      </c>
      <c r="E9" s="3" t="s">
        <v>40</v>
      </c>
      <c r="F9" s="3" t="s">
        <v>41</v>
      </c>
      <c r="G9" s="3" t="s">
        <v>49</v>
      </c>
      <c r="H9" s="3">
        <v>109</v>
      </c>
      <c r="J9" s="3">
        <v>88</v>
      </c>
      <c r="K9" s="3">
        <v>32</v>
      </c>
      <c r="M9" s="3">
        <v>229</v>
      </c>
    </row>
    <row r="10" spans="1:14" ht="18" x14ac:dyDescent="0.25">
      <c r="A10">
        <v>9</v>
      </c>
      <c r="B10" s="5">
        <v>23380141</v>
      </c>
      <c r="C10" s="3" t="s">
        <v>52</v>
      </c>
      <c r="D10" s="3">
        <v>2013</v>
      </c>
      <c r="E10" s="3" t="s">
        <v>40</v>
      </c>
      <c r="F10" s="3" t="s">
        <v>41</v>
      </c>
      <c r="G10" s="3" t="s">
        <v>12</v>
      </c>
      <c r="H10" s="3">
        <v>110</v>
      </c>
      <c r="J10" s="3">
        <v>85</v>
      </c>
      <c r="K10" s="3">
        <v>29</v>
      </c>
      <c r="M10" s="3">
        <v>224</v>
      </c>
    </row>
    <row r="11" spans="1:14" ht="18" x14ac:dyDescent="0.25">
      <c r="A11">
        <v>10</v>
      </c>
      <c r="B11" s="5">
        <v>23974055</v>
      </c>
      <c r="C11" s="3" t="s">
        <v>52</v>
      </c>
      <c r="D11" s="3">
        <v>2013</v>
      </c>
      <c r="E11" s="3" t="s">
        <v>40</v>
      </c>
      <c r="F11" s="3" t="s">
        <v>41</v>
      </c>
      <c r="G11" s="3" t="s">
        <v>12</v>
      </c>
      <c r="H11" s="3">
        <v>110</v>
      </c>
      <c r="J11" s="3">
        <v>85</v>
      </c>
      <c r="K11" s="3">
        <v>29</v>
      </c>
      <c r="M11" s="3">
        <v>224</v>
      </c>
      <c r="N11" s="3" t="s">
        <v>120</v>
      </c>
    </row>
    <row r="12" spans="1:14" ht="18" x14ac:dyDescent="0.25">
      <c r="A12">
        <v>11</v>
      </c>
      <c r="B12" s="5">
        <v>23380141</v>
      </c>
      <c r="C12" s="3" t="s">
        <v>52</v>
      </c>
      <c r="D12" s="3">
        <v>2013</v>
      </c>
      <c r="E12" s="3" t="s">
        <v>40</v>
      </c>
      <c r="F12" s="3" t="s">
        <v>41</v>
      </c>
      <c r="G12" s="3" t="s">
        <v>12</v>
      </c>
      <c r="H12" s="3">
        <v>110</v>
      </c>
      <c r="J12" s="3">
        <v>85</v>
      </c>
      <c r="K12" s="3">
        <v>29</v>
      </c>
      <c r="M12" s="3">
        <v>224</v>
      </c>
      <c r="N12" s="3" t="s">
        <v>120</v>
      </c>
    </row>
    <row r="13" spans="1:14" x14ac:dyDescent="0.2">
      <c r="A13">
        <v>12</v>
      </c>
      <c r="B13" s="3">
        <v>20927388</v>
      </c>
      <c r="C13" s="3" t="s">
        <v>119</v>
      </c>
      <c r="D13" s="3">
        <v>2010</v>
      </c>
      <c r="E13" s="3" t="s">
        <v>43</v>
      </c>
      <c r="F13" s="3" t="s">
        <v>41</v>
      </c>
      <c r="G13" s="3" t="s">
        <v>12</v>
      </c>
      <c r="H13" s="3">
        <v>95</v>
      </c>
      <c r="J13" s="3">
        <v>41</v>
      </c>
      <c r="K13" s="3">
        <v>51</v>
      </c>
      <c r="M13" s="3">
        <v>187</v>
      </c>
      <c r="N13" s="3" t="s">
        <v>120</v>
      </c>
    </row>
    <row r="14" spans="1:14" ht="18" x14ac:dyDescent="0.25">
      <c r="A14">
        <v>13</v>
      </c>
      <c r="B14" s="5">
        <v>24498996</v>
      </c>
      <c r="C14" s="3" t="s">
        <v>104</v>
      </c>
      <c r="D14" s="3">
        <v>2013</v>
      </c>
      <c r="E14" s="3" t="s">
        <v>57</v>
      </c>
      <c r="F14" s="3">
        <v>3</v>
      </c>
      <c r="G14" s="3" t="s">
        <v>12</v>
      </c>
      <c r="H14" s="3">
        <v>172</v>
      </c>
      <c r="J14" s="17">
        <v>104</v>
      </c>
      <c r="K14" s="17"/>
      <c r="L14" s="17"/>
      <c r="M14" s="3">
        <f>172+104</f>
        <v>276</v>
      </c>
      <c r="N14" s="3" t="s">
        <v>120</v>
      </c>
    </row>
    <row r="15" spans="1:14" ht="18" x14ac:dyDescent="0.25">
      <c r="A15">
        <v>14</v>
      </c>
      <c r="B15" s="5">
        <v>24607451</v>
      </c>
      <c r="C15" s="3" t="s">
        <v>75</v>
      </c>
      <c r="D15" s="3">
        <v>2014</v>
      </c>
      <c r="E15" s="3" t="s">
        <v>76</v>
      </c>
      <c r="F15" s="3" t="s">
        <v>41</v>
      </c>
      <c r="G15" s="3" t="s">
        <v>12</v>
      </c>
      <c r="H15" s="3">
        <v>91</v>
      </c>
      <c r="J15" s="3">
        <v>56</v>
      </c>
      <c r="M15" s="3">
        <f>91+56</f>
        <v>147</v>
      </c>
    </row>
    <row r="16" spans="1:14" ht="18" x14ac:dyDescent="0.25">
      <c r="A16">
        <v>15</v>
      </c>
      <c r="B16" s="5">
        <v>27436278</v>
      </c>
      <c r="C16" s="3" t="s">
        <v>77</v>
      </c>
      <c r="D16" s="3">
        <v>2016</v>
      </c>
      <c r="E16" s="3" t="s">
        <v>57</v>
      </c>
      <c r="F16" s="3" t="s">
        <v>41</v>
      </c>
      <c r="G16" s="3" t="s">
        <v>12</v>
      </c>
      <c r="H16" s="3">
        <v>85</v>
      </c>
      <c r="J16" s="3">
        <v>111</v>
      </c>
      <c r="M16" s="3">
        <f>111+85</f>
        <v>196</v>
      </c>
    </row>
    <row r="17" spans="1:14" ht="18" x14ac:dyDescent="0.25">
      <c r="A17">
        <v>16</v>
      </c>
      <c r="B17" s="5">
        <v>24817893</v>
      </c>
      <c r="C17" s="3" t="s">
        <v>105</v>
      </c>
      <c r="D17" s="3">
        <v>2014</v>
      </c>
      <c r="E17" s="3" t="s">
        <v>57</v>
      </c>
      <c r="F17" s="3">
        <v>3</v>
      </c>
      <c r="G17" s="3" t="s">
        <v>12</v>
      </c>
      <c r="H17" s="3">
        <v>173</v>
      </c>
      <c r="J17" s="3">
        <v>95</v>
      </c>
      <c r="M17" s="3">
        <f>173+95</f>
        <v>268</v>
      </c>
      <c r="N17" s="3" t="s">
        <v>120</v>
      </c>
    </row>
    <row r="18" spans="1:14" x14ac:dyDescent="0.2">
      <c r="A18">
        <v>17</v>
      </c>
      <c r="B18" s="4">
        <v>19269255</v>
      </c>
      <c r="C18" s="3" t="s">
        <v>50</v>
      </c>
      <c r="D18" s="3">
        <v>2009</v>
      </c>
      <c r="E18" s="3" t="s">
        <v>51</v>
      </c>
      <c r="F18" s="3">
        <v>2</v>
      </c>
      <c r="G18" s="3" t="s">
        <v>12</v>
      </c>
      <c r="J18" s="3">
        <v>150</v>
      </c>
      <c r="K18" s="3">
        <v>100</v>
      </c>
      <c r="M18" s="3">
        <v>250</v>
      </c>
    </row>
    <row r="19" spans="1:14" x14ac:dyDescent="0.2">
      <c r="A19">
        <v>18</v>
      </c>
      <c r="B19" s="6">
        <v>7283007</v>
      </c>
      <c r="C19" s="3" t="s">
        <v>123</v>
      </c>
      <c r="D19" s="3">
        <v>1981</v>
      </c>
      <c r="E19" s="3" t="s">
        <v>47</v>
      </c>
      <c r="F19" s="3" t="s">
        <v>48</v>
      </c>
      <c r="G19" s="3" t="s">
        <v>134</v>
      </c>
      <c r="H19" s="3">
        <v>138</v>
      </c>
      <c r="K19" s="3">
        <v>87</v>
      </c>
      <c r="M19" s="3">
        <f>K19+H19</f>
        <v>225</v>
      </c>
      <c r="N19" s="3" t="s">
        <v>120</v>
      </c>
    </row>
    <row r="20" spans="1:14" x14ac:dyDescent="0.2">
      <c r="A20">
        <v>19</v>
      </c>
      <c r="B20" s="6">
        <v>23925283</v>
      </c>
      <c r="C20" s="3" t="s">
        <v>129</v>
      </c>
      <c r="D20" s="3">
        <v>2016</v>
      </c>
      <c r="E20" s="3" t="s">
        <v>47</v>
      </c>
      <c r="F20" s="3" t="s">
        <v>41</v>
      </c>
      <c r="G20" s="3" t="s">
        <v>12</v>
      </c>
      <c r="H20" s="3">
        <v>11</v>
      </c>
      <c r="J20" s="3">
        <v>19</v>
      </c>
      <c r="K20" s="3">
        <v>41</v>
      </c>
      <c r="L20" s="3">
        <v>41</v>
      </c>
      <c r="M20" s="3">
        <v>112</v>
      </c>
    </row>
    <row r="21" spans="1:14" x14ac:dyDescent="0.2">
      <c r="A21">
        <v>20</v>
      </c>
      <c r="B21" s="4">
        <v>27401010</v>
      </c>
      <c r="C21" s="3" t="s">
        <v>46</v>
      </c>
      <c r="D21" s="3">
        <v>2016</v>
      </c>
      <c r="E21" s="3" t="s">
        <v>47</v>
      </c>
      <c r="F21" s="3" t="s">
        <v>48</v>
      </c>
      <c r="G21" s="3" t="s">
        <v>49</v>
      </c>
      <c r="J21" s="3">
        <v>409</v>
      </c>
      <c r="K21" s="3">
        <v>509</v>
      </c>
      <c r="M21" s="3">
        <v>918</v>
      </c>
    </row>
    <row r="22" spans="1:14" x14ac:dyDescent="0.2">
      <c r="A22">
        <v>21</v>
      </c>
      <c r="B22" s="3">
        <v>24884822</v>
      </c>
      <c r="C22" s="3" t="s">
        <v>46</v>
      </c>
      <c r="D22" s="3">
        <v>2014</v>
      </c>
      <c r="E22" s="3" t="s">
        <v>47</v>
      </c>
      <c r="F22" s="3" t="s">
        <v>41</v>
      </c>
      <c r="G22" s="3" t="s">
        <v>49</v>
      </c>
      <c r="J22" s="3">
        <v>409</v>
      </c>
      <c r="K22" s="3">
        <v>432</v>
      </c>
      <c r="L22" s="3">
        <v>76</v>
      </c>
      <c r="M22" s="3">
        <v>917</v>
      </c>
    </row>
    <row r="23" spans="1:14" x14ac:dyDescent="0.2">
      <c r="A23">
        <v>22</v>
      </c>
      <c r="B23" s="3">
        <v>21813858</v>
      </c>
      <c r="C23" s="3" t="s">
        <v>131</v>
      </c>
      <c r="D23" s="3">
        <v>2011</v>
      </c>
      <c r="E23" s="3" t="s">
        <v>135</v>
      </c>
      <c r="F23" s="3" t="s">
        <v>41</v>
      </c>
      <c r="G23" s="3" t="s">
        <v>136</v>
      </c>
      <c r="H23" s="3">
        <v>179</v>
      </c>
      <c r="K23" s="3">
        <v>95</v>
      </c>
      <c r="L23" s="3">
        <v>38</v>
      </c>
      <c r="M23" s="3">
        <f>H23+K23+L23</f>
        <v>312</v>
      </c>
    </row>
    <row r="24" spans="1:14" ht="18" x14ac:dyDescent="0.25">
      <c r="A24">
        <v>23</v>
      </c>
      <c r="B24" s="5">
        <v>19653987</v>
      </c>
      <c r="C24" s="3" t="s">
        <v>106</v>
      </c>
      <c r="D24" s="3">
        <v>2009</v>
      </c>
      <c r="E24" s="3" t="s">
        <v>80</v>
      </c>
      <c r="F24" s="3" t="s">
        <v>41</v>
      </c>
      <c r="G24" s="3" t="s">
        <v>12</v>
      </c>
      <c r="H24" s="3">
        <v>34</v>
      </c>
      <c r="J24" s="3">
        <v>23</v>
      </c>
      <c r="K24" s="3">
        <v>16</v>
      </c>
      <c r="M24" s="3">
        <v>73</v>
      </c>
      <c r="N24" s="3" t="s">
        <v>120</v>
      </c>
    </row>
    <row r="25" spans="1:14" x14ac:dyDescent="0.2">
      <c r="A25">
        <v>24</v>
      </c>
      <c r="B25" s="3">
        <v>27336361</v>
      </c>
      <c r="C25" s="3" t="s">
        <v>72</v>
      </c>
      <c r="D25" s="3">
        <v>2016</v>
      </c>
      <c r="E25" s="3" t="s">
        <v>57</v>
      </c>
      <c r="F25" s="3" t="s">
        <v>73</v>
      </c>
      <c r="G25" s="3" t="s">
        <v>12</v>
      </c>
      <c r="H25" s="3">
        <v>199</v>
      </c>
      <c r="J25" s="17">
        <v>80</v>
      </c>
      <c r="K25" s="17"/>
      <c r="L25" s="17"/>
      <c r="M25" s="3">
        <v>279</v>
      </c>
    </row>
    <row r="26" spans="1:14" x14ac:dyDescent="0.2">
      <c r="A26">
        <v>25</v>
      </c>
      <c r="B26" s="4">
        <v>15361124</v>
      </c>
      <c r="C26" s="3" t="s">
        <v>44</v>
      </c>
      <c r="D26" s="3">
        <v>2004</v>
      </c>
      <c r="E26" s="3" t="s">
        <v>45</v>
      </c>
      <c r="F26" s="3" t="s">
        <v>41</v>
      </c>
      <c r="G26" s="3" t="s">
        <v>12</v>
      </c>
      <c r="H26" s="3">
        <v>46</v>
      </c>
      <c r="J26" s="3">
        <v>41</v>
      </c>
      <c r="K26" s="3">
        <v>25</v>
      </c>
      <c r="M26" s="3">
        <v>112</v>
      </c>
    </row>
    <row r="27" spans="1:14" x14ac:dyDescent="0.2">
      <c r="A27">
        <v>26</v>
      </c>
      <c r="B27" s="4">
        <v>19345707</v>
      </c>
      <c r="C27" s="3" t="s">
        <v>44</v>
      </c>
      <c r="D27" s="3">
        <v>2009</v>
      </c>
      <c r="E27" s="3" t="s">
        <v>57</v>
      </c>
      <c r="F27" s="3">
        <v>3</v>
      </c>
      <c r="G27" s="3" t="s">
        <v>12</v>
      </c>
      <c r="H27" s="3">
        <v>172</v>
      </c>
      <c r="J27" s="17">
        <v>104</v>
      </c>
      <c r="K27" s="17"/>
      <c r="L27" s="17"/>
      <c r="M27" s="3">
        <f>104+172</f>
        <v>276</v>
      </c>
      <c r="N27" s="3" t="s">
        <v>120</v>
      </c>
    </row>
    <row r="28" spans="1:14" x14ac:dyDescent="0.2">
      <c r="A28">
        <v>27</v>
      </c>
      <c r="B28" s="6">
        <v>26752870</v>
      </c>
      <c r="C28" s="3" t="s">
        <v>97</v>
      </c>
      <c r="D28" s="3">
        <v>2015</v>
      </c>
      <c r="E28" s="3" t="s">
        <v>98</v>
      </c>
      <c r="F28" s="3" t="s">
        <v>41</v>
      </c>
      <c r="G28" s="3" t="s">
        <v>12</v>
      </c>
      <c r="I28" s="3">
        <v>62</v>
      </c>
      <c r="K28" s="3">
        <v>81</v>
      </c>
      <c r="L28" s="3">
        <v>26</v>
      </c>
      <c r="M28" s="3">
        <v>169</v>
      </c>
    </row>
    <row r="29" spans="1:14" ht="18" x14ac:dyDescent="0.25">
      <c r="A29">
        <v>28</v>
      </c>
      <c r="B29" s="5">
        <v>27180198</v>
      </c>
      <c r="C29" s="3" t="s">
        <v>78</v>
      </c>
      <c r="D29" s="3">
        <v>2016</v>
      </c>
      <c r="E29" s="3" t="s">
        <v>57</v>
      </c>
      <c r="F29" s="3" t="s">
        <v>41</v>
      </c>
      <c r="G29" s="3" t="s">
        <v>49</v>
      </c>
      <c r="J29" s="3">
        <v>104</v>
      </c>
      <c r="K29" s="3">
        <v>57</v>
      </c>
      <c r="M29" s="3">
        <v>161</v>
      </c>
    </row>
    <row r="30" spans="1:14" ht="18" x14ac:dyDescent="0.25">
      <c r="A30">
        <v>29</v>
      </c>
      <c r="B30" s="5">
        <v>21762746</v>
      </c>
      <c r="C30" s="3" t="s">
        <v>79</v>
      </c>
      <c r="D30" s="3">
        <v>2011</v>
      </c>
      <c r="E30" s="3" t="s">
        <v>59</v>
      </c>
      <c r="F30" s="3" t="s">
        <v>48</v>
      </c>
      <c r="G30" s="3" t="s">
        <v>12</v>
      </c>
      <c r="H30" s="3">
        <v>155</v>
      </c>
      <c r="I30" s="3">
        <v>42</v>
      </c>
      <c r="J30" s="3">
        <v>68</v>
      </c>
      <c r="K30" s="3">
        <v>36</v>
      </c>
      <c r="M30" s="3">
        <v>301</v>
      </c>
    </row>
    <row r="31" spans="1:14" ht="18" x14ac:dyDescent="0.25">
      <c r="A31">
        <v>30</v>
      </c>
      <c r="B31" s="5">
        <v>21693096</v>
      </c>
      <c r="C31" s="3" t="s">
        <v>143</v>
      </c>
      <c r="D31" s="3">
        <v>2011</v>
      </c>
      <c r="E31" s="3" t="s">
        <v>80</v>
      </c>
      <c r="F31" s="3" t="s">
        <v>41</v>
      </c>
      <c r="G31" s="3" t="s">
        <v>12</v>
      </c>
      <c r="H31" s="3">
        <v>169</v>
      </c>
      <c r="J31" s="3">
        <v>85</v>
      </c>
      <c r="K31" s="3">
        <v>45</v>
      </c>
      <c r="M31" s="3">
        <v>299</v>
      </c>
    </row>
    <row r="32" spans="1:14" x14ac:dyDescent="0.2">
      <c r="A32">
        <v>31</v>
      </c>
      <c r="B32" s="6">
        <v>20519616</v>
      </c>
      <c r="C32" s="8" t="s">
        <v>79</v>
      </c>
      <c r="D32" s="8">
        <v>2010</v>
      </c>
      <c r="E32" s="8" t="s">
        <v>59</v>
      </c>
      <c r="F32" s="8" t="s">
        <v>48</v>
      </c>
      <c r="G32" s="8" t="s">
        <v>12</v>
      </c>
      <c r="I32" s="3">
        <v>500</v>
      </c>
      <c r="J32" s="3">
        <v>68</v>
      </c>
      <c r="K32" s="17">
        <v>29</v>
      </c>
      <c r="L32" s="17"/>
      <c r="M32" s="3">
        <v>97</v>
      </c>
    </row>
    <row r="33" spans="1:14" x14ac:dyDescent="0.2">
      <c r="A33">
        <v>32</v>
      </c>
      <c r="B33" s="6">
        <v>24634119</v>
      </c>
      <c r="C33" s="8" t="s">
        <v>125</v>
      </c>
      <c r="D33" s="8">
        <v>2014</v>
      </c>
      <c r="E33" t="s">
        <v>43</v>
      </c>
      <c r="F33" t="s">
        <v>41</v>
      </c>
      <c r="G33" t="s">
        <v>137</v>
      </c>
      <c r="H33"/>
      <c r="I33"/>
      <c r="J33" s="15">
        <v>163</v>
      </c>
      <c r="K33" s="15"/>
      <c r="L33"/>
    </row>
    <row r="34" spans="1:14" x14ac:dyDescent="0.2">
      <c r="A34">
        <v>33</v>
      </c>
      <c r="B34" s="6">
        <v>25858769</v>
      </c>
      <c r="C34" s="8" t="s">
        <v>125</v>
      </c>
      <c r="D34" s="8">
        <v>2015</v>
      </c>
      <c r="E34" s="8" t="s">
        <v>43</v>
      </c>
      <c r="F34" t="s">
        <v>41</v>
      </c>
      <c r="G34" t="s">
        <v>137</v>
      </c>
      <c r="H34">
        <v>59</v>
      </c>
      <c r="I34" s="15">
        <v>103</v>
      </c>
      <c r="J34" s="15"/>
      <c r="K34" s="15"/>
      <c r="L34" s="15"/>
    </row>
    <row r="35" spans="1:14" x14ac:dyDescent="0.2">
      <c r="A35">
        <v>34</v>
      </c>
      <c r="B35" s="3">
        <v>22001756</v>
      </c>
      <c r="C35" s="3" t="s">
        <v>53</v>
      </c>
      <c r="D35" s="3">
        <v>2011</v>
      </c>
      <c r="E35" s="3" t="s">
        <v>54</v>
      </c>
      <c r="F35" s="3" t="s">
        <v>48</v>
      </c>
      <c r="G35" s="3" t="s">
        <v>55</v>
      </c>
      <c r="H35" s="3">
        <v>2018</v>
      </c>
      <c r="L35" s="3">
        <v>2008</v>
      </c>
      <c r="M35" s="3">
        <v>4026</v>
      </c>
    </row>
    <row r="36" spans="1:14" x14ac:dyDescent="0.2">
      <c r="A36">
        <v>35</v>
      </c>
      <c r="B36" s="3">
        <v>23919682</v>
      </c>
      <c r="C36" s="3" t="s">
        <v>144</v>
      </c>
      <c r="D36" s="3">
        <v>2013</v>
      </c>
      <c r="E36" s="3" t="s">
        <v>47</v>
      </c>
      <c r="F36" s="3" t="s">
        <v>41</v>
      </c>
      <c r="G36" s="3" t="s">
        <v>12</v>
      </c>
      <c r="J36" s="3">
        <v>121</v>
      </c>
      <c r="K36" s="3">
        <v>187</v>
      </c>
      <c r="M36" s="3">
        <f>K36+J36</f>
        <v>308</v>
      </c>
    </row>
    <row r="37" spans="1:14" ht="18" x14ac:dyDescent="0.25">
      <c r="A37">
        <v>36</v>
      </c>
      <c r="B37" s="5">
        <v>12392857</v>
      </c>
      <c r="C37" s="3" t="s">
        <v>107</v>
      </c>
      <c r="D37" s="3">
        <v>2002</v>
      </c>
      <c r="E37" s="3" t="s">
        <v>80</v>
      </c>
      <c r="F37" s="3" t="s">
        <v>48</v>
      </c>
      <c r="G37" s="3" t="s">
        <v>12</v>
      </c>
      <c r="J37" s="3">
        <v>47</v>
      </c>
      <c r="K37" s="3">
        <v>34</v>
      </c>
      <c r="M37" s="3">
        <v>81</v>
      </c>
      <c r="N37" s="3" t="s">
        <v>120</v>
      </c>
    </row>
    <row r="38" spans="1:14" x14ac:dyDescent="0.2">
      <c r="A38">
        <v>37</v>
      </c>
      <c r="B38" s="3">
        <v>11709777</v>
      </c>
      <c r="C38" s="3" t="s">
        <v>108</v>
      </c>
      <c r="D38" s="3">
        <v>2001</v>
      </c>
      <c r="E38" s="3" t="s">
        <v>54</v>
      </c>
      <c r="F38" s="3" t="s">
        <v>41</v>
      </c>
      <c r="G38" s="3" t="s">
        <v>12</v>
      </c>
      <c r="H38" s="3">
        <v>251</v>
      </c>
      <c r="K38" s="3">
        <v>352</v>
      </c>
      <c r="M38" s="3">
        <v>603</v>
      </c>
      <c r="N38" s="3" t="s">
        <v>120</v>
      </c>
    </row>
    <row r="39" spans="1:14" ht="18" x14ac:dyDescent="0.25">
      <c r="A39">
        <v>38</v>
      </c>
      <c r="B39" s="5">
        <v>21694773</v>
      </c>
      <c r="C39" s="3" t="s">
        <v>109</v>
      </c>
      <c r="D39" s="3">
        <v>2011</v>
      </c>
      <c r="E39" s="3" t="s">
        <v>98</v>
      </c>
      <c r="F39" s="3" t="s">
        <v>41</v>
      </c>
      <c r="G39" s="3" t="s">
        <v>12</v>
      </c>
      <c r="H39" s="3">
        <v>117</v>
      </c>
      <c r="K39" s="3">
        <v>110</v>
      </c>
      <c r="M39" s="3">
        <f>117+110</f>
        <v>227</v>
      </c>
      <c r="N39" s="3" t="s">
        <v>120</v>
      </c>
    </row>
    <row r="40" spans="1:14" ht="18" x14ac:dyDescent="0.25">
      <c r="A40">
        <v>39</v>
      </c>
      <c r="B40" s="5">
        <v>25659158</v>
      </c>
      <c r="C40" s="3" t="s">
        <v>110</v>
      </c>
      <c r="D40" s="3">
        <v>2015</v>
      </c>
      <c r="E40" s="3" t="s">
        <v>111</v>
      </c>
      <c r="F40" s="3" t="s">
        <v>48</v>
      </c>
      <c r="G40" s="3" t="s">
        <v>112</v>
      </c>
      <c r="H40" s="3">
        <v>300</v>
      </c>
      <c r="J40" s="3">
        <v>94</v>
      </c>
      <c r="K40" s="3">
        <v>34</v>
      </c>
      <c r="L40" s="3">
        <v>122</v>
      </c>
      <c r="M40" s="3">
        <v>550</v>
      </c>
      <c r="N40" s="3" t="s">
        <v>120</v>
      </c>
    </row>
    <row r="41" spans="1:14" ht="18" x14ac:dyDescent="0.25">
      <c r="A41">
        <v>40</v>
      </c>
      <c r="B41" s="5">
        <v>26240159</v>
      </c>
      <c r="C41" s="3" t="s">
        <v>81</v>
      </c>
      <c r="D41" s="3">
        <v>2015</v>
      </c>
      <c r="E41" s="3" t="s">
        <v>82</v>
      </c>
      <c r="F41" s="3" t="s">
        <v>83</v>
      </c>
      <c r="G41" s="3" t="s">
        <v>12</v>
      </c>
      <c r="I41" s="3">
        <v>40</v>
      </c>
      <c r="J41" s="3">
        <v>40</v>
      </c>
      <c r="K41" s="17">
        <v>30</v>
      </c>
      <c r="L41" s="17"/>
      <c r="M41" s="3">
        <v>110</v>
      </c>
    </row>
    <row r="42" spans="1:14" x14ac:dyDescent="0.2">
      <c r="A42">
        <v>41</v>
      </c>
      <c r="B42" s="9">
        <v>22415262</v>
      </c>
      <c r="C42" s="3" t="s">
        <v>101</v>
      </c>
      <c r="D42" s="3">
        <v>2011</v>
      </c>
      <c r="E42" s="3" t="s">
        <v>57</v>
      </c>
      <c r="F42" s="3" t="s">
        <v>48</v>
      </c>
      <c r="G42" s="3" t="s">
        <v>12</v>
      </c>
      <c r="J42" s="3">
        <v>67</v>
      </c>
      <c r="K42" s="3">
        <v>42</v>
      </c>
      <c r="M42" s="3">
        <v>109</v>
      </c>
      <c r="N42" s="3" t="s">
        <v>120</v>
      </c>
    </row>
    <row r="43" spans="1:14" x14ac:dyDescent="0.2">
      <c r="A43">
        <v>42</v>
      </c>
      <c r="B43" s="3" t="s">
        <v>99</v>
      </c>
      <c r="C43" s="3" t="s">
        <v>85</v>
      </c>
      <c r="D43" s="3">
        <v>2008</v>
      </c>
      <c r="E43" s="3" t="s">
        <v>57</v>
      </c>
      <c r="F43" s="3">
        <v>1</v>
      </c>
      <c r="G43" s="3" t="s">
        <v>12</v>
      </c>
      <c r="H43" s="3">
        <v>309</v>
      </c>
      <c r="J43" s="3">
        <v>200</v>
      </c>
      <c r="M43" s="3">
        <v>509</v>
      </c>
    </row>
    <row r="44" spans="1:14" x14ac:dyDescent="0.2">
      <c r="A44">
        <v>43</v>
      </c>
      <c r="B44" s="9">
        <v>18827882</v>
      </c>
      <c r="C44" s="8" t="s">
        <v>126</v>
      </c>
      <c r="D44" s="3">
        <v>2008</v>
      </c>
      <c r="E44" s="3" t="s">
        <v>54</v>
      </c>
      <c r="F44" s="3" t="s">
        <v>48</v>
      </c>
      <c r="G44" s="3" t="s">
        <v>100</v>
      </c>
      <c r="H44" s="3">
        <v>450</v>
      </c>
      <c r="I44" s="3">
        <v>0</v>
      </c>
      <c r="J44" s="3">
        <v>0</v>
      </c>
      <c r="K44" s="3">
        <v>211</v>
      </c>
      <c r="L44" s="3">
        <v>418</v>
      </c>
      <c r="M44" s="3">
        <v>1079</v>
      </c>
      <c r="N44" s="3" t="s">
        <v>120</v>
      </c>
    </row>
    <row r="45" spans="1:14" ht="18" x14ac:dyDescent="0.25">
      <c r="A45">
        <v>44</v>
      </c>
      <c r="B45" s="5">
        <v>24911936</v>
      </c>
      <c r="C45" s="3" t="s">
        <v>84</v>
      </c>
      <c r="D45" s="3">
        <v>2014</v>
      </c>
      <c r="E45" s="3" t="s">
        <v>80</v>
      </c>
      <c r="F45" s="3" t="s">
        <v>73</v>
      </c>
      <c r="G45" s="3" t="s">
        <v>49</v>
      </c>
      <c r="I45" s="3">
        <v>145</v>
      </c>
      <c r="J45" s="3">
        <v>67</v>
      </c>
      <c r="K45" s="17">
        <v>36</v>
      </c>
      <c r="L45" s="17"/>
      <c r="M45" s="3">
        <f>147+67+36</f>
        <v>250</v>
      </c>
    </row>
    <row r="46" spans="1:14" x14ac:dyDescent="0.2">
      <c r="A46">
        <v>45</v>
      </c>
      <c r="B46" s="3">
        <v>24797508</v>
      </c>
      <c r="C46" s="3" t="s">
        <v>61</v>
      </c>
      <c r="D46" s="3">
        <v>2013</v>
      </c>
      <c r="E46" s="3" t="s">
        <v>57</v>
      </c>
      <c r="F46" s="3" t="s">
        <v>62</v>
      </c>
      <c r="G46" s="3" t="s">
        <v>49</v>
      </c>
      <c r="H46" s="3">
        <v>72</v>
      </c>
      <c r="J46" s="3">
        <v>156</v>
      </c>
      <c r="K46" s="3">
        <v>12</v>
      </c>
      <c r="M46" s="3">
        <v>240</v>
      </c>
    </row>
    <row r="47" spans="1:14" x14ac:dyDescent="0.2">
      <c r="A47">
        <v>46</v>
      </c>
      <c r="B47" s="3">
        <v>3909654</v>
      </c>
      <c r="C47" s="3" t="s">
        <v>56</v>
      </c>
      <c r="D47" s="3">
        <v>2013</v>
      </c>
      <c r="E47" s="3" t="s">
        <v>57</v>
      </c>
      <c r="F47" s="3">
        <v>3</v>
      </c>
      <c r="G47" s="3" t="s">
        <v>12</v>
      </c>
      <c r="H47" s="3">
        <v>93</v>
      </c>
      <c r="J47" s="3">
        <v>34</v>
      </c>
      <c r="K47" s="3">
        <v>87</v>
      </c>
      <c r="M47" s="3">
        <v>214</v>
      </c>
    </row>
    <row r="48" spans="1:14" x14ac:dyDescent="0.2">
      <c r="A48">
        <v>47</v>
      </c>
      <c r="C48" s="3" t="s">
        <v>130</v>
      </c>
      <c r="D48" s="3">
        <v>1981</v>
      </c>
      <c r="E48" s="3" t="s">
        <v>59</v>
      </c>
      <c r="F48" s="3" t="s">
        <v>41</v>
      </c>
      <c r="G48" s="3" t="s">
        <v>145</v>
      </c>
      <c r="H48" s="3">
        <v>276</v>
      </c>
      <c r="K48" s="17">
        <v>82</v>
      </c>
      <c r="L48" s="17"/>
      <c r="M48" s="3">
        <f>276+82</f>
        <v>358</v>
      </c>
    </row>
    <row r="49" spans="1:15" x14ac:dyDescent="0.2">
      <c r="A49">
        <v>48</v>
      </c>
      <c r="B49" s="3">
        <v>4693307</v>
      </c>
      <c r="C49" s="3" t="s">
        <v>58</v>
      </c>
      <c r="D49" s="3">
        <v>2010</v>
      </c>
      <c r="E49" s="3" t="s">
        <v>59</v>
      </c>
      <c r="F49" s="3" t="s">
        <v>60</v>
      </c>
      <c r="G49" s="3" t="s">
        <v>12</v>
      </c>
      <c r="H49" s="3">
        <v>99</v>
      </c>
      <c r="K49" s="3">
        <v>43</v>
      </c>
      <c r="M49" s="3">
        <f>99+43</f>
        <v>142</v>
      </c>
    </row>
    <row r="50" spans="1:15" x14ac:dyDescent="0.2">
      <c r="A50">
        <v>49</v>
      </c>
      <c r="B50" s="6">
        <v>25264760</v>
      </c>
      <c r="C50" s="3" t="s">
        <v>113</v>
      </c>
      <c r="D50" s="3">
        <v>2014</v>
      </c>
      <c r="E50" s="3" t="s">
        <v>114</v>
      </c>
      <c r="F50" s="3">
        <v>2</v>
      </c>
      <c r="G50" s="3" t="s">
        <v>115</v>
      </c>
      <c r="H50" s="3">
        <v>54</v>
      </c>
      <c r="J50" s="17">
        <v>55</v>
      </c>
      <c r="K50" s="17"/>
      <c r="L50" s="17"/>
      <c r="M50" s="3">
        <f>55+54</f>
        <v>109</v>
      </c>
      <c r="N50" s="3" t="s">
        <v>120</v>
      </c>
    </row>
    <row r="51" spans="1:15" x14ac:dyDescent="0.2">
      <c r="A51">
        <v>50</v>
      </c>
      <c r="B51" s="6">
        <v>15558162</v>
      </c>
      <c r="C51" s="3" t="s">
        <v>116</v>
      </c>
      <c r="D51" s="3">
        <v>2004</v>
      </c>
      <c r="E51" s="3" t="s">
        <v>57</v>
      </c>
      <c r="F51" s="3">
        <v>1</v>
      </c>
      <c r="G51" s="3" t="s">
        <v>117</v>
      </c>
      <c r="H51" s="3">
        <v>667</v>
      </c>
      <c r="J51" s="3">
        <v>64</v>
      </c>
      <c r="M51" s="3">
        <f>667+64</f>
        <v>731</v>
      </c>
      <c r="N51" s="3" t="s">
        <v>120</v>
      </c>
    </row>
    <row r="52" spans="1:15" s="2" customFormat="1" x14ac:dyDescent="0.2">
      <c r="A52">
        <v>51</v>
      </c>
      <c r="B52" s="7">
        <v>26506729</v>
      </c>
      <c r="C52" s="8" t="s">
        <v>86</v>
      </c>
      <c r="D52" s="8">
        <v>2015</v>
      </c>
      <c r="E52" s="8" t="s">
        <v>47</v>
      </c>
      <c r="F52" s="8" t="s">
        <v>41</v>
      </c>
      <c r="G52" s="8" t="s">
        <v>49</v>
      </c>
      <c r="H52" s="8">
        <v>42</v>
      </c>
      <c r="I52" s="16">
        <v>110</v>
      </c>
      <c r="J52" s="16"/>
      <c r="K52" s="16"/>
      <c r="L52" s="16"/>
      <c r="M52" s="8">
        <f>42+110</f>
        <v>152</v>
      </c>
      <c r="N52" s="8"/>
    </row>
    <row r="53" spans="1:15" x14ac:dyDescent="0.2">
      <c r="A53">
        <v>52</v>
      </c>
      <c r="B53" s="6">
        <v>24446526</v>
      </c>
      <c r="C53" s="3" t="s">
        <v>87</v>
      </c>
      <c r="D53" s="3">
        <v>2014</v>
      </c>
      <c r="E53" s="3" t="s">
        <v>47</v>
      </c>
      <c r="F53" s="3" t="s">
        <v>48</v>
      </c>
      <c r="G53" s="3" t="s">
        <v>12</v>
      </c>
      <c r="J53" s="3">
        <v>384</v>
      </c>
      <c r="K53" s="3">
        <v>413</v>
      </c>
      <c r="L53" s="3">
        <v>74</v>
      </c>
      <c r="M53" s="3">
        <v>871</v>
      </c>
    </row>
    <row r="54" spans="1:15" x14ac:dyDescent="0.2">
      <c r="A54">
        <v>53</v>
      </c>
      <c r="B54" s="3">
        <v>15838506</v>
      </c>
      <c r="C54" s="3" t="s">
        <v>65</v>
      </c>
      <c r="D54" s="3">
        <v>2005</v>
      </c>
      <c r="E54" s="3" t="s">
        <v>47</v>
      </c>
      <c r="F54" s="3" t="s">
        <v>41</v>
      </c>
      <c r="G54" s="3" t="s">
        <v>12</v>
      </c>
      <c r="H54" s="3">
        <v>696</v>
      </c>
      <c r="J54" s="3">
        <v>152</v>
      </c>
      <c r="K54" s="3">
        <v>451</v>
      </c>
      <c r="M54" s="3">
        <v>1299</v>
      </c>
    </row>
    <row r="55" spans="1:15" x14ac:dyDescent="0.2">
      <c r="A55">
        <v>54</v>
      </c>
      <c r="B55" s="4">
        <v>25589894</v>
      </c>
      <c r="C55" s="3" t="s">
        <v>42</v>
      </c>
      <c r="D55" s="3">
        <v>2015</v>
      </c>
      <c r="E55" s="3" t="s">
        <v>43</v>
      </c>
      <c r="F55" s="3" t="s">
        <v>41</v>
      </c>
      <c r="G55" s="3" t="s">
        <v>12</v>
      </c>
      <c r="H55" s="3">
        <v>120</v>
      </c>
      <c r="I55" s="3">
        <v>0</v>
      </c>
      <c r="J55" s="3">
        <v>86</v>
      </c>
      <c r="K55" s="17">
        <v>196</v>
      </c>
      <c r="L55" s="17"/>
      <c r="M55" s="3">
        <v>402</v>
      </c>
    </row>
    <row r="56" spans="1:15" x14ac:dyDescent="0.2">
      <c r="A56">
        <v>55</v>
      </c>
      <c r="B56" s="3">
        <v>27179462</v>
      </c>
      <c r="C56" s="3" t="s">
        <v>71</v>
      </c>
      <c r="D56" s="3">
        <v>2016</v>
      </c>
      <c r="E56" s="3" t="s">
        <v>40</v>
      </c>
      <c r="F56" s="3" t="s">
        <v>41</v>
      </c>
      <c r="G56" s="3" t="s">
        <v>12</v>
      </c>
      <c r="H56" s="3">
        <v>200</v>
      </c>
      <c r="I56" s="3">
        <v>200</v>
      </c>
      <c r="J56" s="3">
        <v>53</v>
      </c>
      <c r="K56" s="17">
        <v>47</v>
      </c>
      <c r="L56" s="17"/>
      <c r="M56" s="3">
        <v>300</v>
      </c>
    </row>
    <row r="57" spans="1:15" x14ac:dyDescent="0.2">
      <c r="A57">
        <v>56</v>
      </c>
      <c r="C57" s="3" t="s">
        <v>127</v>
      </c>
      <c r="D57" s="3">
        <v>2016</v>
      </c>
      <c r="E57" s="3" t="s">
        <v>43</v>
      </c>
      <c r="F57" s="3" t="s">
        <v>41</v>
      </c>
      <c r="G57" s="3" t="s">
        <v>12</v>
      </c>
      <c r="H57" s="3">
        <v>58</v>
      </c>
      <c r="K57" s="17">
        <v>89</v>
      </c>
      <c r="L57" s="17"/>
      <c r="M57" s="3">
        <f>58+89</f>
        <v>147</v>
      </c>
    </row>
    <row r="58" spans="1:15" x14ac:dyDescent="0.2">
      <c r="A58">
        <v>57</v>
      </c>
      <c r="B58" s="6">
        <v>28241052</v>
      </c>
      <c r="C58" s="3" t="s">
        <v>94</v>
      </c>
      <c r="D58" s="3">
        <v>2017</v>
      </c>
      <c r="E58" s="3" t="s">
        <v>59</v>
      </c>
      <c r="F58" s="3" t="s">
        <v>95</v>
      </c>
      <c r="G58" s="3" t="s">
        <v>96</v>
      </c>
      <c r="H58" s="3">
        <f>47+42</f>
        <v>89</v>
      </c>
      <c r="I58" s="3">
        <f>32+16</f>
        <v>48</v>
      </c>
      <c r="J58" s="3">
        <f>36+41</f>
        <v>77</v>
      </c>
      <c r="K58" s="3">
        <f>31+29</f>
        <v>60</v>
      </c>
      <c r="M58" s="3">
        <v>274</v>
      </c>
    </row>
    <row r="59" spans="1:15" x14ac:dyDescent="0.2">
      <c r="A59">
        <v>58</v>
      </c>
      <c r="B59" s="6">
        <v>17509453</v>
      </c>
      <c r="C59" s="3" t="s">
        <v>94</v>
      </c>
      <c r="D59" s="3">
        <v>2007</v>
      </c>
      <c r="E59" s="3" t="s">
        <v>59</v>
      </c>
      <c r="F59" s="3">
        <v>2</v>
      </c>
      <c r="G59" s="3" t="s">
        <v>118</v>
      </c>
      <c r="H59" s="3">
        <v>189</v>
      </c>
      <c r="J59" s="3">
        <v>73</v>
      </c>
      <c r="K59" s="3">
        <v>47</v>
      </c>
      <c r="M59" s="3">
        <f>H59+J59+K59</f>
        <v>309</v>
      </c>
      <c r="N59" s="3" t="s">
        <v>120</v>
      </c>
    </row>
    <row r="60" spans="1:15" x14ac:dyDescent="0.2">
      <c r="A60">
        <v>59</v>
      </c>
      <c r="B60" s="3">
        <v>20588308</v>
      </c>
      <c r="C60" s="3" t="s">
        <v>66</v>
      </c>
      <c r="D60" s="3">
        <v>2010</v>
      </c>
      <c r="E60" s="3" t="s">
        <v>57</v>
      </c>
      <c r="F60" s="3" t="s">
        <v>67</v>
      </c>
      <c r="G60" s="3" t="s">
        <v>68</v>
      </c>
      <c r="I60" s="3">
        <v>236</v>
      </c>
      <c r="J60" s="3">
        <v>236</v>
      </c>
      <c r="K60" s="3">
        <v>50</v>
      </c>
      <c r="M60" s="3">
        <v>522</v>
      </c>
    </row>
    <row r="61" spans="1:15" x14ac:dyDescent="0.2">
      <c r="A61">
        <v>60</v>
      </c>
      <c r="B61" s="7">
        <v>26063222</v>
      </c>
      <c r="C61" s="8" t="s">
        <v>88</v>
      </c>
      <c r="D61" s="8">
        <v>2015</v>
      </c>
      <c r="E61" s="8" t="s">
        <v>47</v>
      </c>
      <c r="F61" s="8" t="s">
        <v>41</v>
      </c>
      <c r="G61" s="8" t="s">
        <v>49</v>
      </c>
      <c r="H61" s="8"/>
      <c r="I61" s="8"/>
      <c r="J61" s="16">
        <v>740</v>
      </c>
      <c r="K61" s="16"/>
      <c r="L61" s="16"/>
      <c r="M61" s="8">
        <v>740</v>
      </c>
      <c r="N61" s="8"/>
      <c r="O61" s="2"/>
    </row>
    <row r="62" spans="1:15" s="2" customFormat="1" x14ac:dyDescent="0.2">
      <c r="A62">
        <v>61</v>
      </c>
      <c r="B62" s="4">
        <v>18071882</v>
      </c>
      <c r="C62" s="3" t="s">
        <v>39</v>
      </c>
      <c r="D62" s="3">
        <v>2008</v>
      </c>
      <c r="E62" s="3" t="s">
        <v>40</v>
      </c>
      <c r="F62" s="3" t="s">
        <v>41</v>
      </c>
      <c r="G62" s="3" t="s">
        <v>12</v>
      </c>
      <c r="H62" s="3">
        <v>100</v>
      </c>
      <c r="I62" s="3">
        <v>0</v>
      </c>
      <c r="J62" s="3">
        <v>90</v>
      </c>
      <c r="K62" s="3">
        <v>75</v>
      </c>
      <c r="L62" s="3">
        <v>32</v>
      </c>
      <c r="M62" s="3">
        <v>297</v>
      </c>
      <c r="N62" s="3"/>
      <c r="O62" s="1"/>
    </row>
    <row r="63" spans="1:15" x14ac:dyDescent="0.2">
      <c r="A63">
        <v>62</v>
      </c>
      <c r="B63" s="3">
        <v>18191725</v>
      </c>
      <c r="C63" s="3" t="s">
        <v>39</v>
      </c>
      <c r="D63" s="3">
        <v>2007</v>
      </c>
      <c r="E63" s="3" t="s">
        <v>40</v>
      </c>
      <c r="F63" s="3" t="s">
        <v>41</v>
      </c>
      <c r="G63" s="3" t="s">
        <v>12</v>
      </c>
      <c r="H63" s="3">
        <v>100</v>
      </c>
      <c r="J63" s="3">
        <v>90</v>
      </c>
      <c r="K63" s="3">
        <v>75</v>
      </c>
      <c r="L63" s="3">
        <v>32</v>
      </c>
      <c r="M63" s="3">
        <v>297</v>
      </c>
    </row>
    <row r="64" spans="1:15" ht="18" x14ac:dyDescent="0.25">
      <c r="A64">
        <v>63</v>
      </c>
      <c r="B64" s="5">
        <v>12472660</v>
      </c>
      <c r="C64" s="3" t="s">
        <v>103</v>
      </c>
      <c r="D64" s="3">
        <v>2002</v>
      </c>
      <c r="E64" s="3" t="s">
        <v>47</v>
      </c>
      <c r="F64" s="3" t="s">
        <v>48</v>
      </c>
      <c r="G64" s="3" t="s">
        <v>12</v>
      </c>
      <c r="J64" s="3">
        <v>149</v>
      </c>
      <c r="K64" s="3">
        <v>114</v>
      </c>
      <c r="M64" s="3">
        <v>263</v>
      </c>
      <c r="N64" s="3" t="s">
        <v>120</v>
      </c>
    </row>
    <row r="65" spans="1:14" x14ac:dyDescent="0.2">
      <c r="A65">
        <v>64</v>
      </c>
      <c r="B65" s="7">
        <v>21813858</v>
      </c>
      <c r="C65" s="8" t="s">
        <v>92</v>
      </c>
      <c r="D65" s="8">
        <v>2016</v>
      </c>
      <c r="E65" s="8" t="s">
        <v>40</v>
      </c>
      <c r="F65" s="8" t="s">
        <v>41</v>
      </c>
      <c r="G65" s="8" t="s">
        <v>12</v>
      </c>
      <c r="H65" s="3">
        <v>200</v>
      </c>
      <c r="J65" s="3">
        <v>63</v>
      </c>
      <c r="K65" s="14" t="s">
        <v>93</v>
      </c>
      <c r="L65" s="14"/>
      <c r="M65" s="3">
        <v>320</v>
      </c>
    </row>
    <row r="66" spans="1:14" x14ac:dyDescent="0.2">
      <c r="A66">
        <v>65</v>
      </c>
      <c r="B66" s="3" t="s">
        <v>99</v>
      </c>
      <c r="C66" s="3" t="s">
        <v>102</v>
      </c>
      <c r="D66" s="3">
        <v>2015</v>
      </c>
      <c r="E66" s="3" t="s">
        <v>40</v>
      </c>
      <c r="F66" s="3" t="s">
        <v>41</v>
      </c>
      <c r="G66" s="3" t="s">
        <v>12</v>
      </c>
      <c r="H66" s="3">
        <v>40</v>
      </c>
      <c r="I66" s="17">
        <v>30</v>
      </c>
      <c r="J66" s="17"/>
      <c r="K66" s="17"/>
      <c r="L66" s="14"/>
      <c r="M66" s="3">
        <v>70</v>
      </c>
      <c r="N66" s="3" t="s">
        <v>120</v>
      </c>
    </row>
    <row r="67" spans="1:14" x14ac:dyDescent="0.2">
      <c r="A67">
        <v>66</v>
      </c>
      <c r="B67" s="3">
        <v>24819159</v>
      </c>
      <c r="C67" s="3" t="s">
        <v>102</v>
      </c>
      <c r="D67" s="3">
        <v>2014</v>
      </c>
      <c r="E67" s="3" t="s">
        <v>57</v>
      </c>
      <c r="F67" s="3" t="s">
        <v>41</v>
      </c>
      <c r="G67" s="3" t="s">
        <v>12</v>
      </c>
      <c r="H67" s="3">
        <v>40</v>
      </c>
      <c r="I67" s="17">
        <v>30</v>
      </c>
      <c r="J67" s="17"/>
      <c r="K67" s="17"/>
      <c r="L67" s="14"/>
      <c r="M67" s="3">
        <v>70</v>
      </c>
    </row>
    <row r="68" spans="1:14" x14ac:dyDescent="0.2">
      <c r="A68">
        <v>67</v>
      </c>
      <c r="B68" s="4">
        <v>19392621</v>
      </c>
      <c r="C68" s="3" t="s">
        <v>89</v>
      </c>
      <c r="D68" s="3">
        <v>2009</v>
      </c>
      <c r="E68" s="3" t="s">
        <v>47</v>
      </c>
      <c r="F68" s="3" t="s">
        <v>48</v>
      </c>
      <c r="G68" s="3" t="s">
        <v>12</v>
      </c>
      <c r="H68" s="3">
        <v>143</v>
      </c>
      <c r="I68" s="3">
        <v>65</v>
      </c>
      <c r="J68" s="3">
        <v>228</v>
      </c>
      <c r="K68" s="3">
        <v>142</v>
      </c>
      <c r="M68" s="3">
        <v>513</v>
      </c>
    </row>
    <row r="69" spans="1:14" x14ac:dyDescent="0.2">
      <c r="A69">
        <v>68</v>
      </c>
      <c r="B69" s="9">
        <v>25740956</v>
      </c>
      <c r="C69" s="3" t="s">
        <v>89</v>
      </c>
      <c r="D69" s="3">
        <v>2015</v>
      </c>
      <c r="E69" s="3" t="s">
        <v>47</v>
      </c>
      <c r="F69" s="3" t="s">
        <v>48</v>
      </c>
      <c r="G69" s="3" t="s">
        <v>12</v>
      </c>
      <c r="H69" s="3">
        <v>227</v>
      </c>
      <c r="I69" s="3">
        <v>0</v>
      </c>
      <c r="J69" s="3">
        <v>277</v>
      </c>
      <c r="K69" s="3">
        <v>150</v>
      </c>
      <c r="L69" s="3">
        <v>0</v>
      </c>
      <c r="M69" s="3">
        <v>654</v>
      </c>
      <c r="N69" s="3" t="s">
        <v>120</v>
      </c>
    </row>
    <row r="70" spans="1:14" x14ac:dyDescent="0.2">
      <c r="A70">
        <v>69</v>
      </c>
      <c r="B70" s="3">
        <v>25797204</v>
      </c>
      <c r="C70" s="3" t="s">
        <v>69</v>
      </c>
      <c r="D70" s="3">
        <v>2015</v>
      </c>
      <c r="E70" s="3" t="s">
        <v>70</v>
      </c>
      <c r="F70" s="3" t="s">
        <v>41</v>
      </c>
      <c r="G70" s="3" t="s">
        <v>12</v>
      </c>
      <c r="H70" s="3">
        <v>470</v>
      </c>
      <c r="K70" s="3">
        <v>202</v>
      </c>
      <c r="L70" s="3">
        <v>296</v>
      </c>
      <c r="M70" s="3">
        <v>968</v>
      </c>
    </row>
    <row r="71" spans="1:14" x14ac:dyDescent="0.2">
      <c r="A71">
        <v>70</v>
      </c>
      <c r="B71" s="3">
        <v>21245921</v>
      </c>
      <c r="C71" s="3" t="s">
        <v>63</v>
      </c>
      <c r="D71" s="3">
        <v>2011</v>
      </c>
      <c r="E71" s="3" t="s">
        <v>51</v>
      </c>
      <c r="F71" s="3" t="s">
        <v>64</v>
      </c>
      <c r="G71" s="3" t="s">
        <v>49</v>
      </c>
      <c r="H71" s="3">
        <v>120</v>
      </c>
      <c r="J71" s="3">
        <v>176</v>
      </c>
      <c r="K71" s="3">
        <v>135</v>
      </c>
      <c r="M71" s="3">
        <v>431</v>
      </c>
    </row>
    <row r="72" spans="1:14" x14ac:dyDescent="0.2">
      <c r="A72">
        <v>71</v>
      </c>
      <c r="B72" s="3">
        <v>27443615</v>
      </c>
      <c r="C72" s="3" t="s">
        <v>128</v>
      </c>
      <c r="D72" s="3">
        <v>2016</v>
      </c>
      <c r="E72" s="3" t="s">
        <v>98</v>
      </c>
      <c r="F72" s="3" t="s">
        <v>41</v>
      </c>
      <c r="G72" s="3" t="s">
        <v>12</v>
      </c>
      <c r="H72" s="3">
        <v>150</v>
      </c>
      <c r="J72" s="3">
        <v>335</v>
      </c>
      <c r="K72" s="3">
        <v>105</v>
      </c>
      <c r="M72" s="3">
        <f>H72+J72+K72</f>
        <v>590</v>
      </c>
      <c r="N72" s="3" t="s">
        <v>120</v>
      </c>
    </row>
    <row r="73" spans="1:14" x14ac:dyDescent="0.2">
      <c r="A73">
        <v>72</v>
      </c>
      <c r="B73" s="7">
        <v>23536857</v>
      </c>
      <c r="C73" s="8" t="s">
        <v>90</v>
      </c>
      <c r="D73" s="8">
        <v>2013</v>
      </c>
      <c r="E73" s="8" t="s">
        <v>54</v>
      </c>
      <c r="F73" s="8" t="s">
        <v>41</v>
      </c>
      <c r="G73" s="8" t="s">
        <v>49</v>
      </c>
      <c r="H73" s="8">
        <v>5968</v>
      </c>
      <c r="I73" s="16">
        <v>3664</v>
      </c>
      <c r="J73" s="16"/>
      <c r="K73" s="8"/>
      <c r="L73" s="8">
        <v>297</v>
      </c>
      <c r="M73" s="8">
        <f>H73+I73+L73</f>
        <v>9929</v>
      </c>
    </row>
    <row r="74" spans="1:14" x14ac:dyDescent="0.2">
      <c r="A74">
        <v>73</v>
      </c>
      <c r="B74" s="7">
        <v>26161028</v>
      </c>
      <c r="C74" s="8" t="s">
        <v>138</v>
      </c>
      <c r="D74" s="8">
        <v>2015</v>
      </c>
      <c r="E74" s="8" t="s">
        <v>135</v>
      </c>
      <c r="F74" s="8" t="s">
        <v>41</v>
      </c>
      <c r="G74" s="8" t="s">
        <v>12</v>
      </c>
      <c r="H74" s="8"/>
      <c r="I74" s="8">
        <v>73</v>
      </c>
      <c r="J74" s="16">
        <v>23</v>
      </c>
      <c r="K74" s="16"/>
      <c r="L74" s="16"/>
      <c r="M74" s="8">
        <f>73+23</f>
        <v>96</v>
      </c>
    </row>
    <row r="75" spans="1:14" x14ac:dyDescent="0.2">
      <c r="A75">
        <v>74</v>
      </c>
      <c r="B75" s="6">
        <v>24016730</v>
      </c>
      <c r="C75" s="8" t="s">
        <v>91</v>
      </c>
      <c r="D75" s="8">
        <v>2013</v>
      </c>
      <c r="E75" s="8" t="s">
        <v>57</v>
      </c>
      <c r="F75" s="8" t="s">
        <v>41</v>
      </c>
      <c r="G75" s="8" t="s">
        <v>49</v>
      </c>
      <c r="H75" s="3">
        <v>335</v>
      </c>
      <c r="L75" s="3">
        <v>88</v>
      </c>
      <c r="M75" s="3">
        <f>H75+L75</f>
        <v>423</v>
      </c>
    </row>
    <row r="76" spans="1:14" x14ac:dyDescent="0.2">
      <c r="A76"/>
    </row>
    <row r="77" spans="1:14" x14ac:dyDescent="0.2">
      <c r="A77"/>
    </row>
    <row r="78" spans="1:14" x14ac:dyDescent="0.2">
      <c r="A78"/>
    </row>
  </sheetData>
  <sortState ref="B2:N65">
    <sortCondition ref="C2:C65"/>
  </sortState>
  <mergeCells count="19">
    <mergeCell ref="J33:K33"/>
    <mergeCell ref="K32:L32"/>
    <mergeCell ref="K41:L41"/>
    <mergeCell ref="J27:L27"/>
    <mergeCell ref="J14:L14"/>
    <mergeCell ref="J25:L25"/>
    <mergeCell ref="I34:L34"/>
    <mergeCell ref="J74:L74"/>
    <mergeCell ref="J61:L61"/>
    <mergeCell ref="J50:L50"/>
    <mergeCell ref="K45:L45"/>
    <mergeCell ref="K55:L55"/>
    <mergeCell ref="K56:L56"/>
    <mergeCell ref="I73:J73"/>
    <mergeCell ref="I66:K66"/>
    <mergeCell ref="I67:K67"/>
    <mergeCell ref="K48:L48"/>
    <mergeCell ref="I52:L52"/>
    <mergeCell ref="K57:L57"/>
  </mergeCells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WNV</vt:lpstr>
      <vt:lpstr>Dengue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Ruth Montgomery</cp:lastModifiedBy>
  <dcterms:created xsi:type="dcterms:W3CDTF">2017-09-26T20:58:08Z</dcterms:created>
  <dcterms:modified xsi:type="dcterms:W3CDTF">2017-11-08T20:27:11Z</dcterms:modified>
</cp:coreProperties>
</file>