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monks/Desktop/BMC Pregnancy and Childbirth/"/>
    </mc:Choice>
  </mc:AlternateContent>
  <xr:revisionPtr revIDLastSave="0" documentId="13_ncr:1_{EEF2D4B6-FD26-E542-B074-A7B4E111D0A3}" xr6:coauthVersionLast="47" xr6:coauthVersionMax="47" xr10:uidLastSave="{00000000-0000-0000-0000-000000000000}"/>
  <bookViews>
    <workbookView xWindow="0" yWindow="500" windowWidth="28800" windowHeight="16300" xr2:uid="{906474F4-52B1-B843-B317-4A5D94D5A900}"/>
  </bookViews>
  <sheets>
    <sheet name="Baseline Characteristics" sheetId="2" r:id="rId1"/>
    <sheet name="EPDS" sheetId="3" r:id="rId2"/>
    <sheet name="GAD7" sheetId="7" r:id="rId3"/>
    <sheet name="Adverse Effects" sheetId="1" r:id="rId4"/>
    <sheet name="Surgical Site Pain NRS" sheetId="5" r:id="rId5"/>
    <sheet name="Postoperative MME consumption" sheetId="6" r:id="rId6"/>
    <sheet name="CT.gov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73" i="2" l="1"/>
  <c r="R73" i="2"/>
  <c r="Q73" i="2"/>
  <c r="P73" i="2"/>
  <c r="O73" i="2"/>
  <c r="L73" i="2"/>
  <c r="S72" i="2"/>
  <c r="R72" i="2"/>
  <c r="Q72" i="2"/>
  <c r="P72" i="2"/>
  <c r="O72" i="2"/>
  <c r="L72" i="2"/>
  <c r="L71" i="2"/>
  <c r="O71" i="2"/>
  <c r="P71" i="2"/>
  <c r="Q71" i="2"/>
  <c r="R71" i="2"/>
  <c r="S71" i="2"/>
  <c r="D42" i="6"/>
  <c r="D29" i="6"/>
  <c r="E16" i="6"/>
  <c r="G50" i="7"/>
  <c r="F50" i="7"/>
  <c r="D50" i="7"/>
  <c r="E50" i="7"/>
  <c r="C50" i="7"/>
  <c r="C49" i="7"/>
  <c r="D49" i="7"/>
  <c r="E49" i="7"/>
  <c r="F49" i="7"/>
  <c r="G49" i="7"/>
  <c r="G39" i="7"/>
  <c r="F39" i="7"/>
  <c r="E39" i="7"/>
  <c r="D39" i="7"/>
  <c r="D38" i="7"/>
  <c r="E38" i="7"/>
  <c r="F38" i="7"/>
  <c r="G38" i="7"/>
  <c r="G27" i="7"/>
  <c r="F27" i="7"/>
  <c r="E27" i="7"/>
  <c r="D27" i="7"/>
  <c r="D26" i="7"/>
  <c r="E26" i="7"/>
  <c r="F26" i="7"/>
  <c r="G26" i="7"/>
  <c r="E21" i="8"/>
  <c r="C39" i="7"/>
  <c r="C38" i="7"/>
  <c r="C27" i="7"/>
  <c r="C26" i="7"/>
  <c r="C30" i="3"/>
  <c r="C29" i="3"/>
  <c r="I56" i="3"/>
  <c r="I57" i="3" s="1"/>
  <c r="I44" i="3"/>
  <c r="I57" i="5"/>
  <c r="E57" i="5"/>
  <c r="I56" i="5"/>
  <c r="H56" i="5"/>
  <c r="H57" i="5" s="1"/>
  <c r="G56" i="5"/>
  <c r="G57" i="5" s="1"/>
  <c r="F56" i="5"/>
  <c r="F57" i="5" s="1"/>
  <c r="E56" i="5"/>
  <c r="D56" i="5"/>
  <c r="D57" i="5" s="1"/>
  <c r="C56" i="5"/>
  <c r="C57" i="5" s="1"/>
  <c r="H44" i="5"/>
  <c r="G44" i="5"/>
  <c r="D44" i="5"/>
  <c r="C44" i="5"/>
  <c r="I43" i="5"/>
  <c r="I44" i="5" s="1"/>
  <c r="H43" i="5"/>
  <c r="G43" i="5"/>
  <c r="F43" i="5"/>
  <c r="F44" i="5" s="1"/>
  <c r="E43" i="5"/>
  <c r="E44" i="5" s="1"/>
  <c r="D43" i="5"/>
  <c r="C43" i="5"/>
  <c r="I31" i="5"/>
  <c r="F31" i="5"/>
  <c r="E31" i="5"/>
  <c r="I30" i="5"/>
  <c r="H30" i="5"/>
  <c r="H31" i="5" s="1"/>
  <c r="G30" i="5"/>
  <c r="G31" i="5" s="1"/>
  <c r="F30" i="5"/>
  <c r="E30" i="5"/>
  <c r="D30" i="5"/>
  <c r="D31" i="5" s="1"/>
  <c r="C30" i="5"/>
  <c r="C31" i="5" s="1"/>
  <c r="D40" i="6"/>
  <c r="D41" i="6" s="1"/>
  <c r="D27" i="6"/>
  <c r="D28" i="6" s="1"/>
  <c r="D15" i="6"/>
  <c r="D14" i="6"/>
</calcChain>
</file>

<file path=xl/sharedStrings.xml><?xml version="1.0" encoding="utf-8"?>
<sst xmlns="http://schemas.openxmlformats.org/spreadsheetml/2006/main" count="748" uniqueCount="226">
  <si>
    <t>SC group</t>
  </si>
  <si>
    <t>Placebo</t>
  </si>
  <si>
    <t>n (%)</t>
  </si>
  <si>
    <t>6 (75.0)</t>
  </si>
  <si>
    <t>7 (100)</t>
  </si>
  <si>
    <t>Nausea</t>
  </si>
  <si>
    <t>Mild</t>
  </si>
  <si>
    <t>2 (25.0)</t>
  </si>
  <si>
    <t>1 (12.5)</t>
  </si>
  <si>
    <t>0 (0)</t>
  </si>
  <si>
    <t>Moderate</t>
  </si>
  <si>
    <t>3 (37.5)</t>
  </si>
  <si>
    <t>2 (28.6)</t>
  </si>
  <si>
    <t>Severe</t>
  </si>
  <si>
    <t>Vomiting</t>
  </si>
  <si>
    <t>1 (14.3)</t>
  </si>
  <si>
    <t>Shivering</t>
  </si>
  <si>
    <t>6 (85.7)</t>
  </si>
  <si>
    <t>Sedation</t>
  </si>
  <si>
    <t>Blurred vision</t>
  </si>
  <si>
    <t>Diplopia</t>
  </si>
  <si>
    <t>Dizziness</t>
  </si>
  <si>
    <t>Anxiety</t>
  </si>
  <si>
    <t>Pruritus</t>
  </si>
  <si>
    <t>4 (50.0)</t>
  </si>
  <si>
    <t>Euphoria, Amnesia, Hallucinations, Nystagmus</t>
  </si>
  <si>
    <t>Self reported adverse effects</t>
  </si>
  <si>
    <t>Hemodynamic Adverse Effects</t>
  </si>
  <si>
    <t>IV group</t>
  </si>
  <si>
    <t>Hemodynamic AE overall</t>
  </si>
  <si>
    <t>Systolic Blood pressure</t>
  </si>
  <si>
    <t>&lt; 80 mmHg</t>
  </si>
  <si>
    <t>&gt; 170 mmHg</t>
  </si>
  <si>
    <t>Heart Rate</t>
  </si>
  <si>
    <t>&lt; 40 bpm</t>
  </si>
  <si>
    <t>&gt; 120 bpm</t>
  </si>
  <si>
    <t>AE Y/N</t>
  </si>
  <si>
    <t>SC group (n = 8)</t>
  </si>
  <si>
    <t>IV group (n = 8)</t>
  </si>
  <si>
    <t>Placebo (n = 7)</t>
  </si>
  <si>
    <t>p-value</t>
  </si>
  <si>
    <t>Age (years)</t>
  </si>
  <si>
    <t>Height (m)</t>
  </si>
  <si>
    <t>Weight (kg)</t>
  </si>
  <si>
    <t>BMI (kg/m2)</t>
  </si>
  <si>
    <t>Gestational age (weeks)</t>
  </si>
  <si>
    <t>ASA</t>
  </si>
  <si>
    <t>ASA II</t>
  </si>
  <si>
    <t>5 (62.5)</t>
  </si>
  <si>
    <t>7 (87.5)</t>
  </si>
  <si>
    <t>ASA III</t>
  </si>
  <si>
    <t>Ethnicity</t>
  </si>
  <si>
    <t>Caucasian</t>
  </si>
  <si>
    <t>6 (75)</t>
  </si>
  <si>
    <t>5 (71.4)</t>
  </si>
  <si>
    <t>African American</t>
  </si>
  <si>
    <t>2 (25)</t>
  </si>
  <si>
    <t>Hispanic</t>
  </si>
  <si>
    <t>Insurance status</t>
  </si>
  <si>
    <t>Insured</t>
  </si>
  <si>
    <t>4 (57.1)</t>
  </si>
  <si>
    <t>Uninsured</t>
  </si>
  <si>
    <t>Pre-operative screening</t>
  </si>
  <si>
    <t>Anxiety (GAD-7)</t>
  </si>
  <si>
    <t>Depression (EPDS)</t>
  </si>
  <si>
    <t>Psychosocial stress (ANRQ)</t>
  </si>
  <si>
    <t>Psychiatric history</t>
  </si>
  <si>
    <t>Any psychiatric history</t>
  </si>
  <si>
    <t>PPD</t>
  </si>
  <si>
    <t>MDD</t>
  </si>
  <si>
    <t>3 (42.9)</t>
  </si>
  <si>
    <t>Mood Disorder</t>
  </si>
  <si>
    <t>Personality Disorder</t>
  </si>
  <si>
    <t>Psychotic Disorder</t>
  </si>
  <si>
    <t>Premenstrual Syndrome</t>
  </si>
  <si>
    <t>Premenstrual Dysmorphic Disorder</t>
  </si>
  <si>
    <t>Panic Disorder</t>
  </si>
  <si>
    <t>Bipolar Affective Disorder</t>
  </si>
  <si>
    <t>Obsessive Compulsive Disorder</t>
  </si>
  <si>
    <t>IV Group (n = 8)</t>
  </si>
  <si>
    <t>SC Group</t>
  </si>
  <si>
    <t>IV Group</t>
  </si>
  <si>
    <t>Depressive symptoms</t>
  </si>
  <si>
    <t>Anxious symptoms</t>
  </si>
  <si>
    <t>4 (50)</t>
  </si>
  <si>
    <t>PP GAD7 &gt; 10, n (%)</t>
  </si>
  <si>
    <t>2 (0.25)</t>
  </si>
  <si>
    <t>Participant</t>
  </si>
  <si>
    <t>48 MME</t>
  </si>
  <si>
    <t>Total</t>
  </si>
  <si>
    <t>Mean</t>
  </si>
  <si>
    <t>max_pn</t>
  </si>
  <si>
    <t>pain_2hr</t>
  </si>
  <si>
    <t>pain_6hr</t>
  </si>
  <si>
    <t>pain_24hr</t>
  </si>
  <si>
    <t>pain_48hr</t>
  </si>
  <si>
    <t>pain_D21</t>
  </si>
  <si>
    <t>pain_D42</t>
  </si>
  <si>
    <t>Baseline</t>
  </si>
  <si>
    <t>EPDS Day 1</t>
  </si>
  <si>
    <t>EPDS Day 2</t>
  </si>
  <si>
    <t>EPDS Day 21</t>
  </si>
  <si>
    <t>EPDS Day 42</t>
  </si>
  <si>
    <t>Total postpartum EPDS</t>
  </si>
  <si>
    <t>Mean postpartum EPDS</t>
  </si>
  <si>
    <t>Placebo group</t>
  </si>
  <si>
    <t>GAD7</t>
  </si>
  <si>
    <t>D1</t>
  </si>
  <si>
    <t>D2</t>
  </si>
  <si>
    <t>D21</t>
  </si>
  <si>
    <t>D42</t>
  </si>
  <si>
    <t>33.00/6.53</t>
  </si>
  <si>
    <t>1.63/0.029</t>
  </si>
  <si>
    <t>86.44/18.96</t>
  </si>
  <si>
    <t>32.80/7.84</t>
  </si>
  <si>
    <t>37.53/0.76</t>
  </si>
  <si>
    <t>7.29/2.93</t>
  </si>
  <si>
    <t>8.29/4.72</t>
  </si>
  <si>
    <t>26.29/12.97</t>
  </si>
  <si>
    <t>1.64 (0.05)</t>
  </si>
  <si>
    <t>1.62 (0.048)</t>
  </si>
  <si>
    <t>1.63 (0.029)</t>
  </si>
  <si>
    <t>5 (4.78)</t>
  </si>
  <si>
    <t>7.29 (2.93)</t>
  </si>
  <si>
    <t>8.29 (4.72)</t>
  </si>
  <si>
    <t>33 (6.53)</t>
  </si>
  <si>
    <t>32.6 (0.95)</t>
  </si>
  <si>
    <t>111.1 (34.9)</t>
  </si>
  <si>
    <t>41.1 (12.0)</t>
  </si>
  <si>
    <t>38.7 (1.11)</t>
  </si>
  <si>
    <t>17 (14.4)</t>
  </si>
  <si>
    <t>30.1 (4.30)</t>
  </si>
  <si>
    <t>94.4 (12.4)</t>
  </si>
  <si>
    <t>36.0 (6.06)</t>
  </si>
  <si>
    <t>14.9 (9.25)</t>
  </si>
  <si>
    <t>86.4 (18.96)</t>
  </si>
  <si>
    <t>32.8 (7.84)</t>
  </si>
  <si>
    <t>37.5 (0.76)</t>
  </si>
  <si>
    <t>26.3 (13.0)</t>
  </si>
  <si>
    <t>Column1</t>
  </si>
  <si>
    <t>Self-reported adverse effects</t>
  </si>
  <si>
    <t>Column2</t>
  </si>
  <si>
    <t>Column3</t>
  </si>
  <si>
    <t>Column4</t>
  </si>
  <si>
    <t>Postpartum EPDS &gt; 12 Prevalence, n (%)</t>
  </si>
  <si>
    <t>Mean postpartum GAD-7</t>
  </si>
  <si>
    <t>Column5</t>
  </si>
  <si>
    <t>Total C-Section Rate</t>
  </si>
  <si>
    <t>Black or African American</t>
  </si>
  <si>
    <t>White</t>
  </si>
  <si>
    <t>Other</t>
  </si>
  <si>
    <t>Pain Management</t>
  </si>
  <si>
    <t>None</t>
  </si>
  <si>
    <t>Local</t>
  </si>
  <si>
    <t>IV Narcotic</t>
  </si>
  <si>
    <t>Epidural</t>
  </si>
  <si>
    <t>Spinal</t>
  </si>
  <si>
    <t>CSE</t>
  </si>
  <si>
    <t>General</t>
  </si>
  <si>
    <t>MAC</t>
  </si>
  <si>
    <t>Depression</t>
  </si>
  <si>
    <t>Psych diagnosis</t>
  </si>
  <si>
    <t>1184 (50.1%)</t>
  </si>
  <si>
    <t>1109 (46.9%)</t>
  </si>
  <si>
    <t>72 (3.0%)</t>
  </si>
  <si>
    <t>2298 (63.9%)</t>
  </si>
  <si>
    <t>BJH Data 2020</t>
  </si>
  <si>
    <t>Total deliveries</t>
  </si>
  <si>
    <t>Maternal Race*</t>
  </si>
  <si>
    <t>338 (9.4%)</t>
  </si>
  <si>
    <t>13 (0.4%)</t>
  </si>
  <si>
    <t>0 (0%)</t>
  </si>
  <si>
    <t>342 (9.5%)</t>
  </si>
  <si>
    <t>531 (14.8%)</t>
  </si>
  <si>
    <t>72 2.0%)</t>
  </si>
  <si>
    <t>2365*</t>
  </si>
  <si>
    <t>321 (8.9%)</t>
  </si>
  <si>
    <t>442 (12.3%)</t>
  </si>
  <si>
    <t>225 (6.3%)</t>
  </si>
  <si>
    <t>Psychiatric morbidity</t>
  </si>
  <si>
    <t>*data taken from first 8 months of 2021</t>
  </si>
  <si>
    <t>48h MME*</t>
  </si>
  <si>
    <t>38.0 (1.11)</t>
  </si>
  <si>
    <t>6.13 (8.20)</t>
  </si>
  <si>
    <t>6.25 (6.27)</t>
  </si>
  <si>
    <t>6.25 (5.55)</t>
  </si>
  <si>
    <t>-</t>
  </si>
  <si>
    <t>0.01**</t>
  </si>
  <si>
    <t>0.99**</t>
  </si>
  <si>
    <t>0.23**</t>
  </si>
  <si>
    <t>Control</t>
  </si>
  <si>
    <t>SC</t>
  </si>
  <si>
    <t>IVI</t>
  </si>
  <si>
    <t>Percentage of Eligible Patients Consenting to Participation</t>
  </si>
  <si>
    <t>Twenty-five (20.7%) out of 121 women who were approached consented to participation.</t>
  </si>
  <si>
    <r>
      <t>Percentage of Patients With a Complete Dataset:</t>
    </r>
    <r>
      <rPr>
        <sz val="11"/>
        <color theme="1"/>
        <rFont val="Calibri"/>
        <family val="2"/>
        <scheme val="minor"/>
      </rPr>
      <t xml:space="preserve"> </t>
    </r>
  </si>
  <si>
    <r>
      <t>Number of Patients in Study Arms Experiencing One or More Severe Side Effects</t>
    </r>
    <r>
      <rPr>
        <u/>
        <sz val="11"/>
        <color rgb="FF000000"/>
        <rFont val="Calibri"/>
        <family val="2"/>
        <scheme val="minor"/>
      </rPr>
      <t>:</t>
    </r>
    <r>
      <rPr>
        <sz val="11"/>
        <color rgb="FF000000"/>
        <rFont val="Calibri"/>
        <family val="2"/>
        <scheme val="minor"/>
      </rPr>
      <t xml:space="preserve"> </t>
    </r>
  </si>
  <si>
    <t>Dose of Ketorolac Administered (mg)</t>
  </si>
  <si>
    <t>The Incidence of PPD, as Defined as EPDS Greater Than 10 Out of 30 (%)</t>
  </si>
  <si>
    <t>Incidence of Intraoperative Hypotension of a Systolic BP of Less Than 90v(%)</t>
  </si>
  <si>
    <t>Maximum Intraoperative Pain (mean Numerical Rating Score)</t>
  </si>
  <si>
    <t>Incidence and severity (mild, moderate or severe) of nausea, vomiting,...</t>
  </si>
  <si>
    <t>Plasma Concentrations of Ketamine</t>
  </si>
  <si>
    <t>See table below</t>
  </si>
  <si>
    <t>Analysis not performed as yet due to budgetary constraints</t>
  </si>
  <si>
    <t>Dose of intraoperative Opiate Analgesics Administered (mg morphine equivalents)</t>
  </si>
  <si>
    <t>Total Opiate Consumption in Milligram Morphine Equivalents</t>
  </si>
  <si>
    <t>Surgical Site Pain: Numerical Rating Scale (NRS 0-10)</t>
  </si>
  <si>
    <t>2 hours postoperatively</t>
  </si>
  <si>
    <t>6 hours postoperatively</t>
  </si>
  <si>
    <t>24 hours postoperatively</t>
  </si>
  <si>
    <t>48 hours postoperatively</t>
  </si>
  <si>
    <t>21 days postoperatively</t>
  </si>
  <si>
    <t>42 days postoperatively</t>
  </si>
  <si>
    <t>Mean Edinburgh Postpartum Depression Scale (0 - 30, a Higher Score Represents Greater Depressive Symptomatology)</t>
  </si>
  <si>
    <t>Apgar Scores</t>
  </si>
  <si>
    <t>I don't have these results</t>
  </si>
  <si>
    <t>Admission to NICU</t>
  </si>
  <si>
    <t>Breastfeeding Success (%)</t>
  </si>
  <si>
    <t>Incidence of Intraoperative Hypertension of a Systolic BP Greater Than 140 mmHg (%)</t>
  </si>
  <si>
    <t>Incidence of Intraoperative Bradycardia of Less Than 40 Bpm</t>
  </si>
  <si>
    <t>Incidence of Intraoperative Tachycardia of Greater Than 110 Bpm</t>
  </si>
  <si>
    <t>Incidence of Anxiety on the Generalized Anxiety Disorder- 7 Item scaleGAD-7</t>
  </si>
  <si>
    <t>Day of surgery</t>
  </si>
  <si>
    <t>SD</t>
  </si>
  <si>
    <t>Population 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</si>
</sst>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rgb="FFD9D9D9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3" borderId="0" xfId="0" applyFill="1"/>
    <xf numFmtId="0" fontId="0" fillId="4" borderId="0" xfId="0" applyFill="1"/>
    <xf numFmtId="0" fontId="0" fillId="0" borderId="0" xfId="0" applyAlignment="1">
      <alignment horizontal="right"/>
    </xf>
    <xf numFmtId="0" fontId="0" fillId="5" borderId="0" xfId="0" applyFill="1"/>
    <xf numFmtId="0" fontId="0" fillId="6" borderId="0" xfId="0" applyFill="1"/>
    <xf numFmtId="16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right"/>
    </xf>
    <xf numFmtId="0" fontId="1" fillId="2" borderId="0" xfId="0" applyFont="1" applyFill="1"/>
    <xf numFmtId="0" fontId="0" fillId="0" borderId="0" xfId="0" applyFill="1"/>
    <xf numFmtId="10" fontId="0" fillId="0" borderId="0" xfId="0" applyNumberFormat="1"/>
    <xf numFmtId="2" fontId="0" fillId="0" borderId="0" xfId="0" applyNumberFormat="1"/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7" borderId="0" xfId="0" applyFill="1"/>
    <xf numFmtId="0" fontId="1" fillId="5" borderId="0" xfId="0" applyFont="1" applyFill="1"/>
    <xf numFmtId="0" fontId="0" fillId="6" borderId="0" xfId="0" applyFill="1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4" fillId="6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8" fillId="0" borderId="1" xfId="0" applyFont="1" applyBorder="1"/>
    <xf numFmtId="165" fontId="0" fillId="0" borderId="0" xfId="0" applyNumberFormat="1"/>
    <xf numFmtId="0" fontId="4" fillId="0" borderId="1" xfId="0" applyFont="1" applyFill="1" applyBorder="1" applyAlignment="1">
      <alignment horizontal="right" vertical="top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1" fillId="8" borderId="0" xfId="0" applyFont="1" applyFill="1"/>
    <xf numFmtId="0" fontId="0" fillId="9" borderId="0" xfId="0" applyFill="1"/>
    <xf numFmtId="0" fontId="4" fillId="9" borderId="2" xfId="0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 wrapText="1"/>
    </xf>
    <xf numFmtId="2" fontId="0" fillId="0" borderId="0" xfId="0" applyNumberFormat="1" applyFill="1"/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10" borderId="0" xfId="0" applyFill="1"/>
    <xf numFmtId="0" fontId="9" fillId="10" borderId="0" xfId="0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0" fillId="6" borderId="0" xfId="0" applyFill="1" applyAlignment="1">
      <alignment horizontal="center"/>
    </xf>
    <xf numFmtId="0" fontId="10" fillId="0" borderId="0" xfId="0" applyFont="1"/>
    <xf numFmtId="0" fontId="0" fillId="11" borderId="0" xfId="0" applyFill="1"/>
    <xf numFmtId="16" fontId="0" fillId="0" borderId="0" xfId="0" applyNumberFormat="1"/>
    <xf numFmtId="0" fontId="0" fillId="12" borderId="0" xfId="0" applyFill="1"/>
    <xf numFmtId="0" fontId="0" fillId="12" borderId="0" xfId="0" applyFont="1" applyFill="1"/>
    <xf numFmtId="0" fontId="0" fillId="13" borderId="0" xfId="0" applyFill="1"/>
    <xf numFmtId="0" fontId="7" fillId="0" borderId="0" xfId="0" applyFont="1"/>
    <xf numFmtId="0" fontId="12" fillId="14" borderId="0" xfId="0" applyFont="1" applyFill="1"/>
    <xf numFmtId="0" fontId="13" fillId="0" borderId="0" xfId="0" applyFont="1"/>
    <xf numFmtId="0" fontId="13" fillId="15" borderId="0" xfId="0" applyFont="1" applyFill="1"/>
    <xf numFmtId="0" fontId="13" fillId="16" borderId="0" xfId="0" applyFont="1" applyFill="1"/>
    <xf numFmtId="0" fontId="13" fillId="17" borderId="0" xfId="0" applyFont="1" applyFill="1"/>
    <xf numFmtId="0" fontId="13" fillId="0" borderId="0" xfId="0" applyFont="1" applyAlignment="1">
      <alignment horizontal="right"/>
    </xf>
    <xf numFmtId="0" fontId="13" fillId="17" borderId="0" xfId="0" applyFont="1" applyFill="1" applyAlignment="1">
      <alignment horizontal="right"/>
    </xf>
  </cellXfs>
  <cellStyles count="3">
    <cellStyle name="Normal" xfId="0" builtinId="0"/>
    <cellStyle name="Normal 2 2" xfId="1" xr:uid="{EBC29407-7A71-0A42-9BCB-D00F454BA4B5}"/>
    <cellStyle name="Normal 3" xfId="2" xr:uid="{12F62213-9C14-E64C-AEEA-10DA80CEA33B}"/>
  </cellStyles>
  <dxfs count="15">
    <dxf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63</xdr:row>
      <xdr:rowOff>0</xdr:rowOff>
    </xdr:from>
    <xdr:to>
      <xdr:col>8</xdr:col>
      <xdr:colOff>127000</xdr:colOff>
      <xdr:row>86</xdr:row>
      <xdr:rowOff>185384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6E20E1-51E3-12A5-9F75-CDB9D5E51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12801600"/>
          <a:ext cx="7772400" cy="48589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9</xdr:col>
      <xdr:colOff>228600</xdr:colOff>
      <xdr:row>78</xdr:row>
      <xdr:rowOff>95100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E58524-5960-6AB7-8919-B53A40D0B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10972800"/>
          <a:ext cx="7772400" cy="49719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0F4EEA-EDF8-5E46-A653-3E8DEFAE7A88}" name="Table1" displayName="Table1" ref="B5:F37" totalsRowShown="0" headerRowDxfId="14" dataDxfId="13">
  <autoFilter ref="B5:F37" xr:uid="{071474F8-DEF7-D446-992C-C41400416D58}"/>
  <tableColumns count="5">
    <tableColumn id="1" xr3:uid="{358A206F-6491-8E42-B5ED-983B67D7D5F3}" name="Column1" dataDxfId="12"/>
    <tableColumn id="2" xr3:uid="{4E0F706A-0016-804A-98D4-92F7457A8E21}" name="SC group (n = 8)" dataDxfId="11"/>
    <tableColumn id="3" xr3:uid="{BE2E932F-18E7-8B4B-9BAB-A60398919090}" name="IV group (n = 8)" dataDxfId="10"/>
    <tableColumn id="4" xr3:uid="{2DD6FF95-AEFA-8A4B-B99F-0CC7DF0617DA}" name="Placebo (n = 7)" dataDxfId="9"/>
    <tableColumn id="5" xr3:uid="{6F547011-7287-8A48-8870-73A7FA8B6247}" name="p-value" dataDxfId="8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59B972D-DE76-424C-88E9-1805AE300535}" name="Table14" displayName="Table14" ref="K120:O152" totalsRowShown="0" headerRowDxfId="7" dataDxfId="6">
  <autoFilter ref="K120:O152" xr:uid="{A59B972D-DE76-424C-88E9-1805AE300535}"/>
  <tableColumns count="5">
    <tableColumn id="1" xr3:uid="{FE8268A1-C37C-B34B-B31E-CA1E134EB72F}" name="Column1" dataDxfId="5"/>
    <tableColumn id="2" xr3:uid="{A962A09B-EAEB-2B49-9E84-C87D1C80EAC3}" name="SC group (n = 8)" dataDxfId="4"/>
    <tableColumn id="3" xr3:uid="{BCA19A82-68A1-574B-A937-BB1A04701916}" name="IV group (n = 8)" dataDxfId="3"/>
    <tableColumn id="4" xr3:uid="{BF55F6B1-1644-0B43-8ADB-9C037C25216D}" name="Placebo (n = 7)" dataDxfId="2"/>
    <tableColumn id="5" xr3:uid="{63AF3135-92D4-7340-8180-28EB909EC0BB}" name="p-value" dataDxfId="1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198572E-27D7-9840-9656-09FAD552800C}" name="Table2" displayName="Table2" ref="B99:F106" totalsRowShown="0">
  <autoFilter ref="B99:F106" xr:uid="{13632940-5CD3-9345-B045-E6BBC524E3FD}"/>
  <tableColumns count="5">
    <tableColumn id="1" xr3:uid="{F427D5D5-4509-DF45-BCA4-1F2D6549189C}" name="Column1" dataDxfId="0"/>
    <tableColumn id="2" xr3:uid="{BFD34C0B-9442-624A-8A2A-548DF6D87916}" name="Column2"/>
    <tableColumn id="3" xr3:uid="{8BDB2127-7C13-C64E-87B2-CEA131732AAC}" name="Column3"/>
    <tableColumn id="4" xr3:uid="{F8D93867-8F50-E048-BA1E-AE5E38FE8E60}" name="Column4"/>
    <tableColumn id="5" xr3:uid="{9B3E1B6C-168D-D947-8351-64646A0CFA67}" name="Column5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94A56-B7B2-E142-9E1E-5252845558CE}">
  <dimension ref="B5:Y152"/>
  <sheetViews>
    <sheetView tabSelected="1" topLeftCell="H69" zoomScaleNormal="100" workbookViewId="0">
      <selection activeCell="O72" sqref="O72"/>
    </sheetView>
  </sheetViews>
  <sheetFormatPr baseColWidth="10" defaultRowHeight="16" x14ac:dyDescent="0.2"/>
  <cols>
    <col min="2" max="2" width="28.1640625" customWidth="1"/>
    <col min="3" max="3" width="14.5" customWidth="1"/>
    <col min="4" max="4" width="16.83203125" customWidth="1"/>
    <col min="5" max="5" width="15.6640625" customWidth="1"/>
    <col min="6" max="6" width="8.83203125" customWidth="1"/>
    <col min="11" max="11" width="26" customWidth="1"/>
    <col min="12" max="12" width="20.33203125" customWidth="1"/>
    <col min="13" max="13" width="21.1640625" customWidth="1"/>
    <col min="14" max="14" width="17.1640625" customWidth="1"/>
    <col min="15" max="15" width="17.33203125" customWidth="1"/>
    <col min="16" max="16" width="21.1640625" customWidth="1"/>
    <col min="17" max="17" width="15.83203125" customWidth="1"/>
    <col min="18" max="18" width="19.83203125" customWidth="1"/>
    <col min="19" max="19" width="25.1640625" customWidth="1"/>
  </cols>
  <sheetData>
    <row r="5" spans="2:19" x14ac:dyDescent="0.2">
      <c r="B5" s="7" t="s">
        <v>139</v>
      </c>
      <c r="C5" s="16" t="s">
        <v>37</v>
      </c>
      <c r="D5" s="16" t="s">
        <v>38</v>
      </c>
      <c r="E5" s="16" t="s">
        <v>39</v>
      </c>
      <c r="F5" s="7" t="s">
        <v>40</v>
      </c>
      <c r="L5" t="s">
        <v>41</v>
      </c>
      <c r="M5" t="s">
        <v>42</v>
      </c>
      <c r="N5" t="s">
        <v>43</v>
      </c>
      <c r="O5" t="s">
        <v>44</v>
      </c>
      <c r="P5" t="s">
        <v>45</v>
      </c>
      <c r="Q5" t="s">
        <v>63</v>
      </c>
      <c r="R5" t="s">
        <v>64</v>
      </c>
      <c r="S5" t="s">
        <v>65</v>
      </c>
    </row>
    <row r="6" spans="2:19" x14ac:dyDescent="0.2">
      <c r="B6" s="7" t="s">
        <v>41</v>
      </c>
      <c r="C6" s="17" t="s">
        <v>126</v>
      </c>
      <c r="D6" s="17" t="s">
        <v>131</v>
      </c>
      <c r="E6" s="17" t="s">
        <v>125</v>
      </c>
      <c r="F6" s="7"/>
    </row>
    <row r="7" spans="2:19" x14ac:dyDescent="0.2">
      <c r="B7" s="7" t="s">
        <v>42</v>
      </c>
      <c r="C7" s="17" t="s">
        <v>119</v>
      </c>
      <c r="D7" s="17" t="s">
        <v>120</v>
      </c>
      <c r="E7" s="17" t="s">
        <v>121</v>
      </c>
      <c r="F7" s="7"/>
    </row>
    <row r="8" spans="2:19" x14ac:dyDescent="0.2">
      <c r="B8" s="7" t="s">
        <v>43</v>
      </c>
      <c r="C8" s="17" t="s">
        <v>127</v>
      </c>
      <c r="D8" s="17" t="s">
        <v>132</v>
      </c>
      <c r="E8" s="17" t="s">
        <v>135</v>
      </c>
      <c r="F8" s="7"/>
      <c r="K8" t="s">
        <v>0</v>
      </c>
    </row>
    <row r="9" spans="2:19" x14ac:dyDescent="0.2">
      <c r="B9" s="7" t="s">
        <v>44</v>
      </c>
      <c r="C9" s="17" t="s">
        <v>128</v>
      </c>
      <c r="D9" s="17" t="s">
        <v>133</v>
      </c>
      <c r="E9" s="17" t="s">
        <v>136</v>
      </c>
      <c r="F9" s="7"/>
      <c r="K9">
        <v>1</v>
      </c>
    </row>
    <row r="10" spans="2:19" x14ac:dyDescent="0.2">
      <c r="B10" s="7" t="s">
        <v>45</v>
      </c>
      <c r="C10" s="17" t="s">
        <v>129</v>
      </c>
      <c r="D10" s="17" t="s">
        <v>182</v>
      </c>
      <c r="E10" s="17" t="s">
        <v>137</v>
      </c>
      <c r="F10" s="7"/>
      <c r="K10">
        <v>4</v>
      </c>
      <c r="L10">
        <v>33.038356159999999</v>
      </c>
      <c r="M10">
        <v>1.575</v>
      </c>
      <c r="N10">
        <v>98.9</v>
      </c>
      <c r="O10">
        <v>39.86898463</v>
      </c>
      <c r="P10" s="6">
        <v>39.4</v>
      </c>
      <c r="Q10">
        <v>0</v>
      </c>
      <c r="R10">
        <v>8</v>
      </c>
      <c r="S10">
        <v>6</v>
      </c>
    </row>
    <row r="11" spans="2:19" x14ac:dyDescent="0.2">
      <c r="B11" s="7" t="s">
        <v>46</v>
      </c>
      <c r="C11" s="16"/>
      <c r="D11" s="16"/>
      <c r="E11" s="16"/>
      <c r="F11" s="7"/>
      <c r="K11">
        <v>8</v>
      </c>
      <c r="L11">
        <v>33.164383559999997</v>
      </c>
      <c r="M11">
        <v>1.6</v>
      </c>
      <c r="N11">
        <v>126.1</v>
      </c>
      <c r="O11">
        <v>49.2578125</v>
      </c>
      <c r="P11" s="6">
        <v>39.1</v>
      </c>
      <c r="Q11">
        <v>0</v>
      </c>
      <c r="R11">
        <v>0</v>
      </c>
      <c r="S11">
        <v>13</v>
      </c>
    </row>
    <row r="12" spans="2:19" x14ac:dyDescent="0.2">
      <c r="B12" s="8" t="s">
        <v>47</v>
      </c>
      <c r="C12" s="16" t="s">
        <v>48</v>
      </c>
      <c r="D12" s="16" t="s">
        <v>49</v>
      </c>
      <c r="E12" s="16" t="s">
        <v>17</v>
      </c>
      <c r="F12" s="7"/>
      <c r="K12">
        <v>10</v>
      </c>
      <c r="L12">
        <v>33.953424660000003</v>
      </c>
      <c r="M12">
        <v>1.6</v>
      </c>
      <c r="N12">
        <v>72.599999999999994</v>
      </c>
      <c r="O12">
        <v>28.359375</v>
      </c>
      <c r="P12" s="6">
        <v>40.1</v>
      </c>
      <c r="Q12">
        <v>3</v>
      </c>
      <c r="R12">
        <v>1</v>
      </c>
      <c r="S12">
        <v>11</v>
      </c>
    </row>
    <row r="13" spans="2:19" x14ac:dyDescent="0.2">
      <c r="B13" s="8" t="s">
        <v>50</v>
      </c>
      <c r="C13" s="16" t="s">
        <v>11</v>
      </c>
      <c r="D13" s="16" t="s">
        <v>8</v>
      </c>
      <c r="E13" s="16" t="s">
        <v>15</v>
      </c>
      <c r="F13" s="7"/>
      <c r="K13">
        <v>13</v>
      </c>
      <c r="L13">
        <v>33.40273973</v>
      </c>
      <c r="M13">
        <v>1.7</v>
      </c>
      <c r="N13">
        <v>168.2</v>
      </c>
      <c r="O13">
        <v>58.20069204</v>
      </c>
      <c r="P13" s="6">
        <v>38</v>
      </c>
      <c r="Q13" s="10">
        <v>21</v>
      </c>
      <c r="R13" s="10">
        <v>19</v>
      </c>
      <c r="S13">
        <v>47</v>
      </c>
    </row>
    <row r="14" spans="2:19" x14ac:dyDescent="0.2">
      <c r="B14" s="7" t="s">
        <v>51</v>
      </c>
      <c r="C14" s="16"/>
      <c r="D14" s="16"/>
      <c r="E14" s="16"/>
      <c r="F14" s="7"/>
      <c r="K14">
        <v>16</v>
      </c>
      <c r="L14">
        <v>31.92876712</v>
      </c>
      <c r="M14">
        <v>1.702</v>
      </c>
      <c r="N14">
        <v>97</v>
      </c>
      <c r="O14">
        <v>33.485178840000003</v>
      </c>
      <c r="P14" s="6">
        <v>39.4</v>
      </c>
      <c r="Q14">
        <v>4</v>
      </c>
      <c r="R14">
        <v>7</v>
      </c>
      <c r="S14">
        <v>9</v>
      </c>
    </row>
    <row r="15" spans="2:19" x14ac:dyDescent="0.2">
      <c r="B15" s="8" t="s">
        <v>52</v>
      </c>
      <c r="C15" s="16" t="s">
        <v>48</v>
      </c>
      <c r="D15" s="16" t="s">
        <v>53</v>
      </c>
      <c r="E15" s="16" t="s">
        <v>54</v>
      </c>
      <c r="F15" s="7"/>
      <c r="K15">
        <v>22</v>
      </c>
      <c r="L15">
        <v>31.010958899999999</v>
      </c>
      <c r="M15">
        <v>1.651</v>
      </c>
      <c r="N15">
        <v>110.67</v>
      </c>
      <c r="O15">
        <v>40.600909600000001</v>
      </c>
      <c r="P15" s="6">
        <v>37</v>
      </c>
      <c r="Q15">
        <v>4</v>
      </c>
      <c r="R15">
        <v>8</v>
      </c>
      <c r="S15">
        <v>7</v>
      </c>
    </row>
    <row r="16" spans="2:19" x14ac:dyDescent="0.2">
      <c r="B16" s="8" t="s">
        <v>55</v>
      </c>
      <c r="C16" s="16" t="s">
        <v>11</v>
      </c>
      <c r="D16" s="16" t="s">
        <v>56</v>
      </c>
      <c r="E16" s="16" t="s">
        <v>15</v>
      </c>
      <c r="F16" s="7"/>
      <c r="K16">
        <v>23</v>
      </c>
      <c r="L16">
        <v>32.054794520000002</v>
      </c>
      <c r="M16">
        <v>1.651</v>
      </c>
      <c r="N16">
        <v>147.4</v>
      </c>
      <c r="O16">
        <v>54.075847799999998</v>
      </c>
      <c r="P16" s="6">
        <v>37.299999999999997</v>
      </c>
      <c r="Q16">
        <v>0</v>
      </c>
      <c r="R16">
        <v>0</v>
      </c>
      <c r="S16">
        <v>12</v>
      </c>
    </row>
    <row r="17" spans="2:25" x14ac:dyDescent="0.2">
      <c r="B17" s="8" t="s">
        <v>57</v>
      </c>
      <c r="C17" s="16" t="s">
        <v>9</v>
      </c>
      <c r="D17" s="16" t="s">
        <v>9</v>
      </c>
      <c r="E17" s="16" t="s">
        <v>15</v>
      </c>
      <c r="F17" s="7"/>
      <c r="K17">
        <v>25</v>
      </c>
      <c r="L17">
        <v>32.301369860000001</v>
      </c>
      <c r="M17">
        <v>1.65</v>
      </c>
      <c r="N17">
        <v>67.8</v>
      </c>
      <c r="O17">
        <v>24.90358127</v>
      </c>
      <c r="P17" s="6">
        <v>39.1</v>
      </c>
      <c r="Q17">
        <v>17</v>
      </c>
      <c r="R17">
        <v>7</v>
      </c>
      <c r="S17">
        <v>31</v>
      </c>
    </row>
    <row r="18" spans="2:25" x14ac:dyDescent="0.2">
      <c r="B18" s="15" t="s">
        <v>58</v>
      </c>
      <c r="C18" s="18"/>
      <c r="D18" s="18"/>
      <c r="E18" s="18"/>
      <c r="F18" s="14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2:25" x14ac:dyDescent="0.2">
      <c r="B19" s="8" t="s">
        <v>59</v>
      </c>
      <c r="C19" s="16" t="s">
        <v>48</v>
      </c>
      <c r="D19" s="16" t="s">
        <v>53</v>
      </c>
      <c r="E19" s="16" t="s">
        <v>60</v>
      </c>
      <c r="F19" s="7"/>
      <c r="P19" s="6"/>
    </row>
    <row r="20" spans="2:25" x14ac:dyDescent="0.2">
      <c r="B20" s="8" t="s">
        <v>61</v>
      </c>
      <c r="C20" s="16" t="s">
        <v>11</v>
      </c>
      <c r="D20" s="16" t="s">
        <v>56</v>
      </c>
      <c r="E20" s="16" t="s">
        <v>11</v>
      </c>
      <c r="F20" s="7"/>
    </row>
    <row r="21" spans="2:25" ht="17" thickBot="1" x14ac:dyDescent="0.25">
      <c r="B21" s="7" t="s">
        <v>62</v>
      </c>
      <c r="C21" s="16"/>
      <c r="D21" s="16"/>
      <c r="E21" s="16"/>
      <c r="F21" s="7"/>
      <c r="M21" t="s">
        <v>42</v>
      </c>
      <c r="N21" t="s">
        <v>43</v>
      </c>
      <c r="O21" t="s">
        <v>44</v>
      </c>
      <c r="P21" t="s">
        <v>45</v>
      </c>
      <c r="Q21" t="s">
        <v>63</v>
      </c>
      <c r="R21" t="s">
        <v>64</v>
      </c>
      <c r="S21" t="s">
        <v>65</v>
      </c>
    </row>
    <row r="22" spans="2:25" ht="17" thickBot="1" x14ac:dyDescent="0.25">
      <c r="B22" s="8" t="s">
        <v>63</v>
      </c>
      <c r="C22" s="40" t="s">
        <v>183</v>
      </c>
      <c r="D22" s="17" t="s">
        <v>185</v>
      </c>
      <c r="E22" s="17" t="s">
        <v>123</v>
      </c>
      <c r="F22" s="7"/>
      <c r="K22" t="s">
        <v>28</v>
      </c>
      <c r="P22" s="10"/>
    </row>
    <row r="23" spans="2:25" ht="17" thickBot="1" x14ac:dyDescent="0.25">
      <c r="B23" s="8" t="s">
        <v>64</v>
      </c>
      <c r="C23" s="41" t="s">
        <v>184</v>
      </c>
      <c r="D23" s="17" t="s">
        <v>122</v>
      </c>
      <c r="E23" s="17" t="s">
        <v>124</v>
      </c>
      <c r="F23" s="7"/>
      <c r="K23">
        <v>3</v>
      </c>
      <c r="L23">
        <v>30.068493149999998</v>
      </c>
      <c r="M23">
        <v>1.65</v>
      </c>
      <c r="N23">
        <v>91</v>
      </c>
      <c r="O23">
        <v>33.425160699999999</v>
      </c>
      <c r="P23">
        <v>37</v>
      </c>
      <c r="Q23">
        <v>1</v>
      </c>
      <c r="R23">
        <v>3</v>
      </c>
      <c r="S23">
        <v>9</v>
      </c>
    </row>
    <row r="24" spans="2:25" x14ac:dyDescent="0.2">
      <c r="B24" s="8" t="s">
        <v>65</v>
      </c>
      <c r="C24" s="17" t="s">
        <v>130</v>
      </c>
      <c r="D24" s="17" t="s">
        <v>134</v>
      </c>
      <c r="E24" s="17" t="s">
        <v>138</v>
      </c>
      <c r="F24" s="7"/>
      <c r="K24">
        <v>6</v>
      </c>
      <c r="L24">
        <v>23.926027399999999</v>
      </c>
      <c r="M24">
        <v>1.6</v>
      </c>
      <c r="N24">
        <v>90.8</v>
      </c>
      <c r="O24">
        <v>35.46875</v>
      </c>
      <c r="P24">
        <v>39</v>
      </c>
      <c r="Q24">
        <v>17</v>
      </c>
      <c r="R24">
        <v>14</v>
      </c>
      <c r="S24">
        <v>29</v>
      </c>
    </row>
    <row r="25" spans="2:25" x14ac:dyDescent="0.2">
      <c r="B25" s="7" t="s">
        <v>66</v>
      </c>
      <c r="C25" s="16"/>
      <c r="D25" s="16"/>
      <c r="E25" s="16"/>
      <c r="F25" s="7"/>
      <c r="K25">
        <v>7</v>
      </c>
      <c r="L25">
        <v>32.901369860000003</v>
      </c>
      <c r="M25">
        <v>1.65</v>
      </c>
      <c r="N25">
        <v>97.5</v>
      </c>
      <c r="O25">
        <v>35.81267218</v>
      </c>
      <c r="P25">
        <v>39</v>
      </c>
      <c r="Q25">
        <v>6</v>
      </c>
      <c r="R25">
        <v>3</v>
      </c>
      <c r="S25">
        <v>7</v>
      </c>
    </row>
    <row r="26" spans="2:25" x14ac:dyDescent="0.2">
      <c r="B26" s="8" t="s">
        <v>67</v>
      </c>
      <c r="C26" s="16" t="s">
        <v>56</v>
      </c>
      <c r="D26" s="16" t="s">
        <v>8</v>
      </c>
      <c r="E26" s="16" t="s">
        <v>4</v>
      </c>
      <c r="F26" s="7"/>
      <c r="K26">
        <v>11</v>
      </c>
      <c r="L26">
        <v>35.189041099999997</v>
      </c>
      <c r="M26">
        <v>1.5489999999999999</v>
      </c>
      <c r="N26">
        <v>121.1</v>
      </c>
      <c r="O26">
        <v>50.470930039999999</v>
      </c>
      <c r="P26">
        <v>37</v>
      </c>
      <c r="Q26">
        <v>8</v>
      </c>
      <c r="R26">
        <v>6</v>
      </c>
      <c r="S26">
        <v>27</v>
      </c>
    </row>
    <row r="27" spans="2:25" x14ac:dyDescent="0.2">
      <c r="B27" s="8" t="s">
        <v>68</v>
      </c>
      <c r="C27" s="16" t="s">
        <v>7</v>
      </c>
      <c r="D27" s="16" t="s">
        <v>9</v>
      </c>
      <c r="E27" s="16" t="s">
        <v>12</v>
      </c>
      <c r="F27" s="7"/>
      <c r="K27">
        <v>17</v>
      </c>
      <c r="L27">
        <v>30.77260274</v>
      </c>
      <c r="M27">
        <v>1.575</v>
      </c>
      <c r="N27">
        <v>82.6</v>
      </c>
      <c r="O27">
        <v>33.298059960000003</v>
      </c>
      <c r="P27">
        <v>39.299999999999997</v>
      </c>
      <c r="Q27" s="10">
        <v>6</v>
      </c>
      <c r="R27">
        <v>3</v>
      </c>
      <c r="S27">
        <v>8</v>
      </c>
    </row>
    <row r="28" spans="2:25" x14ac:dyDescent="0.2">
      <c r="B28" s="8" t="s">
        <v>69</v>
      </c>
      <c r="C28" s="16" t="s">
        <v>8</v>
      </c>
      <c r="D28" s="16" t="s">
        <v>9</v>
      </c>
      <c r="E28" s="16" t="s">
        <v>70</v>
      </c>
      <c r="F28" s="7"/>
      <c r="K28">
        <v>18</v>
      </c>
      <c r="L28">
        <v>29.871232880000001</v>
      </c>
      <c r="M28">
        <v>1.63</v>
      </c>
      <c r="N28">
        <v>81.599999999999994</v>
      </c>
      <c r="O28">
        <v>30.71248447</v>
      </c>
      <c r="P28">
        <v>39</v>
      </c>
      <c r="Q28">
        <v>1</v>
      </c>
      <c r="R28">
        <v>0</v>
      </c>
      <c r="S28">
        <v>10</v>
      </c>
    </row>
    <row r="29" spans="2:25" x14ac:dyDescent="0.2">
      <c r="B29" s="8" t="s">
        <v>22</v>
      </c>
      <c r="C29" s="16" t="s">
        <v>7</v>
      </c>
      <c r="D29" s="16" t="s">
        <v>7</v>
      </c>
      <c r="E29" s="16" t="s">
        <v>17</v>
      </c>
      <c r="F29" s="7"/>
      <c r="K29">
        <v>20</v>
      </c>
      <c r="L29">
        <v>34.112328769999998</v>
      </c>
      <c r="M29">
        <v>1.702</v>
      </c>
      <c r="N29">
        <v>98.2</v>
      </c>
      <c r="O29">
        <v>33.899428469999997</v>
      </c>
      <c r="P29">
        <v>37</v>
      </c>
      <c r="Q29">
        <v>1</v>
      </c>
      <c r="R29">
        <v>1</v>
      </c>
      <c r="S29">
        <v>8</v>
      </c>
    </row>
    <row r="30" spans="2:25" x14ac:dyDescent="0.2">
      <c r="B30" s="8" t="s">
        <v>71</v>
      </c>
      <c r="C30" s="16" t="s">
        <v>9</v>
      </c>
      <c r="D30" s="16" t="s">
        <v>9</v>
      </c>
      <c r="E30" s="16" t="s">
        <v>12</v>
      </c>
      <c r="F30" s="7"/>
      <c r="K30">
        <v>21</v>
      </c>
      <c r="L30">
        <v>23.70136986</v>
      </c>
      <c r="M30">
        <v>1.6220000000000001</v>
      </c>
      <c r="N30">
        <v>92.5</v>
      </c>
      <c r="O30">
        <v>35.15928486</v>
      </c>
      <c r="P30">
        <v>37</v>
      </c>
      <c r="Q30">
        <v>10</v>
      </c>
      <c r="R30">
        <v>10</v>
      </c>
      <c r="S30">
        <v>21</v>
      </c>
    </row>
    <row r="31" spans="2:25" x14ac:dyDescent="0.2">
      <c r="B31" s="13" t="s">
        <v>72</v>
      </c>
      <c r="C31" s="18" t="s">
        <v>9</v>
      </c>
      <c r="D31" s="18" t="s">
        <v>9</v>
      </c>
      <c r="E31" s="18" t="s">
        <v>9</v>
      </c>
      <c r="F31" s="14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</row>
    <row r="32" spans="2:25" x14ac:dyDescent="0.2">
      <c r="B32" s="8" t="s">
        <v>73</v>
      </c>
      <c r="C32" s="16" t="s">
        <v>9</v>
      </c>
      <c r="D32" s="16" t="s">
        <v>9</v>
      </c>
      <c r="E32" s="16" t="s">
        <v>9</v>
      </c>
      <c r="F32" s="7"/>
    </row>
    <row r="33" spans="2:25" x14ac:dyDescent="0.2">
      <c r="B33" s="8" t="s">
        <v>74</v>
      </c>
      <c r="C33" s="16" t="s">
        <v>9</v>
      </c>
      <c r="D33" s="16" t="s">
        <v>9</v>
      </c>
      <c r="E33" s="16" t="s">
        <v>9</v>
      </c>
      <c r="F33" s="7"/>
    </row>
    <row r="34" spans="2:25" x14ac:dyDescent="0.2">
      <c r="B34" s="8" t="s">
        <v>75</v>
      </c>
      <c r="C34" s="16" t="s">
        <v>9</v>
      </c>
      <c r="D34" s="16" t="s">
        <v>9</v>
      </c>
      <c r="E34" s="16" t="s">
        <v>9</v>
      </c>
      <c r="F34" s="7"/>
    </row>
    <row r="35" spans="2:25" x14ac:dyDescent="0.2">
      <c r="B35" s="8" t="s">
        <v>76</v>
      </c>
      <c r="C35" s="16" t="s">
        <v>9</v>
      </c>
      <c r="D35" s="16" t="s">
        <v>8</v>
      </c>
      <c r="E35" s="16" t="s">
        <v>9</v>
      </c>
      <c r="F35" s="7"/>
    </row>
    <row r="36" spans="2:25" x14ac:dyDescent="0.2">
      <c r="B36" s="8" t="s">
        <v>77</v>
      </c>
      <c r="C36" s="16" t="s">
        <v>9</v>
      </c>
      <c r="D36" s="16" t="s">
        <v>9</v>
      </c>
      <c r="E36" s="16" t="s">
        <v>15</v>
      </c>
      <c r="F36" s="7"/>
      <c r="K36" t="s">
        <v>1</v>
      </c>
      <c r="M36" t="s">
        <v>42</v>
      </c>
      <c r="N36" t="s">
        <v>43</v>
      </c>
      <c r="O36" t="s">
        <v>44</v>
      </c>
      <c r="P36" t="s">
        <v>45</v>
      </c>
      <c r="Q36" t="s">
        <v>63</v>
      </c>
      <c r="R36" t="s">
        <v>64</v>
      </c>
      <c r="S36" t="s">
        <v>65</v>
      </c>
    </row>
    <row r="37" spans="2:25" x14ac:dyDescent="0.2">
      <c r="B37" s="8" t="s">
        <v>78</v>
      </c>
      <c r="C37" s="16" t="s">
        <v>9</v>
      </c>
      <c r="D37" s="16" t="s">
        <v>9</v>
      </c>
      <c r="E37" s="16" t="s">
        <v>15</v>
      </c>
      <c r="F37" s="7"/>
      <c r="K37">
        <v>2</v>
      </c>
      <c r="L37">
        <v>32.89589041</v>
      </c>
      <c r="M37">
        <v>1.63</v>
      </c>
      <c r="N37">
        <v>86</v>
      </c>
      <c r="O37">
        <v>32.368549809999998</v>
      </c>
      <c r="P37">
        <v>37</v>
      </c>
      <c r="Q37">
        <v>4</v>
      </c>
      <c r="R37">
        <v>1</v>
      </c>
      <c r="S37">
        <v>45</v>
      </c>
    </row>
    <row r="38" spans="2:25" x14ac:dyDescent="0.2">
      <c r="K38">
        <v>9</v>
      </c>
      <c r="L38">
        <v>25.479452049999999</v>
      </c>
      <c r="M38">
        <v>1.65</v>
      </c>
      <c r="N38">
        <v>72.900000000000006</v>
      </c>
      <c r="O38">
        <v>26.7768595</v>
      </c>
      <c r="P38">
        <v>37</v>
      </c>
      <c r="Q38">
        <v>7</v>
      </c>
      <c r="R38">
        <v>12</v>
      </c>
      <c r="S38">
        <v>10</v>
      </c>
    </row>
    <row r="39" spans="2:25" x14ac:dyDescent="0.2">
      <c r="K39">
        <v>12</v>
      </c>
      <c r="L39">
        <v>37.295890409999998</v>
      </c>
      <c r="M39">
        <v>1.6</v>
      </c>
      <c r="N39">
        <v>128.4</v>
      </c>
      <c r="O39">
        <v>50.15625</v>
      </c>
      <c r="P39">
        <v>37.299999999999997</v>
      </c>
      <c r="Q39">
        <v>8</v>
      </c>
      <c r="R39">
        <v>8</v>
      </c>
      <c r="S39">
        <v>14</v>
      </c>
    </row>
    <row r="40" spans="2:25" x14ac:dyDescent="0.2">
      <c r="K40">
        <v>14</v>
      </c>
      <c r="L40">
        <v>36.928767120000003</v>
      </c>
      <c r="M40">
        <v>1.651</v>
      </c>
      <c r="N40">
        <v>79.400000000000006</v>
      </c>
      <c r="O40">
        <v>29.129052340000001</v>
      </c>
      <c r="P40">
        <v>39</v>
      </c>
      <c r="Q40">
        <v>11</v>
      </c>
      <c r="R40">
        <v>14</v>
      </c>
      <c r="S40">
        <v>32</v>
      </c>
    </row>
    <row r="41" spans="2:25" x14ac:dyDescent="0.2">
      <c r="K41">
        <v>15</v>
      </c>
      <c r="L41">
        <v>22.304109589999999</v>
      </c>
      <c r="M41">
        <v>1.6259999999999999</v>
      </c>
      <c r="N41">
        <v>79.599999999999994</v>
      </c>
      <c r="O41">
        <v>30.107312140000001</v>
      </c>
      <c r="P41">
        <v>37</v>
      </c>
      <c r="Q41">
        <v>10</v>
      </c>
      <c r="R41">
        <v>10</v>
      </c>
      <c r="S41">
        <v>34</v>
      </c>
    </row>
    <row r="42" spans="2:25" x14ac:dyDescent="0.2">
      <c r="K42">
        <v>19</v>
      </c>
      <c r="L42">
        <v>37.608219179999999</v>
      </c>
      <c r="M42">
        <v>1.575</v>
      </c>
      <c r="N42">
        <v>76.5</v>
      </c>
      <c r="O42">
        <v>30.839002270000002</v>
      </c>
      <c r="P42">
        <v>37.299999999999997</v>
      </c>
      <c r="Q42">
        <v>8</v>
      </c>
      <c r="R42">
        <v>10</v>
      </c>
      <c r="S42">
        <v>16</v>
      </c>
    </row>
    <row r="43" spans="2:25" x14ac:dyDescent="0.2">
      <c r="K43">
        <v>24</v>
      </c>
      <c r="L43">
        <v>38.484931510000003</v>
      </c>
      <c r="M43">
        <v>1.65</v>
      </c>
      <c r="N43">
        <v>82.3</v>
      </c>
      <c r="O43">
        <v>30.229568409999999</v>
      </c>
      <c r="P43">
        <v>38.1</v>
      </c>
      <c r="Q43">
        <v>3</v>
      </c>
      <c r="R43">
        <v>3</v>
      </c>
      <c r="S43">
        <v>33</v>
      </c>
    </row>
    <row r="44" spans="2:25" x14ac:dyDescent="0.2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 t="s">
        <v>111</v>
      </c>
      <c r="M44" s="10" t="s">
        <v>112</v>
      </c>
      <c r="N44" s="10" t="s">
        <v>113</v>
      </c>
      <c r="O44" s="10" t="s">
        <v>114</v>
      </c>
      <c r="P44" s="10" t="s">
        <v>115</v>
      </c>
      <c r="Q44" s="10" t="s">
        <v>116</v>
      </c>
      <c r="R44" s="10" t="s">
        <v>117</v>
      </c>
      <c r="S44" s="10" t="s">
        <v>118</v>
      </c>
      <c r="T44" s="10"/>
      <c r="U44" s="10"/>
      <c r="V44" s="10"/>
      <c r="W44" s="10"/>
      <c r="X44" s="10"/>
      <c r="Y44" s="10"/>
    </row>
    <row r="48" spans="2:25" x14ac:dyDescent="0.2">
      <c r="L48">
        <v>33.038356159999999</v>
      </c>
      <c r="O48">
        <v>39.86898463</v>
      </c>
      <c r="P48" s="6">
        <v>39.4</v>
      </c>
      <c r="Q48">
        <v>0</v>
      </c>
      <c r="R48">
        <v>8</v>
      </c>
      <c r="S48">
        <v>6</v>
      </c>
    </row>
    <row r="49" spans="12:19" x14ac:dyDescent="0.2">
      <c r="L49">
        <v>33.164383559999997</v>
      </c>
      <c r="M49" s="10"/>
      <c r="N49" s="10"/>
      <c r="O49">
        <v>49.2578125</v>
      </c>
      <c r="P49" s="6">
        <v>39.1</v>
      </c>
      <c r="Q49">
        <v>0</v>
      </c>
      <c r="R49">
        <v>0</v>
      </c>
      <c r="S49">
        <v>13</v>
      </c>
    </row>
    <row r="50" spans="12:19" x14ac:dyDescent="0.2">
      <c r="L50">
        <v>33.953424660000003</v>
      </c>
      <c r="M50" s="10"/>
      <c r="N50" s="10"/>
      <c r="O50">
        <v>28.359375</v>
      </c>
      <c r="P50" s="6">
        <v>40.1</v>
      </c>
      <c r="Q50">
        <v>3</v>
      </c>
      <c r="R50">
        <v>1</v>
      </c>
      <c r="S50">
        <v>11</v>
      </c>
    </row>
    <row r="51" spans="12:19" x14ac:dyDescent="0.2">
      <c r="L51">
        <v>33.40273973</v>
      </c>
      <c r="M51" s="10"/>
      <c r="N51" s="10"/>
      <c r="O51">
        <v>58.20069204</v>
      </c>
      <c r="P51" s="6">
        <v>38</v>
      </c>
      <c r="Q51" s="10">
        <v>21</v>
      </c>
      <c r="R51" s="10">
        <v>19</v>
      </c>
      <c r="S51">
        <v>47</v>
      </c>
    </row>
    <row r="52" spans="12:19" x14ac:dyDescent="0.2">
      <c r="L52">
        <v>31.92876712</v>
      </c>
      <c r="M52" s="10"/>
      <c r="N52" s="10"/>
      <c r="O52">
        <v>33.485178840000003</v>
      </c>
      <c r="P52" s="6">
        <v>39.4</v>
      </c>
      <c r="Q52">
        <v>4</v>
      </c>
      <c r="R52">
        <v>7</v>
      </c>
      <c r="S52">
        <v>9</v>
      </c>
    </row>
    <row r="53" spans="12:19" x14ac:dyDescent="0.2">
      <c r="L53">
        <v>31.010958899999999</v>
      </c>
      <c r="M53" s="10"/>
      <c r="N53" s="10"/>
      <c r="O53">
        <v>40.600909600000001</v>
      </c>
      <c r="P53" s="6">
        <v>37</v>
      </c>
      <c r="Q53">
        <v>4</v>
      </c>
      <c r="R53">
        <v>8</v>
      </c>
      <c r="S53">
        <v>7</v>
      </c>
    </row>
    <row r="54" spans="12:19" x14ac:dyDescent="0.2">
      <c r="L54">
        <v>32.054794520000002</v>
      </c>
      <c r="M54" s="10"/>
      <c r="N54" s="10"/>
      <c r="O54">
        <v>54.075847799999998</v>
      </c>
      <c r="P54" s="6">
        <v>37.299999999999997</v>
      </c>
      <c r="Q54">
        <v>0</v>
      </c>
      <c r="R54">
        <v>0</v>
      </c>
      <c r="S54">
        <v>12</v>
      </c>
    </row>
    <row r="55" spans="12:19" x14ac:dyDescent="0.2">
      <c r="L55">
        <v>32.301369860000001</v>
      </c>
      <c r="M55" s="10"/>
      <c r="N55" s="10"/>
      <c r="O55">
        <v>24.90358127</v>
      </c>
      <c r="P55" s="6">
        <v>39.1</v>
      </c>
      <c r="Q55">
        <v>17</v>
      </c>
      <c r="R55">
        <v>7</v>
      </c>
      <c r="S55">
        <v>31</v>
      </c>
    </row>
    <row r="56" spans="12:19" x14ac:dyDescent="0.2">
      <c r="L56">
        <v>30.068493149999998</v>
      </c>
      <c r="M56" s="10"/>
      <c r="N56" s="10"/>
      <c r="O56">
        <v>33.425160699999999</v>
      </c>
      <c r="P56">
        <v>37</v>
      </c>
      <c r="Q56">
        <v>1</v>
      </c>
      <c r="R56">
        <v>3</v>
      </c>
      <c r="S56">
        <v>9</v>
      </c>
    </row>
    <row r="57" spans="12:19" x14ac:dyDescent="0.2">
      <c r="L57">
        <v>23.926027399999999</v>
      </c>
      <c r="O57">
        <v>35.46875</v>
      </c>
      <c r="P57">
        <v>39</v>
      </c>
      <c r="Q57">
        <v>17</v>
      </c>
      <c r="R57">
        <v>14</v>
      </c>
      <c r="S57">
        <v>29</v>
      </c>
    </row>
    <row r="58" spans="12:19" x14ac:dyDescent="0.2">
      <c r="L58">
        <v>32.901369860000003</v>
      </c>
      <c r="O58">
        <v>35.81267218</v>
      </c>
      <c r="P58">
        <v>39</v>
      </c>
      <c r="Q58">
        <v>6</v>
      </c>
      <c r="R58">
        <v>3</v>
      </c>
      <c r="S58">
        <v>7</v>
      </c>
    </row>
    <row r="59" spans="12:19" x14ac:dyDescent="0.2">
      <c r="L59">
        <v>35.189041099999997</v>
      </c>
      <c r="O59">
        <v>50.470930039999999</v>
      </c>
      <c r="P59">
        <v>37</v>
      </c>
      <c r="Q59">
        <v>8</v>
      </c>
      <c r="R59">
        <v>6</v>
      </c>
      <c r="S59">
        <v>27</v>
      </c>
    </row>
    <row r="60" spans="12:19" x14ac:dyDescent="0.2">
      <c r="L60">
        <v>30.77260274</v>
      </c>
      <c r="O60">
        <v>33.298059960000003</v>
      </c>
      <c r="P60">
        <v>39.299999999999997</v>
      </c>
      <c r="Q60" s="10">
        <v>6</v>
      </c>
      <c r="R60">
        <v>3</v>
      </c>
      <c r="S60">
        <v>8</v>
      </c>
    </row>
    <row r="61" spans="12:19" x14ac:dyDescent="0.2">
      <c r="L61">
        <v>29.871232880000001</v>
      </c>
      <c r="O61">
        <v>30.71248447</v>
      </c>
      <c r="P61">
        <v>39</v>
      </c>
      <c r="Q61">
        <v>1</v>
      </c>
      <c r="R61">
        <v>0</v>
      </c>
      <c r="S61">
        <v>10</v>
      </c>
    </row>
    <row r="62" spans="12:19" x14ac:dyDescent="0.2">
      <c r="L62">
        <v>34.112328769999998</v>
      </c>
      <c r="O62">
        <v>33.899428469999997</v>
      </c>
      <c r="P62">
        <v>37</v>
      </c>
      <c r="Q62">
        <v>1</v>
      </c>
      <c r="R62">
        <v>1</v>
      </c>
      <c r="S62">
        <v>8</v>
      </c>
    </row>
    <row r="63" spans="12:19" x14ac:dyDescent="0.2">
      <c r="L63">
        <v>23.70136986</v>
      </c>
      <c r="O63">
        <v>35.15928486</v>
      </c>
      <c r="P63">
        <v>37</v>
      </c>
      <c r="Q63">
        <v>10</v>
      </c>
      <c r="R63">
        <v>10</v>
      </c>
      <c r="S63">
        <v>21</v>
      </c>
    </row>
    <row r="64" spans="12:19" x14ac:dyDescent="0.2">
      <c r="L64">
        <v>32.89589041</v>
      </c>
      <c r="O64">
        <v>32.368549809999998</v>
      </c>
      <c r="P64">
        <v>37</v>
      </c>
      <c r="Q64">
        <v>4</v>
      </c>
      <c r="R64">
        <v>1</v>
      </c>
      <c r="S64">
        <v>45</v>
      </c>
    </row>
    <row r="65" spans="11:19" x14ac:dyDescent="0.2">
      <c r="L65">
        <v>25.479452049999999</v>
      </c>
      <c r="O65">
        <v>26.7768595</v>
      </c>
      <c r="P65">
        <v>37</v>
      </c>
      <c r="Q65">
        <v>7</v>
      </c>
      <c r="R65">
        <v>12</v>
      </c>
      <c r="S65">
        <v>10</v>
      </c>
    </row>
    <row r="66" spans="11:19" x14ac:dyDescent="0.2">
      <c r="L66">
        <v>37.295890409999998</v>
      </c>
      <c r="O66">
        <v>50.15625</v>
      </c>
      <c r="P66">
        <v>37.299999999999997</v>
      </c>
      <c r="Q66">
        <v>8</v>
      </c>
      <c r="R66">
        <v>8</v>
      </c>
      <c r="S66">
        <v>14</v>
      </c>
    </row>
    <row r="67" spans="11:19" x14ac:dyDescent="0.2">
      <c r="L67">
        <v>36.928767120000003</v>
      </c>
      <c r="O67">
        <v>29.129052340000001</v>
      </c>
      <c r="P67">
        <v>39</v>
      </c>
      <c r="Q67">
        <v>11</v>
      </c>
      <c r="R67">
        <v>14</v>
      </c>
      <c r="S67">
        <v>32</v>
      </c>
    </row>
    <row r="68" spans="11:19" x14ac:dyDescent="0.2">
      <c r="L68">
        <v>22.304109589999999</v>
      </c>
      <c r="O68">
        <v>30.107312140000001</v>
      </c>
      <c r="P68">
        <v>37</v>
      </c>
      <c r="Q68">
        <v>10</v>
      </c>
      <c r="R68">
        <v>10</v>
      </c>
      <c r="S68">
        <v>34</v>
      </c>
    </row>
    <row r="69" spans="11:19" x14ac:dyDescent="0.2">
      <c r="L69">
        <v>37.608219179999999</v>
      </c>
      <c r="O69">
        <v>30.839002270000002</v>
      </c>
      <c r="P69">
        <v>37.299999999999997</v>
      </c>
      <c r="Q69">
        <v>8</v>
      </c>
      <c r="R69">
        <v>10</v>
      </c>
      <c r="S69">
        <v>16</v>
      </c>
    </row>
    <row r="70" spans="11:19" x14ac:dyDescent="0.2">
      <c r="L70">
        <v>38.484931510000003</v>
      </c>
      <c r="O70">
        <v>30.229568409999999</v>
      </c>
      <c r="P70">
        <v>38.1</v>
      </c>
      <c r="Q70">
        <v>3</v>
      </c>
      <c r="R70">
        <v>3</v>
      </c>
      <c r="S70">
        <v>33</v>
      </c>
    </row>
    <row r="71" spans="11:19" x14ac:dyDescent="0.2">
      <c r="K71" t="s">
        <v>89</v>
      </c>
      <c r="L71">
        <f>SUM(L48:L70)</f>
        <v>732.39452054000003</v>
      </c>
      <c r="O71">
        <f>SUM(O48:O70)</f>
        <v>846.60574683000004</v>
      </c>
      <c r="P71" s="6">
        <f>SUM(P48:P70)</f>
        <v>876.4</v>
      </c>
      <c r="Q71">
        <f>SUM(Q48:Q70)</f>
        <v>150</v>
      </c>
      <c r="R71">
        <f>SUM(R48:R70)</f>
        <v>148</v>
      </c>
      <c r="S71">
        <f>SUM(S48:S70)</f>
        <v>439</v>
      </c>
    </row>
    <row r="72" spans="11:19" x14ac:dyDescent="0.2">
      <c r="K72" t="s">
        <v>225</v>
      </c>
      <c r="L72">
        <f>(L71/23)</f>
        <v>31.843240023478263</v>
      </c>
      <c r="O72">
        <f>(O71/23)</f>
        <v>36.808945514347826</v>
      </c>
      <c r="P72">
        <f t="shared" ref="P72:S72" si="0">(P71/23)</f>
        <v>38.104347826086958</v>
      </c>
      <c r="Q72">
        <f t="shared" si="0"/>
        <v>6.5217391304347823</v>
      </c>
      <c r="R72">
        <f t="shared" si="0"/>
        <v>6.4347826086956523</v>
      </c>
      <c r="S72">
        <f t="shared" si="0"/>
        <v>19.086956521739129</v>
      </c>
    </row>
    <row r="73" spans="11:19" x14ac:dyDescent="0.2">
      <c r="K73" t="s">
        <v>224</v>
      </c>
      <c r="L73">
        <f>_xlfn.STDEV.S(L48:L70)</f>
        <v>4.4270608668453093</v>
      </c>
      <c r="O73">
        <f t="shared" ref="O73:S73" si="1">_xlfn.STDEV.S(O48:O70)</f>
        <v>9.2969937073120885</v>
      </c>
      <c r="P73">
        <f t="shared" si="1"/>
        <v>1.0801844374792358</v>
      </c>
      <c r="Q73">
        <f t="shared" si="1"/>
        <v>5.8143206061131458</v>
      </c>
      <c r="R73">
        <f t="shared" si="1"/>
        <v>5.2641677832866316</v>
      </c>
      <c r="S73">
        <f t="shared" si="1"/>
        <v>12.802389846069795</v>
      </c>
    </row>
    <row r="108" spans="2:3" x14ac:dyDescent="0.2">
      <c r="B108" s="35" t="s">
        <v>166</v>
      </c>
    </row>
    <row r="109" spans="2:3" x14ac:dyDescent="0.2">
      <c r="B109" s="36" t="s">
        <v>167</v>
      </c>
      <c r="C109" s="33">
        <v>3594</v>
      </c>
    </row>
    <row r="110" spans="2:3" x14ac:dyDescent="0.2">
      <c r="B110" s="26" t="s">
        <v>147</v>
      </c>
      <c r="C110" s="34">
        <v>0.28519755147468001</v>
      </c>
    </row>
    <row r="111" spans="2:3" x14ac:dyDescent="0.2">
      <c r="B111" s="29" t="s">
        <v>151</v>
      </c>
      <c r="C111" s="10"/>
    </row>
    <row r="112" spans="2:3" x14ac:dyDescent="0.2">
      <c r="B112" s="30" t="s">
        <v>152</v>
      </c>
      <c r="C112" s="10" t="s">
        <v>169</v>
      </c>
    </row>
    <row r="113" spans="2:15" x14ac:dyDescent="0.2">
      <c r="B113" s="30" t="s">
        <v>153</v>
      </c>
      <c r="C113" s="10" t="s">
        <v>170</v>
      </c>
    </row>
    <row r="114" spans="2:15" x14ac:dyDescent="0.2">
      <c r="B114" s="30" t="s">
        <v>154</v>
      </c>
      <c r="C114" s="10" t="s">
        <v>171</v>
      </c>
    </row>
    <row r="115" spans="2:15" x14ac:dyDescent="0.2">
      <c r="B115" s="30" t="s">
        <v>155</v>
      </c>
      <c r="C115" s="10" t="s">
        <v>165</v>
      </c>
    </row>
    <row r="116" spans="2:15" x14ac:dyDescent="0.2">
      <c r="B116" s="30" t="s">
        <v>156</v>
      </c>
      <c r="C116" s="10" t="s">
        <v>172</v>
      </c>
      <c r="D116" s="32"/>
    </row>
    <row r="117" spans="2:15" x14ac:dyDescent="0.2">
      <c r="B117" s="30" t="s">
        <v>157</v>
      </c>
      <c r="C117" s="10" t="s">
        <v>173</v>
      </c>
      <c r="D117" s="32"/>
    </row>
    <row r="118" spans="2:15" x14ac:dyDescent="0.2">
      <c r="B118" s="30" t="s">
        <v>158</v>
      </c>
      <c r="C118" s="10" t="s">
        <v>174</v>
      </c>
      <c r="D118" s="32"/>
    </row>
    <row r="119" spans="2:15" x14ac:dyDescent="0.2">
      <c r="B119" s="30" t="s">
        <v>159</v>
      </c>
      <c r="C119" s="10" t="s">
        <v>171</v>
      </c>
      <c r="D119" s="32"/>
    </row>
    <row r="120" spans="2:15" x14ac:dyDescent="0.2">
      <c r="B120" s="37" t="s">
        <v>179</v>
      </c>
      <c r="C120" s="10"/>
      <c r="D120" s="32"/>
      <c r="K120" s="7" t="s">
        <v>139</v>
      </c>
      <c r="L120" s="16" t="s">
        <v>37</v>
      </c>
      <c r="M120" s="16" t="s">
        <v>38</v>
      </c>
      <c r="N120" s="16" t="s">
        <v>39</v>
      </c>
      <c r="O120" s="7" t="s">
        <v>40</v>
      </c>
    </row>
    <row r="121" spans="2:15" x14ac:dyDescent="0.2">
      <c r="B121" s="31" t="s">
        <v>22</v>
      </c>
      <c r="C121" s="10" t="s">
        <v>176</v>
      </c>
      <c r="D121" s="32"/>
      <c r="K121" s="7" t="s">
        <v>41</v>
      </c>
      <c r="L121" s="22" t="s">
        <v>126</v>
      </c>
      <c r="M121" s="22" t="s">
        <v>131</v>
      </c>
      <c r="N121" s="22" t="s">
        <v>125</v>
      </c>
      <c r="O121" s="16">
        <v>0.39</v>
      </c>
    </row>
    <row r="122" spans="2:15" x14ac:dyDescent="0.2">
      <c r="B122" s="31" t="s">
        <v>160</v>
      </c>
      <c r="C122" s="10" t="s">
        <v>177</v>
      </c>
      <c r="D122" s="32"/>
      <c r="K122" s="7" t="s">
        <v>42</v>
      </c>
      <c r="L122" s="22" t="s">
        <v>119</v>
      </c>
      <c r="M122" s="22" t="s">
        <v>120</v>
      </c>
      <c r="N122" s="22" t="s">
        <v>121</v>
      </c>
      <c r="O122" s="16">
        <v>0.65</v>
      </c>
    </row>
    <row r="123" spans="2:15" x14ac:dyDescent="0.2">
      <c r="B123" s="31" t="s">
        <v>161</v>
      </c>
      <c r="C123" s="10" t="s">
        <v>178</v>
      </c>
      <c r="D123" s="32"/>
      <c r="K123" s="7" t="s">
        <v>43</v>
      </c>
      <c r="L123" s="22" t="s">
        <v>127</v>
      </c>
      <c r="M123" s="22" t="s">
        <v>132</v>
      </c>
      <c r="N123" s="22" t="s">
        <v>135</v>
      </c>
      <c r="O123" s="16">
        <v>0.16</v>
      </c>
    </row>
    <row r="124" spans="2:15" x14ac:dyDescent="0.2">
      <c r="B124" s="27" t="s">
        <v>168</v>
      </c>
      <c r="C124" s="10" t="s">
        <v>175</v>
      </c>
      <c r="K124" s="7" t="s">
        <v>44</v>
      </c>
      <c r="L124" s="22" t="s">
        <v>128</v>
      </c>
      <c r="M124" s="22" t="s">
        <v>133</v>
      </c>
      <c r="N124" s="22" t="s">
        <v>136</v>
      </c>
      <c r="O124" s="16">
        <v>0.22</v>
      </c>
    </row>
    <row r="125" spans="2:15" x14ac:dyDescent="0.2">
      <c r="B125" s="28" t="s">
        <v>148</v>
      </c>
      <c r="C125" s="10" t="s">
        <v>162</v>
      </c>
      <c r="D125" s="32"/>
      <c r="K125" s="7" t="s">
        <v>45</v>
      </c>
      <c r="L125" s="22" t="s">
        <v>129</v>
      </c>
      <c r="M125" s="22" t="s">
        <v>182</v>
      </c>
      <c r="N125" s="22" t="s">
        <v>137</v>
      </c>
      <c r="O125" s="16">
        <v>0.12</v>
      </c>
    </row>
    <row r="126" spans="2:15" x14ac:dyDescent="0.2">
      <c r="B126" s="28" t="s">
        <v>149</v>
      </c>
      <c r="C126" s="10" t="s">
        <v>163</v>
      </c>
      <c r="D126" s="32"/>
      <c r="K126" s="7" t="s">
        <v>46</v>
      </c>
      <c r="L126" s="16"/>
      <c r="M126" s="16"/>
      <c r="N126" s="16"/>
      <c r="O126" s="42">
        <v>0.68</v>
      </c>
    </row>
    <row r="127" spans="2:15" x14ac:dyDescent="0.2">
      <c r="B127" s="28" t="s">
        <v>150</v>
      </c>
      <c r="C127" s="10" t="s">
        <v>164</v>
      </c>
      <c r="D127" s="32"/>
      <c r="K127" s="8" t="s">
        <v>47</v>
      </c>
      <c r="L127" s="16" t="s">
        <v>48</v>
      </c>
      <c r="M127" s="16" t="s">
        <v>49</v>
      </c>
      <c r="N127" s="16" t="s">
        <v>17</v>
      </c>
      <c r="O127" s="43"/>
    </row>
    <row r="128" spans="2:15" ht="30" x14ac:dyDescent="0.2">
      <c r="B128" s="38" t="s">
        <v>180</v>
      </c>
      <c r="K128" s="8" t="s">
        <v>50</v>
      </c>
      <c r="L128" s="16" t="s">
        <v>11</v>
      </c>
      <c r="M128" s="16" t="s">
        <v>8</v>
      </c>
      <c r="N128" s="16" t="s">
        <v>15</v>
      </c>
    </row>
    <row r="129" spans="11:15" x14ac:dyDescent="0.2">
      <c r="K129" s="7" t="s">
        <v>51</v>
      </c>
      <c r="L129" s="16"/>
      <c r="M129" s="16"/>
      <c r="N129" s="16"/>
      <c r="O129" s="44">
        <v>0.86</v>
      </c>
    </row>
    <row r="130" spans="11:15" x14ac:dyDescent="0.2">
      <c r="K130" s="8" t="s">
        <v>52</v>
      </c>
      <c r="L130" s="16" t="s">
        <v>48</v>
      </c>
      <c r="M130" s="16" t="s">
        <v>53</v>
      </c>
      <c r="N130" s="16" t="s">
        <v>54</v>
      </c>
    </row>
    <row r="131" spans="11:15" x14ac:dyDescent="0.2">
      <c r="K131" s="8" t="s">
        <v>55</v>
      </c>
      <c r="L131" s="16" t="s">
        <v>11</v>
      </c>
      <c r="M131" s="16" t="s">
        <v>56</v>
      </c>
      <c r="N131" s="16" t="s">
        <v>15</v>
      </c>
      <c r="O131" s="43"/>
    </row>
    <row r="132" spans="11:15" x14ac:dyDescent="0.2">
      <c r="K132" s="8" t="s">
        <v>57</v>
      </c>
      <c r="L132" s="16" t="s">
        <v>9</v>
      </c>
      <c r="M132" s="16" t="s">
        <v>9</v>
      </c>
      <c r="N132" s="16" t="s">
        <v>15</v>
      </c>
    </row>
    <row r="133" spans="11:15" x14ac:dyDescent="0.2">
      <c r="K133" s="45" t="s">
        <v>58</v>
      </c>
      <c r="L133" s="16"/>
      <c r="M133" s="16"/>
      <c r="N133" s="16"/>
      <c r="O133" s="44">
        <v>0.75</v>
      </c>
    </row>
    <row r="134" spans="11:15" x14ac:dyDescent="0.2">
      <c r="K134" s="8" t="s">
        <v>59</v>
      </c>
      <c r="L134" s="16" t="s">
        <v>48</v>
      </c>
      <c r="M134" s="16" t="s">
        <v>53</v>
      </c>
      <c r="N134" s="16" t="s">
        <v>60</v>
      </c>
    </row>
    <row r="135" spans="11:15" x14ac:dyDescent="0.2">
      <c r="K135" s="8" t="s">
        <v>61</v>
      </c>
      <c r="L135" s="16" t="s">
        <v>11</v>
      </c>
      <c r="M135" s="16" t="s">
        <v>56</v>
      </c>
      <c r="N135" s="16" t="s">
        <v>11</v>
      </c>
      <c r="O135" s="43"/>
    </row>
    <row r="136" spans="11:15" x14ac:dyDescent="0.2">
      <c r="K136" s="7" t="s">
        <v>62</v>
      </c>
      <c r="L136" s="16"/>
      <c r="M136" s="16"/>
      <c r="N136" s="16"/>
    </row>
    <row r="137" spans="11:15" x14ac:dyDescent="0.2">
      <c r="K137" s="8" t="s">
        <v>63</v>
      </c>
      <c r="L137" s="22" t="s">
        <v>183</v>
      </c>
      <c r="M137" s="22" t="s">
        <v>185</v>
      </c>
      <c r="N137" s="22" t="s">
        <v>123</v>
      </c>
      <c r="O137" s="44">
        <v>0.92</v>
      </c>
    </row>
    <row r="138" spans="11:15" x14ac:dyDescent="0.2">
      <c r="K138" s="8" t="s">
        <v>64</v>
      </c>
      <c r="L138" s="22" t="s">
        <v>184</v>
      </c>
      <c r="M138" s="22" t="s">
        <v>122</v>
      </c>
      <c r="N138" s="22" t="s">
        <v>124</v>
      </c>
      <c r="O138" s="42">
        <v>0.5</v>
      </c>
    </row>
    <row r="139" spans="11:15" x14ac:dyDescent="0.2">
      <c r="K139" s="8" t="s">
        <v>65</v>
      </c>
      <c r="L139" s="22" t="s">
        <v>130</v>
      </c>
      <c r="M139" s="22" t="s">
        <v>134</v>
      </c>
      <c r="N139" s="22" t="s">
        <v>138</v>
      </c>
      <c r="O139" s="44">
        <v>0.2</v>
      </c>
    </row>
    <row r="140" spans="11:15" x14ac:dyDescent="0.2">
      <c r="K140" s="7" t="s">
        <v>66</v>
      </c>
      <c r="L140" s="16"/>
      <c r="M140" s="16"/>
      <c r="N140" s="16"/>
    </row>
    <row r="141" spans="11:15" x14ac:dyDescent="0.2">
      <c r="K141" s="8" t="s">
        <v>67</v>
      </c>
      <c r="L141" s="16" t="s">
        <v>56</v>
      </c>
      <c r="M141" s="16" t="s">
        <v>8</v>
      </c>
      <c r="N141" s="16" t="s">
        <v>4</v>
      </c>
      <c r="O141" s="44">
        <v>0.05</v>
      </c>
    </row>
    <row r="142" spans="11:15" x14ac:dyDescent="0.2">
      <c r="K142" s="8" t="s">
        <v>68</v>
      </c>
      <c r="L142" s="16" t="s">
        <v>7</v>
      </c>
      <c r="M142" s="16" t="s">
        <v>9</v>
      </c>
      <c r="N142" s="16" t="s">
        <v>12</v>
      </c>
      <c r="O142" s="42">
        <v>0.78</v>
      </c>
    </row>
    <row r="143" spans="11:15" x14ac:dyDescent="0.2">
      <c r="K143" s="8" t="s">
        <v>69</v>
      </c>
      <c r="L143" s="16" t="s">
        <v>8</v>
      </c>
      <c r="M143" s="16" t="s">
        <v>9</v>
      </c>
      <c r="N143" s="16" t="s">
        <v>70</v>
      </c>
      <c r="O143" s="44">
        <v>0.36</v>
      </c>
    </row>
    <row r="144" spans="11:15" x14ac:dyDescent="0.2">
      <c r="K144" s="8" t="s">
        <v>22</v>
      </c>
      <c r="L144" s="16" t="s">
        <v>7</v>
      </c>
      <c r="M144" s="16" t="s">
        <v>7</v>
      </c>
      <c r="N144" s="16" t="s">
        <v>17</v>
      </c>
      <c r="O144" s="42">
        <v>0.03</v>
      </c>
    </row>
    <row r="145" spans="11:15" x14ac:dyDescent="0.2">
      <c r="K145" s="8" t="s">
        <v>71</v>
      </c>
      <c r="L145" s="16" t="s">
        <v>9</v>
      </c>
      <c r="M145" s="16" t="s">
        <v>9</v>
      </c>
      <c r="N145" s="16" t="s">
        <v>12</v>
      </c>
      <c r="O145" s="44" t="s">
        <v>186</v>
      </c>
    </row>
    <row r="146" spans="11:15" x14ac:dyDescent="0.2">
      <c r="K146" s="8" t="s">
        <v>72</v>
      </c>
      <c r="L146" s="16" t="s">
        <v>9</v>
      </c>
      <c r="M146" s="16" t="s">
        <v>9</v>
      </c>
      <c r="N146" s="16" t="s">
        <v>9</v>
      </c>
      <c r="O146" s="42" t="s">
        <v>186</v>
      </c>
    </row>
    <row r="147" spans="11:15" x14ac:dyDescent="0.2">
      <c r="K147" s="8" t="s">
        <v>73</v>
      </c>
      <c r="L147" s="16" t="s">
        <v>9</v>
      </c>
      <c r="M147" s="16" t="s">
        <v>9</v>
      </c>
      <c r="N147" s="16" t="s">
        <v>9</v>
      </c>
      <c r="O147" s="44" t="s">
        <v>186</v>
      </c>
    </row>
    <row r="148" spans="11:15" x14ac:dyDescent="0.2">
      <c r="K148" s="8" t="s">
        <v>74</v>
      </c>
      <c r="L148" s="16" t="s">
        <v>9</v>
      </c>
      <c r="M148" s="16" t="s">
        <v>9</v>
      </c>
      <c r="N148" s="16" t="s">
        <v>9</v>
      </c>
      <c r="O148" s="42" t="s">
        <v>186</v>
      </c>
    </row>
    <row r="149" spans="11:15" x14ac:dyDescent="0.2">
      <c r="K149" s="8" t="s">
        <v>75</v>
      </c>
      <c r="L149" s="16" t="s">
        <v>9</v>
      </c>
      <c r="M149" s="16" t="s">
        <v>9</v>
      </c>
      <c r="N149" s="16" t="s">
        <v>9</v>
      </c>
      <c r="O149" s="44" t="s">
        <v>186</v>
      </c>
    </row>
    <row r="150" spans="11:15" x14ac:dyDescent="0.2">
      <c r="K150" s="8" t="s">
        <v>76</v>
      </c>
      <c r="L150" s="16" t="s">
        <v>9</v>
      </c>
      <c r="M150" s="16" t="s">
        <v>8</v>
      </c>
      <c r="N150" s="16" t="s">
        <v>9</v>
      </c>
      <c r="O150" s="42" t="s">
        <v>186</v>
      </c>
    </row>
    <row r="151" spans="11:15" x14ac:dyDescent="0.2">
      <c r="K151" s="8" t="s">
        <v>77</v>
      </c>
      <c r="L151" s="16" t="s">
        <v>9</v>
      </c>
      <c r="M151" s="16" t="s">
        <v>9</v>
      </c>
      <c r="N151" s="16" t="s">
        <v>15</v>
      </c>
      <c r="O151" s="44" t="s">
        <v>186</v>
      </c>
    </row>
    <row r="152" spans="11:15" ht="17" thickBot="1" x14ac:dyDescent="0.25">
      <c r="K152" s="8" t="s">
        <v>78</v>
      </c>
      <c r="L152" s="16" t="s">
        <v>9</v>
      </c>
      <c r="M152" s="16" t="s">
        <v>9</v>
      </c>
      <c r="N152" s="16" t="s">
        <v>15</v>
      </c>
      <c r="O152" s="46" t="s">
        <v>186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064F7-911F-8A4B-96FB-C91EA39C3AAE}">
  <dimension ref="B6:K106"/>
  <sheetViews>
    <sheetView topLeftCell="A19" workbookViewId="0">
      <selection activeCell="I44" sqref="I44"/>
    </sheetView>
  </sheetViews>
  <sheetFormatPr baseColWidth="10" defaultRowHeight="16" x14ac:dyDescent="0.2"/>
  <cols>
    <col min="1" max="1" width="6.5" customWidth="1"/>
    <col min="2" max="2" width="35.33203125" customWidth="1"/>
  </cols>
  <sheetData>
    <row r="6" spans="2:6" x14ac:dyDescent="0.2">
      <c r="B6" s="3"/>
      <c r="C6" s="10"/>
      <c r="F6" s="10"/>
    </row>
    <row r="7" spans="2:6" x14ac:dyDescent="0.2">
      <c r="B7" s="3"/>
      <c r="C7" s="39"/>
      <c r="D7" s="39"/>
      <c r="E7" s="39"/>
      <c r="F7" s="10"/>
    </row>
    <row r="18" spans="2:11" x14ac:dyDescent="0.2">
      <c r="B18" t="s">
        <v>87</v>
      </c>
      <c r="C18" t="s">
        <v>98</v>
      </c>
      <c r="D18" t="s">
        <v>99</v>
      </c>
      <c r="E18" t="s">
        <v>100</v>
      </c>
      <c r="F18" t="s">
        <v>101</v>
      </c>
      <c r="G18" t="s">
        <v>102</v>
      </c>
      <c r="H18" t="s">
        <v>103</v>
      </c>
      <c r="I18" t="s">
        <v>104</v>
      </c>
    </row>
    <row r="19" spans="2:11" x14ac:dyDescent="0.2">
      <c r="B19" t="s">
        <v>80</v>
      </c>
    </row>
    <row r="20" spans="2:11" x14ac:dyDescent="0.2">
      <c r="B20">
        <v>1</v>
      </c>
    </row>
    <row r="21" spans="2:11" x14ac:dyDescent="0.2">
      <c r="B21" s="51">
        <v>4</v>
      </c>
      <c r="C21">
        <v>8</v>
      </c>
      <c r="D21">
        <v>3</v>
      </c>
      <c r="E21">
        <v>8</v>
      </c>
      <c r="F21">
        <v>0</v>
      </c>
      <c r="G21">
        <v>0</v>
      </c>
      <c r="H21">
        <v>11</v>
      </c>
      <c r="I21">
        <v>2.75</v>
      </c>
      <c r="K21" s="50">
        <v>0.25</v>
      </c>
    </row>
    <row r="22" spans="2:11" x14ac:dyDescent="0.2">
      <c r="B22" s="51">
        <v>8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</row>
    <row r="23" spans="2:11" x14ac:dyDescent="0.2">
      <c r="B23" s="53">
        <v>10</v>
      </c>
      <c r="C23">
        <v>1</v>
      </c>
      <c r="D23">
        <v>2</v>
      </c>
      <c r="E23">
        <v>3</v>
      </c>
      <c r="F23">
        <v>1</v>
      </c>
      <c r="G23">
        <v>2</v>
      </c>
      <c r="H23">
        <v>8</v>
      </c>
      <c r="I23">
        <v>2</v>
      </c>
    </row>
    <row r="24" spans="2:11" x14ac:dyDescent="0.2">
      <c r="B24" s="53">
        <v>13</v>
      </c>
      <c r="C24" s="49">
        <v>19</v>
      </c>
      <c r="D24" s="49">
        <v>18</v>
      </c>
      <c r="E24" s="49">
        <v>20</v>
      </c>
      <c r="H24">
        <v>38</v>
      </c>
      <c r="I24">
        <v>19</v>
      </c>
    </row>
    <row r="25" spans="2:11" x14ac:dyDescent="0.2">
      <c r="B25" s="53">
        <v>16</v>
      </c>
      <c r="C25">
        <v>7</v>
      </c>
      <c r="D25">
        <v>8</v>
      </c>
      <c r="E25">
        <v>7</v>
      </c>
      <c r="H25">
        <v>15</v>
      </c>
      <c r="I25">
        <v>7.5</v>
      </c>
    </row>
    <row r="26" spans="2:11" x14ac:dyDescent="0.2">
      <c r="B26" s="52">
        <v>22</v>
      </c>
      <c r="C26">
        <v>8</v>
      </c>
      <c r="D26">
        <v>2</v>
      </c>
      <c r="E26">
        <v>3</v>
      </c>
      <c r="F26">
        <v>8</v>
      </c>
      <c r="G26">
        <v>2</v>
      </c>
      <c r="H26">
        <v>15</v>
      </c>
      <c r="I26">
        <v>3.75</v>
      </c>
    </row>
    <row r="27" spans="2:11" x14ac:dyDescent="0.2">
      <c r="B27" s="53">
        <v>23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 spans="2:11" x14ac:dyDescent="0.2">
      <c r="B28">
        <v>25</v>
      </c>
      <c r="C28" s="49">
        <v>7</v>
      </c>
      <c r="D28" s="49">
        <v>5</v>
      </c>
      <c r="E28" s="49">
        <v>4</v>
      </c>
      <c r="F28" s="49">
        <v>8</v>
      </c>
      <c r="G28" s="49">
        <v>16</v>
      </c>
      <c r="H28">
        <v>33</v>
      </c>
      <c r="I28">
        <v>8.25</v>
      </c>
    </row>
    <row r="29" spans="2:11" x14ac:dyDescent="0.2">
      <c r="B29" t="s">
        <v>89</v>
      </c>
      <c r="C29">
        <f>SUM(C21:C28)</f>
        <v>50</v>
      </c>
      <c r="I29">
        <v>43.25</v>
      </c>
    </row>
    <row r="30" spans="2:11" x14ac:dyDescent="0.2">
      <c r="B30" t="s">
        <v>90</v>
      </c>
      <c r="C30">
        <f>(C29/8)</f>
        <v>6.25</v>
      </c>
      <c r="G30" s="11"/>
      <c r="I30">
        <v>5.40625</v>
      </c>
    </row>
    <row r="32" spans="2:11" x14ac:dyDescent="0.2">
      <c r="B32" t="s">
        <v>87</v>
      </c>
      <c r="D32" t="s">
        <v>99</v>
      </c>
      <c r="E32" t="s">
        <v>100</v>
      </c>
      <c r="F32" t="s">
        <v>101</v>
      </c>
      <c r="G32" t="s">
        <v>102</v>
      </c>
      <c r="H32" t="s">
        <v>103</v>
      </c>
      <c r="I32" t="s">
        <v>104</v>
      </c>
    </row>
    <row r="33" spans="2:9" x14ac:dyDescent="0.2">
      <c r="B33" t="s">
        <v>81</v>
      </c>
    </row>
    <row r="34" spans="2:9" x14ac:dyDescent="0.2">
      <c r="B34">
        <v>3</v>
      </c>
      <c r="C34">
        <v>3</v>
      </c>
      <c r="D34">
        <v>5</v>
      </c>
      <c r="E34">
        <v>3</v>
      </c>
      <c r="F34">
        <v>3</v>
      </c>
      <c r="G34">
        <v>1</v>
      </c>
      <c r="H34">
        <v>12</v>
      </c>
      <c r="I34">
        <v>3</v>
      </c>
    </row>
    <row r="35" spans="2:9" x14ac:dyDescent="0.2">
      <c r="B35">
        <v>6</v>
      </c>
      <c r="C35" s="49">
        <v>14</v>
      </c>
      <c r="D35" s="49">
        <v>9</v>
      </c>
      <c r="E35" s="49">
        <v>8</v>
      </c>
      <c r="F35" s="49">
        <v>7</v>
      </c>
      <c r="G35" s="49">
        <v>12</v>
      </c>
      <c r="H35">
        <v>36</v>
      </c>
      <c r="I35">
        <v>9</v>
      </c>
    </row>
    <row r="36" spans="2:9" x14ac:dyDescent="0.2">
      <c r="B36">
        <v>7</v>
      </c>
      <c r="C36" s="49">
        <v>3</v>
      </c>
      <c r="D36" s="49">
        <v>3</v>
      </c>
      <c r="E36" s="49">
        <v>10</v>
      </c>
      <c r="F36" s="49">
        <v>1</v>
      </c>
      <c r="G36" s="49">
        <v>0</v>
      </c>
      <c r="H36">
        <v>14</v>
      </c>
      <c r="I36">
        <v>3.5</v>
      </c>
    </row>
    <row r="37" spans="2:9" x14ac:dyDescent="0.2">
      <c r="B37">
        <v>11</v>
      </c>
      <c r="C37" s="49">
        <v>6</v>
      </c>
      <c r="D37" s="49">
        <v>12</v>
      </c>
      <c r="E37">
        <v>9</v>
      </c>
      <c r="F37">
        <v>3</v>
      </c>
      <c r="G37">
        <v>7</v>
      </c>
      <c r="H37">
        <v>31</v>
      </c>
      <c r="I37">
        <v>7.75</v>
      </c>
    </row>
    <row r="38" spans="2:9" x14ac:dyDescent="0.2">
      <c r="B38">
        <v>17</v>
      </c>
      <c r="C38">
        <v>3</v>
      </c>
      <c r="D38">
        <v>1</v>
      </c>
      <c r="E38">
        <v>1</v>
      </c>
      <c r="F38">
        <v>2</v>
      </c>
      <c r="G38">
        <v>1</v>
      </c>
      <c r="H38">
        <v>5</v>
      </c>
      <c r="I38">
        <v>1.25</v>
      </c>
    </row>
    <row r="39" spans="2:9" x14ac:dyDescent="0.2">
      <c r="B39">
        <v>18</v>
      </c>
      <c r="C39" s="49">
        <v>0</v>
      </c>
      <c r="D39" s="49">
        <v>2</v>
      </c>
      <c r="E39" s="49">
        <v>0</v>
      </c>
      <c r="F39" s="49">
        <v>20</v>
      </c>
      <c r="G39" s="49">
        <v>6</v>
      </c>
      <c r="H39">
        <v>28</v>
      </c>
      <c r="I39">
        <v>7</v>
      </c>
    </row>
    <row r="40" spans="2:9" x14ac:dyDescent="0.2">
      <c r="B40">
        <v>20</v>
      </c>
      <c r="C40">
        <v>1</v>
      </c>
      <c r="D40">
        <v>1</v>
      </c>
      <c r="E40">
        <v>0</v>
      </c>
      <c r="F40">
        <v>0</v>
      </c>
      <c r="G40">
        <v>0</v>
      </c>
      <c r="H40">
        <v>1</v>
      </c>
      <c r="I40">
        <v>0.25</v>
      </c>
    </row>
    <row r="41" spans="2:9" x14ac:dyDescent="0.2">
      <c r="B41" s="53">
        <v>21</v>
      </c>
      <c r="C41" s="49">
        <v>10</v>
      </c>
      <c r="D41" s="49">
        <v>1</v>
      </c>
      <c r="E41" s="49">
        <v>12</v>
      </c>
      <c r="H41">
        <v>13</v>
      </c>
      <c r="I41">
        <v>6.5</v>
      </c>
    </row>
    <row r="43" spans="2:9" x14ac:dyDescent="0.2">
      <c r="I43">
        <v>38.25</v>
      </c>
    </row>
    <row r="44" spans="2:9" x14ac:dyDescent="0.2">
      <c r="C44" s="11"/>
      <c r="D44" s="11"/>
      <c r="E44" s="11"/>
      <c r="F44" s="11"/>
      <c r="G44" s="11"/>
      <c r="I44">
        <f>(I43/8)</f>
        <v>4.78125</v>
      </c>
    </row>
    <row r="47" spans="2:9" x14ac:dyDescent="0.2">
      <c r="B47" t="s">
        <v>87</v>
      </c>
      <c r="D47" t="s">
        <v>99</v>
      </c>
      <c r="E47" t="s">
        <v>100</v>
      </c>
      <c r="F47" t="s">
        <v>101</v>
      </c>
      <c r="G47" t="s">
        <v>102</v>
      </c>
      <c r="H47" t="s">
        <v>103</v>
      </c>
      <c r="I47" t="s">
        <v>104</v>
      </c>
    </row>
    <row r="48" spans="2:9" x14ac:dyDescent="0.2">
      <c r="B48" t="s">
        <v>105</v>
      </c>
    </row>
    <row r="49" spans="2:9" x14ac:dyDescent="0.2">
      <c r="B49" s="53">
        <v>2</v>
      </c>
      <c r="C49">
        <v>1</v>
      </c>
      <c r="D49">
        <v>1</v>
      </c>
      <c r="E49">
        <v>0</v>
      </c>
      <c r="F49">
        <v>0</v>
      </c>
      <c r="H49">
        <v>1</v>
      </c>
      <c r="I49">
        <v>0.33333333300000001</v>
      </c>
    </row>
    <row r="50" spans="2:9" x14ac:dyDescent="0.2">
      <c r="B50">
        <v>9</v>
      </c>
      <c r="C50" s="49">
        <v>12</v>
      </c>
      <c r="D50" s="49">
        <v>13</v>
      </c>
      <c r="E50" s="49">
        <v>12</v>
      </c>
      <c r="F50" s="49">
        <v>13</v>
      </c>
      <c r="G50" s="49">
        <v>17</v>
      </c>
      <c r="H50">
        <v>55</v>
      </c>
      <c r="I50">
        <v>13.75</v>
      </c>
    </row>
    <row r="51" spans="2:9" x14ac:dyDescent="0.2">
      <c r="B51" s="53">
        <v>12</v>
      </c>
      <c r="C51">
        <v>8</v>
      </c>
      <c r="D51">
        <v>9</v>
      </c>
      <c r="E51">
        <v>8</v>
      </c>
      <c r="F51">
        <v>8</v>
      </c>
      <c r="G51">
        <v>7</v>
      </c>
      <c r="H51">
        <v>32</v>
      </c>
      <c r="I51">
        <v>8</v>
      </c>
    </row>
    <row r="52" spans="2:9" x14ac:dyDescent="0.2">
      <c r="B52">
        <v>14</v>
      </c>
      <c r="C52" s="49">
        <v>14</v>
      </c>
      <c r="D52" s="49">
        <v>10</v>
      </c>
      <c r="E52" s="49">
        <v>10</v>
      </c>
      <c r="F52" s="49">
        <v>7</v>
      </c>
      <c r="G52" s="49">
        <v>8</v>
      </c>
      <c r="H52">
        <v>35</v>
      </c>
      <c r="I52">
        <v>8.75</v>
      </c>
    </row>
    <row r="53" spans="2:9" x14ac:dyDescent="0.2">
      <c r="B53" s="53">
        <v>15</v>
      </c>
      <c r="C53" s="49">
        <v>10</v>
      </c>
      <c r="D53" s="49">
        <v>12</v>
      </c>
      <c r="E53" s="49">
        <v>17</v>
      </c>
      <c r="H53">
        <v>29</v>
      </c>
      <c r="I53">
        <v>14.5</v>
      </c>
    </row>
    <row r="54" spans="2:9" x14ac:dyDescent="0.2">
      <c r="B54" s="53">
        <v>19</v>
      </c>
      <c r="C54" s="49">
        <v>10</v>
      </c>
      <c r="D54" s="49"/>
      <c r="E54" s="49">
        <v>12</v>
      </c>
      <c r="H54">
        <v>12</v>
      </c>
      <c r="I54">
        <v>12</v>
      </c>
    </row>
    <row r="55" spans="2:9" x14ac:dyDescent="0.2">
      <c r="B55">
        <v>24</v>
      </c>
      <c r="C55">
        <v>3</v>
      </c>
      <c r="D55">
        <v>0</v>
      </c>
      <c r="E55">
        <v>0</v>
      </c>
      <c r="F55">
        <v>4</v>
      </c>
      <c r="G55">
        <v>7</v>
      </c>
      <c r="H55">
        <v>11</v>
      </c>
      <c r="I55">
        <v>2.75</v>
      </c>
    </row>
    <row r="56" spans="2:9" x14ac:dyDescent="0.2">
      <c r="I56">
        <f>SUM(I49:I55)</f>
        <v>60.083333332999999</v>
      </c>
    </row>
    <row r="57" spans="2:9" x14ac:dyDescent="0.2">
      <c r="I57">
        <f>(I56/7)</f>
        <v>8.5833333332857134</v>
      </c>
    </row>
    <row r="99" spans="2:6" x14ac:dyDescent="0.2">
      <c r="B99" t="s">
        <v>139</v>
      </c>
      <c r="C99" t="s">
        <v>141</v>
      </c>
      <c r="D99" t="s">
        <v>142</v>
      </c>
      <c r="E99" t="s">
        <v>143</v>
      </c>
      <c r="F99" t="s">
        <v>146</v>
      </c>
    </row>
    <row r="100" spans="2:6" x14ac:dyDescent="0.2">
      <c r="C100" t="s">
        <v>80</v>
      </c>
      <c r="D100" t="s">
        <v>81</v>
      </c>
      <c r="E100" t="s">
        <v>1</v>
      </c>
      <c r="F100" t="s">
        <v>40</v>
      </c>
    </row>
    <row r="101" spans="2:6" x14ac:dyDescent="0.2">
      <c r="B101" t="s">
        <v>82</v>
      </c>
    </row>
    <row r="102" spans="2:6" x14ac:dyDescent="0.2">
      <c r="B102" s="3" t="s">
        <v>144</v>
      </c>
      <c r="C102" s="17"/>
      <c r="D102" s="22" t="s">
        <v>84</v>
      </c>
      <c r="E102" s="22" t="s">
        <v>70</v>
      </c>
    </row>
    <row r="103" spans="2:6" x14ac:dyDescent="0.2">
      <c r="B103" s="3" t="s">
        <v>104</v>
      </c>
      <c r="C103" s="23"/>
      <c r="D103" s="24">
        <v>4.8</v>
      </c>
      <c r="E103" s="24">
        <v>8.5833333332857134</v>
      </c>
    </row>
    <row r="104" spans="2:6" x14ac:dyDescent="0.2">
      <c r="B104" t="s">
        <v>83</v>
      </c>
      <c r="C104" s="25"/>
      <c r="D104" s="25"/>
      <c r="E104" s="25"/>
    </row>
    <row r="105" spans="2:6" x14ac:dyDescent="0.2">
      <c r="B105" s="3" t="s">
        <v>85</v>
      </c>
      <c r="C105" s="17" t="s">
        <v>86</v>
      </c>
      <c r="D105" s="22" t="s">
        <v>11</v>
      </c>
      <c r="E105" s="22" t="s">
        <v>12</v>
      </c>
    </row>
    <row r="106" spans="2:6" x14ac:dyDescent="0.2">
      <c r="B106" s="3" t="s">
        <v>145</v>
      </c>
      <c r="C106" s="24">
        <v>5.21875</v>
      </c>
      <c r="D106" s="23">
        <v>3.94</v>
      </c>
      <c r="E106" s="24">
        <v>5.9642857142857144</v>
      </c>
    </row>
  </sheetData>
  <phoneticPr fontId="3" type="noConversion"/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55D71-C8DB-2F41-8264-9D03222A4E27}">
  <dimension ref="B3:I50"/>
  <sheetViews>
    <sheetView topLeftCell="A16" workbookViewId="0">
      <selection activeCell="C39" sqref="C39:G39"/>
    </sheetView>
  </sheetViews>
  <sheetFormatPr baseColWidth="10" defaultRowHeight="16" x14ac:dyDescent="0.2"/>
  <cols>
    <col min="2" max="2" width="23.1640625" customWidth="1"/>
  </cols>
  <sheetData>
    <row r="3" spans="2:9" x14ac:dyDescent="0.2">
      <c r="C3" s="11"/>
      <c r="D3" s="11"/>
      <c r="E3" s="11"/>
    </row>
    <row r="4" spans="2:9" x14ac:dyDescent="0.2">
      <c r="B4" s="3"/>
      <c r="C4" s="10"/>
      <c r="D4" s="10"/>
      <c r="E4" s="10"/>
      <c r="F4" s="10"/>
    </row>
    <row r="5" spans="2:9" x14ac:dyDescent="0.2">
      <c r="B5" s="3"/>
      <c r="C5" s="39"/>
      <c r="D5" s="39"/>
      <c r="E5" s="39"/>
      <c r="F5" s="10"/>
    </row>
    <row r="15" spans="2:9" x14ac:dyDescent="0.2">
      <c r="B15" t="s">
        <v>106</v>
      </c>
      <c r="C15" t="s">
        <v>98</v>
      </c>
      <c r="D15" t="s">
        <v>107</v>
      </c>
      <c r="E15" t="s">
        <v>108</v>
      </c>
      <c r="F15" t="s">
        <v>109</v>
      </c>
      <c r="G15" t="s">
        <v>110</v>
      </c>
      <c r="H15" t="s">
        <v>89</v>
      </c>
      <c r="I15" t="s">
        <v>90</v>
      </c>
    </row>
    <row r="16" spans="2:9" x14ac:dyDescent="0.2">
      <c r="B16" t="s">
        <v>0</v>
      </c>
    </row>
    <row r="17" spans="2:9" x14ac:dyDescent="0.2">
      <c r="B17">
        <v>1</v>
      </c>
    </row>
    <row r="18" spans="2:9" x14ac:dyDescent="0.2">
      <c r="B18">
        <v>4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</row>
    <row r="19" spans="2:9" x14ac:dyDescent="0.2">
      <c r="B19">
        <v>8</v>
      </c>
      <c r="C19">
        <v>0</v>
      </c>
      <c r="D19">
        <v>1</v>
      </c>
      <c r="E19">
        <v>0</v>
      </c>
      <c r="F19">
        <v>0</v>
      </c>
      <c r="G19">
        <v>0</v>
      </c>
      <c r="H19">
        <v>1</v>
      </c>
      <c r="I19">
        <v>0.25</v>
      </c>
    </row>
    <row r="20" spans="2:9" x14ac:dyDescent="0.2">
      <c r="B20">
        <v>10</v>
      </c>
      <c r="C20">
        <v>3</v>
      </c>
      <c r="D20">
        <v>3</v>
      </c>
      <c r="E20">
        <v>3</v>
      </c>
      <c r="F20">
        <v>2</v>
      </c>
      <c r="G20">
        <v>1</v>
      </c>
      <c r="H20">
        <v>9</v>
      </c>
      <c r="I20">
        <v>2.25</v>
      </c>
    </row>
    <row r="21" spans="2:9" x14ac:dyDescent="0.2">
      <c r="B21" s="53">
        <v>13</v>
      </c>
      <c r="C21">
        <v>21</v>
      </c>
      <c r="D21">
        <v>21</v>
      </c>
      <c r="E21">
        <v>21</v>
      </c>
      <c r="I21">
        <v>21</v>
      </c>
    </row>
    <row r="22" spans="2:9" x14ac:dyDescent="0.2">
      <c r="B22" s="53">
        <v>16</v>
      </c>
      <c r="C22">
        <v>4</v>
      </c>
      <c r="D22">
        <v>4</v>
      </c>
      <c r="E22">
        <v>3</v>
      </c>
      <c r="H22">
        <v>7</v>
      </c>
      <c r="I22">
        <v>3.5</v>
      </c>
    </row>
    <row r="23" spans="2:9" x14ac:dyDescent="0.2">
      <c r="B23">
        <v>22</v>
      </c>
      <c r="C23">
        <v>4</v>
      </c>
      <c r="D23">
        <v>1</v>
      </c>
      <c r="E23">
        <v>1</v>
      </c>
      <c r="F23">
        <v>3</v>
      </c>
      <c r="G23">
        <v>3</v>
      </c>
      <c r="H23">
        <v>8</v>
      </c>
      <c r="I23">
        <v>2</v>
      </c>
    </row>
    <row r="24" spans="2:9" x14ac:dyDescent="0.2">
      <c r="B24">
        <v>23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 spans="2:9" x14ac:dyDescent="0.2">
      <c r="B25">
        <v>25</v>
      </c>
      <c r="C25">
        <v>17</v>
      </c>
      <c r="D25">
        <v>15</v>
      </c>
      <c r="E25">
        <v>10</v>
      </c>
      <c r="F25">
        <v>9</v>
      </c>
      <c r="G25">
        <v>17</v>
      </c>
      <c r="H25">
        <v>51</v>
      </c>
      <c r="I25">
        <v>12.75</v>
      </c>
    </row>
    <row r="26" spans="2:9" x14ac:dyDescent="0.2">
      <c r="C26">
        <f>SUM(C18:C25)</f>
        <v>49</v>
      </c>
      <c r="D26">
        <f>SUM(D18:D25)</f>
        <v>45</v>
      </c>
      <c r="E26">
        <f>SUM(E18:E25)</f>
        <v>38</v>
      </c>
      <c r="F26">
        <f>SUM(F18:F25)</f>
        <v>14</v>
      </c>
      <c r="G26">
        <f>SUM(G18:G25)</f>
        <v>21</v>
      </c>
      <c r="I26">
        <v>41.75</v>
      </c>
    </row>
    <row r="27" spans="2:9" x14ac:dyDescent="0.2">
      <c r="C27">
        <f>(C26/8)</f>
        <v>6.125</v>
      </c>
      <c r="D27">
        <f>(D26/8)</f>
        <v>5.625</v>
      </c>
      <c r="E27">
        <f>(E26/8)</f>
        <v>4.75</v>
      </c>
      <c r="F27">
        <f>(F26/6)</f>
        <v>2.3333333333333335</v>
      </c>
      <c r="G27">
        <f>(G26/6)</f>
        <v>3.5</v>
      </c>
      <c r="I27">
        <v>5.21875</v>
      </c>
    </row>
    <row r="29" spans="2:9" x14ac:dyDescent="0.2">
      <c r="B29" t="s">
        <v>28</v>
      </c>
    </row>
    <row r="30" spans="2:9" x14ac:dyDescent="0.2">
      <c r="B30">
        <v>3</v>
      </c>
      <c r="C30">
        <v>1</v>
      </c>
      <c r="D30">
        <v>2</v>
      </c>
      <c r="E30">
        <v>1</v>
      </c>
      <c r="F30">
        <v>3</v>
      </c>
      <c r="G30">
        <v>0</v>
      </c>
      <c r="H30">
        <v>6</v>
      </c>
      <c r="I30">
        <v>1.5</v>
      </c>
    </row>
    <row r="31" spans="2:9" x14ac:dyDescent="0.2">
      <c r="B31">
        <v>6</v>
      </c>
      <c r="C31">
        <v>17</v>
      </c>
      <c r="D31">
        <v>6</v>
      </c>
      <c r="E31">
        <v>3</v>
      </c>
      <c r="F31">
        <v>4</v>
      </c>
      <c r="G31">
        <v>3</v>
      </c>
      <c r="H31">
        <v>16</v>
      </c>
      <c r="I31">
        <v>4</v>
      </c>
    </row>
    <row r="32" spans="2:9" x14ac:dyDescent="0.2">
      <c r="B32">
        <v>7</v>
      </c>
      <c r="C32">
        <v>6</v>
      </c>
      <c r="D32">
        <v>4</v>
      </c>
      <c r="E32">
        <v>4</v>
      </c>
      <c r="F32">
        <v>3</v>
      </c>
      <c r="G32">
        <v>2</v>
      </c>
      <c r="H32">
        <v>13</v>
      </c>
      <c r="I32">
        <v>3.25</v>
      </c>
    </row>
    <row r="33" spans="2:9" x14ac:dyDescent="0.2">
      <c r="B33">
        <v>11</v>
      </c>
      <c r="C33">
        <v>8</v>
      </c>
      <c r="D33">
        <v>12</v>
      </c>
      <c r="E33">
        <v>15</v>
      </c>
      <c r="F33">
        <v>1</v>
      </c>
      <c r="G33">
        <v>9</v>
      </c>
      <c r="H33">
        <v>37</v>
      </c>
      <c r="I33">
        <v>9.25</v>
      </c>
    </row>
    <row r="34" spans="2:9" x14ac:dyDescent="0.2">
      <c r="B34">
        <v>17</v>
      </c>
      <c r="C34">
        <v>6</v>
      </c>
      <c r="D34">
        <v>3</v>
      </c>
      <c r="E34">
        <v>3</v>
      </c>
      <c r="F34">
        <v>2</v>
      </c>
      <c r="G34">
        <v>1</v>
      </c>
      <c r="H34">
        <v>9</v>
      </c>
      <c r="I34">
        <v>2.25</v>
      </c>
    </row>
    <row r="35" spans="2:9" x14ac:dyDescent="0.2">
      <c r="B35">
        <v>18</v>
      </c>
      <c r="C35">
        <v>1</v>
      </c>
      <c r="D35">
        <v>0</v>
      </c>
      <c r="E35">
        <v>0</v>
      </c>
      <c r="F35">
        <v>19</v>
      </c>
      <c r="G35">
        <v>4</v>
      </c>
      <c r="H35">
        <v>23</v>
      </c>
      <c r="I35">
        <v>5.75</v>
      </c>
    </row>
    <row r="36" spans="2:9" x14ac:dyDescent="0.2">
      <c r="B36">
        <v>20</v>
      </c>
      <c r="C36">
        <v>1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 spans="2:9" x14ac:dyDescent="0.2">
      <c r="B37" s="53">
        <v>21</v>
      </c>
      <c r="C37">
        <v>10</v>
      </c>
      <c r="D37">
        <v>1</v>
      </c>
      <c r="E37">
        <v>10</v>
      </c>
      <c r="H37">
        <v>11</v>
      </c>
      <c r="I37">
        <v>5.5</v>
      </c>
    </row>
    <row r="38" spans="2:9" x14ac:dyDescent="0.2">
      <c r="C38">
        <f>SUM(C30:C37)</f>
        <v>50</v>
      </c>
      <c r="D38">
        <f>SUM(D30:D37)</f>
        <v>28</v>
      </c>
      <c r="E38">
        <f>SUM(E30:E37)</f>
        <v>36</v>
      </c>
      <c r="F38">
        <f>SUM(F30:F37)</f>
        <v>32</v>
      </c>
      <c r="G38">
        <f>SUM(G30:G37)</f>
        <v>19</v>
      </c>
      <c r="I38">
        <v>31.5</v>
      </c>
    </row>
    <row r="39" spans="2:9" x14ac:dyDescent="0.2">
      <c r="C39">
        <f>(C38/8)</f>
        <v>6.25</v>
      </c>
      <c r="D39">
        <f>(D38/8)</f>
        <v>3.5</v>
      </c>
      <c r="E39">
        <f>(E38/8)</f>
        <v>4.5</v>
      </c>
      <c r="F39">
        <f>(F38/7)</f>
        <v>4.5714285714285712</v>
      </c>
      <c r="G39">
        <f>(G38/7)</f>
        <v>2.7142857142857144</v>
      </c>
      <c r="I39">
        <v>3.9375</v>
      </c>
    </row>
    <row r="40" spans="2:9" x14ac:dyDescent="0.2">
      <c r="B40" t="s">
        <v>1</v>
      </c>
    </row>
    <row r="41" spans="2:9" x14ac:dyDescent="0.2">
      <c r="B41" s="53">
        <v>2</v>
      </c>
      <c r="C41">
        <v>4</v>
      </c>
      <c r="D41">
        <v>0</v>
      </c>
      <c r="E41">
        <v>0</v>
      </c>
      <c r="F41">
        <v>0</v>
      </c>
      <c r="H41">
        <v>0</v>
      </c>
      <c r="I41">
        <v>0</v>
      </c>
    </row>
    <row r="43" spans="2:9" x14ac:dyDescent="0.2">
      <c r="B43">
        <v>9</v>
      </c>
      <c r="C43">
        <v>7</v>
      </c>
      <c r="D43">
        <v>7</v>
      </c>
      <c r="E43">
        <v>7</v>
      </c>
      <c r="F43">
        <v>8</v>
      </c>
      <c r="G43">
        <v>6</v>
      </c>
      <c r="H43">
        <v>28</v>
      </c>
      <c r="I43">
        <v>7</v>
      </c>
    </row>
    <row r="44" spans="2:9" x14ac:dyDescent="0.2">
      <c r="B44">
        <v>12</v>
      </c>
      <c r="C44">
        <v>8</v>
      </c>
      <c r="D44">
        <v>8</v>
      </c>
      <c r="E44">
        <v>7</v>
      </c>
      <c r="F44">
        <v>7</v>
      </c>
      <c r="G44">
        <v>6</v>
      </c>
      <c r="H44">
        <v>28</v>
      </c>
      <c r="I44">
        <v>7</v>
      </c>
    </row>
    <row r="45" spans="2:9" x14ac:dyDescent="0.2">
      <c r="B45">
        <v>14</v>
      </c>
      <c r="C45">
        <v>11</v>
      </c>
      <c r="D45">
        <v>5</v>
      </c>
      <c r="E45">
        <v>8</v>
      </c>
      <c r="F45">
        <v>4</v>
      </c>
      <c r="G45">
        <v>4</v>
      </c>
      <c r="H45">
        <v>21</v>
      </c>
      <c r="I45">
        <v>5.25</v>
      </c>
    </row>
    <row r="46" spans="2:9" x14ac:dyDescent="0.2">
      <c r="B46" s="53">
        <v>15</v>
      </c>
      <c r="C46">
        <v>10</v>
      </c>
      <c r="D46">
        <v>8</v>
      </c>
      <c r="E46">
        <v>13</v>
      </c>
      <c r="H46">
        <v>21</v>
      </c>
      <c r="I46">
        <v>10.5</v>
      </c>
    </row>
    <row r="47" spans="2:9" x14ac:dyDescent="0.2">
      <c r="B47" s="53">
        <v>19</v>
      </c>
      <c r="C47">
        <v>8</v>
      </c>
      <c r="E47">
        <v>7</v>
      </c>
      <c r="H47">
        <v>7</v>
      </c>
      <c r="I47">
        <v>7</v>
      </c>
    </row>
    <row r="48" spans="2:9" x14ac:dyDescent="0.2">
      <c r="B48">
        <v>24</v>
      </c>
      <c r="C48">
        <v>3</v>
      </c>
      <c r="D48">
        <v>3</v>
      </c>
      <c r="E48">
        <v>0</v>
      </c>
      <c r="F48">
        <v>10</v>
      </c>
      <c r="G48">
        <v>7</v>
      </c>
      <c r="H48">
        <v>20</v>
      </c>
      <c r="I48">
        <v>5</v>
      </c>
    </row>
    <row r="49" spans="3:9" x14ac:dyDescent="0.2">
      <c r="C49">
        <f>SUM(C41:C48)</f>
        <v>51</v>
      </c>
      <c r="D49">
        <f>SUM(D41:D48)</f>
        <v>31</v>
      </c>
      <c r="E49">
        <f>SUM(E41:E48)</f>
        <v>42</v>
      </c>
      <c r="F49">
        <f>SUM(F41:F48)</f>
        <v>29</v>
      </c>
      <c r="G49">
        <f>SUM(G41:G48)</f>
        <v>23</v>
      </c>
      <c r="I49">
        <v>41.75</v>
      </c>
    </row>
    <row r="50" spans="3:9" x14ac:dyDescent="0.2">
      <c r="C50">
        <f>(C49/7)</f>
        <v>7.2857142857142856</v>
      </c>
      <c r="D50">
        <f>(D49/6)</f>
        <v>5.166666666666667</v>
      </c>
      <c r="E50">
        <f>(E49/7)</f>
        <v>6</v>
      </c>
      <c r="F50">
        <f>(F49/5)</f>
        <v>5.8</v>
      </c>
      <c r="G50">
        <f>(G49/4)</f>
        <v>5.75</v>
      </c>
      <c r="I50">
        <v>5.9642857139999998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9EFD9-08DB-8A46-A506-6D5755884FFE}">
  <dimension ref="B1:M55"/>
  <sheetViews>
    <sheetView topLeftCell="A28" workbookViewId="0">
      <selection activeCell="C54" sqref="C54:E55"/>
    </sheetView>
  </sheetViews>
  <sheetFormatPr baseColWidth="10" defaultRowHeight="16" x14ac:dyDescent="0.2"/>
  <cols>
    <col min="1" max="1" width="24.83203125" customWidth="1"/>
    <col min="2" max="2" width="25.33203125" customWidth="1"/>
    <col min="3" max="3" width="14.6640625" customWidth="1"/>
    <col min="4" max="4" width="15.33203125" customWidth="1"/>
    <col min="5" max="5" width="13.83203125" customWidth="1"/>
    <col min="6" max="6" width="7.83203125" customWidth="1"/>
    <col min="9" max="9" width="28.83203125" customWidth="1"/>
    <col min="10" max="10" width="15" customWidth="1"/>
    <col min="11" max="11" width="14.6640625" customWidth="1"/>
    <col min="12" max="12" width="15.5" customWidth="1"/>
  </cols>
  <sheetData>
    <row r="1" spans="2:13" x14ac:dyDescent="0.2">
      <c r="B1" s="2" t="s">
        <v>26</v>
      </c>
      <c r="I1" s="4"/>
    </row>
    <row r="4" spans="2:13" x14ac:dyDescent="0.2">
      <c r="B4" s="20" t="s">
        <v>140</v>
      </c>
      <c r="C4" s="20" t="s">
        <v>37</v>
      </c>
      <c r="D4" s="20" t="s">
        <v>79</v>
      </c>
      <c r="E4" s="20" t="s">
        <v>39</v>
      </c>
      <c r="F4" s="20" t="s">
        <v>40</v>
      </c>
      <c r="I4" s="9"/>
      <c r="J4" s="9"/>
      <c r="K4" s="9"/>
      <c r="L4" s="9"/>
      <c r="M4" s="9"/>
    </row>
    <row r="5" spans="2:13" x14ac:dyDescent="0.2">
      <c r="B5" s="1"/>
      <c r="C5" s="1" t="s">
        <v>2</v>
      </c>
      <c r="D5" s="1" t="s">
        <v>2</v>
      </c>
      <c r="E5" s="19" t="s">
        <v>2</v>
      </c>
      <c r="F5" s="19"/>
      <c r="I5" s="1"/>
      <c r="J5" s="1"/>
      <c r="K5" s="1"/>
      <c r="L5" s="1"/>
    </row>
    <row r="6" spans="2:13" x14ac:dyDescent="0.2">
      <c r="B6" s="5" t="s">
        <v>36</v>
      </c>
      <c r="C6" s="5"/>
      <c r="D6" s="5"/>
      <c r="E6" s="5"/>
      <c r="F6" s="5"/>
      <c r="I6" s="5"/>
      <c r="J6" s="5"/>
      <c r="K6" s="5"/>
      <c r="L6" s="5"/>
    </row>
    <row r="7" spans="2:13" x14ac:dyDescent="0.2">
      <c r="C7" t="s">
        <v>3</v>
      </c>
      <c r="D7" t="s">
        <v>3</v>
      </c>
      <c r="E7" t="s">
        <v>4</v>
      </c>
      <c r="F7" s="17">
        <v>0.78</v>
      </c>
    </row>
    <row r="8" spans="2:13" x14ac:dyDescent="0.2">
      <c r="B8" s="5" t="s">
        <v>5</v>
      </c>
      <c r="C8" s="5"/>
      <c r="D8" s="5"/>
      <c r="E8" s="5"/>
      <c r="F8" s="47"/>
      <c r="I8" s="5"/>
      <c r="J8" s="5"/>
      <c r="K8" s="5"/>
      <c r="L8" s="5"/>
    </row>
    <row r="9" spans="2:13" x14ac:dyDescent="0.2">
      <c r="B9" s="3" t="s">
        <v>6</v>
      </c>
      <c r="C9" t="s">
        <v>7</v>
      </c>
      <c r="D9" t="s">
        <v>8</v>
      </c>
      <c r="E9" t="s">
        <v>9</v>
      </c>
      <c r="F9" s="17"/>
      <c r="I9" s="3"/>
    </row>
    <row r="10" spans="2:13" x14ac:dyDescent="0.2">
      <c r="B10" s="3" t="s">
        <v>10</v>
      </c>
      <c r="C10" t="s">
        <v>9</v>
      </c>
      <c r="D10" t="s">
        <v>11</v>
      </c>
      <c r="E10" t="s">
        <v>12</v>
      </c>
      <c r="F10" s="17">
        <v>0.53</v>
      </c>
      <c r="I10" s="3"/>
    </row>
    <row r="11" spans="2:13" x14ac:dyDescent="0.2">
      <c r="B11" s="3" t="s">
        <v>13</v>
      </c>
      <c r="C11" t="s">
        <v>9</v>
      </c>
      <c r="D11" t="s">
        <v>9</v>
      </c>
      <c r="E11" t="s">
        <v>9</v>
      </c>
      <c r="F11" s="17"/>
      <c r="I11" s="5"/>
      <c r="J11" s="5"/>
      <c r="K11" s="5"/>
      <c r="L11" s="5"/>
    </row>
    <row r="12" spans="2:13" x14ac:dyDescent="0.2">
      <c r="B12" s="5" t="s">
        <v>14</v>
      </c>
      <c r="C12" s="5"/>
      <c r="D12" s="5"/>
      <c r="E12" s="5"/>
      <c r="F12" s="47"/>
      <c r="I12" s="3"/>
    </row>
    <row r="13" spans="2:13" x14ac:dyDescent="0.2">
      <c r="B13" s="3" t="s">
        <v>6</v>
      </c>
      <c r="C13" t="s">
        <v>7</v>
      </c>
      <c r="D13" t="s">
        <v>9</v>
      </c>
      <c r="E13" t="s">
        <v>9</v>
      </c>
      <c r="F13" s="17"/>
      <c r="I13" s="3"/>
    </row>
    <row r="14" spans="2:13" x14ac:dyDescent="0.2">
      <c r="B14" s="3" t="s">
        <v>10</v>
      </c>
      <c r="C14" t="s">
        <v>8</v>
      </c>
      <c r="D14" t="s">
        <v>8</v>
      </c>
      <c r="E14" t="s">
        <v>15</v>
      </c>
      <c r="F14" s="17">
        <v>0.41</v>
      </c>
    </row>
    <row r="15" spans="2:13" x14ac:dyDescent="0.2">
      <c r="B15" s="3" t="s">
        <v>13</v>
      </c>
      <c r="C15" t="s">
        <v>9</v>
      </c>
      <c r="D15" t="s">
        <v>9</v>
      </c>
      <c r="E15" t="s">
        <v>9</v>
      </c>
      <c r="F15" s="17"/>
    </row>
    <row r="16" spans="2:13" x14ac:dyDescent="0.2">
      <c r="B16" s="5" t="s">
        <v>16</v>
      </c>
      <c r="C16" s="5"/>
      <c r="D16" s="5"/>
      <c r="E16" s="5"/>
      <c r="F16" s="47"/>
    </row>
    <row r="17" spans="2:6" x14ac:dyDescent="0.2">
      <c r="B17" s="3" t="s">
        <v>6</v>
      </c>
      <c r="C17" t="s">
        <v>8</v>
      </c>
      <c r="D17" t="s">
        <v>9</v>
      </c>
      <c r="E17" t="s">
        <v>17</v>
      </c>
      <c r="F17" s="17"/>
    </row>
    <row r="18" spans="2:6" x14ac:dyDescent="0.2">
      <c r="B18" s="3" t="s">
        <v>10</v>
      </c>
      <c r="C18" t="s">
        <v>8</v>
      </c>
      <c r="D18" t="s">
        <v>9</v>
      </c>
      <c r="E18" t="s">
        <v>9</v>
      </c>
      <c r="F18" s="17" t="s">
        <v>187</v>
      </c>
    </row>
    <row r="19" spans="2:6" x14ac:dyDescent="0.2">
      <c r="B19" s="3" t="s">
        <v>13</v>
      </c>
      <c r="C19" t="s">
        <v>9</v>
      </c>
      <c r="D19" t="s">
        <v>9</v>
      </c>
      <c r="E19" t="s">
        <v>9</v>
      </c>
      <c r="F19" s="17"/>
    </row>
    <row r="20" spans="2:6" x14ac:dyDescent="0.2">
      <c r="B20" s="5" t="s">
        <v>18</v>
      </c>
      <c r="C20" s="5"/>
      <c r="D20" s="5"/>
      <c r="E20" s="5"/>
      <c r="F20" s="47"/>
    </row>
    <row r="21" spans="2:6" x14ac:dyDescent="0.2">
      <c r="B21" s="3" t="s">
        <v>6</v>
      </c>
      <c r="C21" t="s">
        <v>8</v>
      </c>
      <c r="D21" t="s">
        <v>7</v>
      </c>
      <c r="E21" t="s">
        <v>15</v>
      </c>
      <c r="F21" s="17"/>
    </row>
    <row r="22" spans="2:6" x14ac:dyDescent="0.2">
      <c r="B22" s="3" t="s">
        <v>10</v>
      </c>
      <c r="C22" t="s">
        <v>9</v>
      </c>
      <c r="D22" t="s">
        <v>8</v>
      </c>
      <c r="E22" t="s">
        <v>12</v>
      </c>
      <c r="F22" s="17">
        <v>0.38</v>
      </c>
    </row>
    <row r="23" spans="2:6" x14ac:dyDescent="0.2">
      <c r="B23" s="3" t="s">
        <v>13</v>
      </c>
      <c r="C23" t="s">
        <v>9</v>
      </c>
      <c r="D23" t="s">
        <v>9</v>
      </c>
      <c r="E23" t="s">
        <v>9</v>
      </c>
      <c r="F23" s="17"/>
    </row>
    <row r="24" spans="2:6" x14ac:dyDescent="0.2">
      <c r="B24" s="5" t="s">
        <v>19</v>
      </c>
      <c r="C24" s="5"/>
      <c r="D24" s="5"/>
      <c r="E24" s="5"/>
      <c r="F24" s="47"/>
    </row>
    <row r="25" spans="2:6" x14ac:dyDescent="0.2">
      <c r="B25" s="3" t="s">
        <v>6</v>
      </c>
      <c r="C25" t="s">
        <v>8</v>
      </c>
      <c r="D25" t="s">
        <v>11</v>
      </c>
      <c r="E25" t="s">
        <v>15</v>
      </c>
      <c r="F25" s="17"/>
    </row>
    <row r="26" spans="2:6" x14ac:dyDescent="0.2">
      <c r="B26" s="3" t="s">
        <v>10</v>
      </c>
      <c r="C26" t="s">
        <v>9</v>
      </c>
      <c r="D26" t="s">
        <v>9</v>
      </c>
      <c r="E26" t="s">
        <v>9</v>
      </c>
      <c r="F26" s="17">
        <v>0.41</v>
      </c>
    </row>
    <row r="27" spans="2:6" x14ac:dyDescent="0.2">
      <c r="B27" s="3" t="s">
        <v>13</v>
      </c>
      <c r="C27" t="s">
        <v>9</v>
      </c>
      <c r="D27" t="s">
        <v>9</v>
      </c>
      <c r="E27" t="s">
        <v>9</v>
      </c>
      <c r="F27" s="17"/>
    </row>
    <row r="28" spans="2:6" x14ac:dyDescent="0.2">
      <c r="B28" s="5" t="s">
        <v>20</v>
      </c>
      <c r="C28" s="5"/>
      <c r="D28" s="5"/>
      <c r="E28" s="5"/>
      <c r="F28" s="47"/>
    </row>
    <row r="29" spans="2:6" x14ac:dyDescent="0.2">
      <c r="B29" s="3" t="s">
        <v>6</v>
      </c>
      <c r="C29" t="s">
        <v>9</v>
      </c>
      <c r="D29" t="s">
        <v>8</v>
      </c>
      <c r="E29" t="s">
        <v>15</v>
      </c>
      <c r="F29" s="17"/>
    </row>
    <row r="30" spans="2:6" x14ac:dyDescent="0.2">
      <c r="B30" s="3" t="s">
        <v>10</v>
      </c>
      <c r="C30" t="s">
        <v>9</v>
      </c>
      <c r="D30" t="s">
        <v>9</v>
      </c>
      <c r="E30" t="s">
        <v>9</v>
      </c>
      <c r="F30" s="17" t="s">
        <v>188</v>
      </c>
    </row>
    <row r="31" spans="2:6" x14ac:dyDescent="0.2">
      <c r="B31" s="3" t="s">
        <v>13</v>
      </c>
      <c r="C31" t="s">
        <v>9</v>
      </c>
      <c r="D31" t="s">
        <v>9</v>
      </c>
      <c r="E31" t="s">
        <v>9</v>
      </c>
      <c r="F31" s="17"/>
    </row>
    <row r="32" spans="2:6" x14ac:dyDescent="0.2">
      <c r="B32" s="5" t="s">
        <v>21</v>
      </c>
      <c r="C32" s="5"/>
      <c r="D32" s="5"/>
      <c r="E32" s="5"/>
      <c r="F32" s="47"/>
    </row>
    <row r="33" spans="2:6" x14ac:dyDescent="0.2">
      <c r="B33" s="3" t="s">
        <v>6</v>
      </c>
      <c r="C33" t="s">
        <v>8</v>
      </c>
      <c r="D33" t="s">
        <v>11</v>
      </c>
      <c r="E33" t="s">
        <v>15</v>
      </c>
      <c r="F33" s="17"/>
    </row>
    <row r="34" spans="2:6" x14ac:dyDescent="0.2">
      <c r="B34" s="3" t="s">
        <v>10</v>
      </c>
      <c r="C34" t="s">
        <v>9</v>
      </c>
      <c r="D34" t="s">
        <v>9</v>
      </c>
      <c r="E34" t="s">
        <v>9</v>
      </c>
      <c r="F34" s="17">
        <v>0.41</v>
      </c>
    </row>
    <row r="35" spans="2:6" x14ac:dyDescent="0.2">
      <c r="B35" s="3" t="s">
        <v>13</v>
      </c>
      <c r="C35" t="s">
        <v>9</v>
      </c>
      <c r="D35" t="s">
        <v>9</v>
      </c>
      <c r="E35" t="s">
        <v>9</v>
      </c>
      <c r="F35" s="17"/>
    </row>
    <row r="36" spans="2:6" x14ac:dyDescent="0.2">
      <c r="B36" s="5" t="s">
        <v>22</v>
      </c>
      <c r="C36" s="5"/>
      <c r="D36" s="5"/>
      <c r="E36" s="5"/>
      <c r="F36" s="47"/>
    </row>
    <row r="37" spans="2:6" x14ac:dyDescent="0.2">
      <c r="B37" s="3" t="s">
        <v>6</v>
      </c>
      <c r="C37" t="s">
        <v>9</v>
      </c>
      <c r="D37" t="s">
        <v>8</v>
      </c>
      <c r="E37" t="s">
        <v>12</v>
      </c>
      <c r="F37" s="17"/>
    </row>
    <row r="38" spans="2:6" x14ac:dyDescent="0.2">
      <c r="B38" s="3" t="s">
        <v>10</v>
      </c>
      <c r="C38" t="s">
        <v>9</v>
      </c>
      <c r="D38" t="s">
        <v>9</v>
      </c>
      <c r="E38" t="s">
        <v>15</v>
      </c>
      <c r="F38" s="17" t="s">
        <v>189</v>
      </c>
    </row>
    <row r="39" spans="2:6" x14ac:dyDescent="0.2">
      <c r="B39" s="3" t="s">
        <v>13</v>
      </c>
      <c r="C39" t="s">
        <v>9</v>
      </c>
      <c r="D39" t="s">
        <v>9</v>
      </c>
      <c r="E39" t="s">
        <v>9</v>
      </c>
      <c r="F39" s="17"/>
    </row>
    <row r="40" spans="2:6" x14ac:dyDescent="0.2">
      <c r="B40" s="5" t="s">
        <v>23</v>
      </c>
      <c r="C40" s="5"/>
      <c r="D40" s="5"/>
      <c r="E40" s="5"/>
      <c r="F40" s="47"/>
    </row>
    <row r="41" spans="2:6" x14ac:dyDescent="0.2">
      <c r="B41" s="3" t="s">
        <v>6</v>
      </c>
      <c r="C41" t="s">
        <v>24</v>
      </c>
      <c r="D41" t="s">
        <v>9</v>
      </c>
      <c r="E41" t="s">
        <v>15</v>
      </c>
      <c r="F41" s="17"/>
    </row>
    <row r="42" spans="2:6" x14ac:dyDescent="0.2">
      <c r="B42" s="3" t="s">
        <v>10</v>
      </c>
      <c r="C42" t="s">
        <v>9</v>
      </c>
      <c r="D42" t="s">
        <v>7</v>
      </c>
      <c r="E42" t="s">
        <v>15</v>
      </c>
      <c r="F42" s="17">
        <v>0.53</v>
      </c>
    </row>
    <row r="43" spans="2:6" x14ac:dyDescent="0.2">
      <c r="B43" s="3" t="s">
        <v>13</v>
      </c>
      <c r="C43" t="s">
        <v>9</v>
      </c>
      <c r="D43" t="s">
        <v>9</v>
      </c>
      <c r="E43" t="s">
        <v>9</v>
      </c>
      <c r="F43" s="17"/>
    </row>
    <row r="44" spans="2:6" x14ac:dyDescent="0.2">
      <c r="B44" s="21" t="s">
        <v>25</v>
      </c>
      <c r="C44" s="5"/>
      <c r="D44" s="5"/>
      <c r="E44" s="5"/>
      <c r="F44" s="47"/>
    </row>
    <row r="45" spans="2:6" x14ac:dyDescent="0.2">
      <c r="C45" t="s">
        <v>9</v>
      </c>
      <c r="D45" t="s">
        <v>9</v>
      </c>
      <c r="E45" t="s">
        <v>9</v>
      </c>
      <c r="F45" s="17"/>
    </row>
    <row r="46" spans="2:6" x14ac:dyDescent="0.2">
      <c r="B46" s="20" t="s">
        <v>27</v>
      </c>
      <c r="C46" s="20"/>
      <c r="D46" s="20"/>
      <c r="E46" s="20"/>
      <c r="F46" s="20"/>
    </row>
    <row r="47" spans="2:6" x14ac:dyDescent="0.2">
      <c r="B47" s="1"/>
      <c r="C47" s="1" t="s">
        <v>2</v>
      </c>
      <c r="D47" s="1" t="s">
        <v>2</v>
      </c>
      <c r="E47" s="1" t="s">
        <v>2</v>
      </c>
    </row>
    <row r="48" spans="2:6" x14ac:dyDescent="0.2">
      <c r="B48" s="5" t="s">
        <v>29</v>
      </c>
      <c r="C48" s="5"/>
      <c r="D48" s="5"/>
      <c r="E48" s="5"/>
      <c r="F48" s="5"/>
    </row>
    <row r="49" spans="2:6" x14ac:dyDescent="0.2">
      <c r="C49" t="s">
        <v>11</v>
      </c>
      <c r="D49" t="s">
        <v>11</v>
      </c>
      <c r="E49" t="s">
        <v>12</v>
      </c>
      <c r="F49" s="17">
        <v>0.92</v>
      </c>
    </row>
    <row r="50" spans="2:6" x14ac:dyDescent="0.2">
      <c r="B50" s="5" t="s">
        <v>30</v>
      </c>
      <c r="C50" s="5"/>
      <c r="D50" s="5"/>
      <c r="E50" s="5"/>
      <c r="F50" s="47"/>
    </row>
    <row r="51" spans="2:6" x14ac:dyDescent="0.2">
      <c r="B51" s="3" t="s">
        <v>31</v>
      </c>
      <c r="C51" t="s">
        <v>7</v>
      </c>
      <c r="D51" t="s">
        <v>8</v>
      </c>
      <c r="E51" t="s">
        <v>15</v>
      </c>
      <c r="F51" s="17">
        <v>0.78</v>
      </c>
    </row>
    <row r="52" spans="2:6" x14ac:dyDescent="0.2">
      <c r="B52" s="3" t="s">
        <v>32</v>
      </c>
      <c r="C52" t="s">
        <v>9</v>
      </c>
      <c r="D52" t="s">
        <v>8</v>
      </c>
      <c r="E52" t="s">
        <v>15</v>
      </c>
      <c r="F52" s="17">
        <v>0.68</v>
      </c>
    </row>
    <row r="53" spans="2:6" x14ac:dyDescent="0.2">
      <c r="B53" s="5" t="s">
        <v>33</v>
      </c>
      <c r="C53" s="5"/>
      <c r="D53" s="5"/>
      <c r="E53" s="5"/>
      <c r="F53" s="47"/>
    </row>
    <row r="54" spans="2:6" x14ac:dyDescent="0.2">
      <c r="B54" s="3" t="s">
        <v>34</v>
      </c>
      <c r="C54" t="s">
        <v>9</v>
      </c>
      <c r="D54" t="s">
        <v>7</v>
      </c>
      <c r="E54" t="s">
        <v>9</v>
      </c>
      <c r="F54" s="17">
        <v>0.7</v>
      </c>
    </row>
    <row r="55" spans="2:6" x14ac:dyDescent="0.2">
      <c r="B55" s="3" t="s">
        <v>35</v>
      </c>
      <c r="C55" t="s">
        <v>8</v>
      </c>
      <c r="D55" t="s">
        <v>8</v>
      </c>
      <c r="E55" t="s">
        <v>9</v>
      </c>
      <c r="F55" s="17">
        <v>0.99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C3978-C32B-1945-95C0-D38EE9DDA2B3}">
  <dimension ref="B4:I57"/>
  <sheetViews>
    <sheetView topLeftCell="A27" workbookViewId="0">
      <selection activeCell="D44" sqref="D44:I44"/>
    </sheetView>
  </sheetViews>
  <sheetFormatPr baseColWidth="10" defaultRowHeight="16" x14ac:dyDescent="0.2"/>
  <sheetData>
    <row r="4" spans="2:9" x14ac:dyDescent="0.2">
      <c r="B4" s="10"/>
      <c r="C4" s="10"/>
      <c r="D4" s="10"/>
      <c r="E4" s="10"/>
      <c r="F4" s="10"/>
      <c r="G4" s="10"/>
      <c r="H4" s="10"/>
      <c r="I4" s="10"/>
    </row>
    <row r="5" spans="2:9" x14ac:dyDescent="0.2">
      <c r="B5" s="10"/>
      <c r="C5" s="39"/>
      <c r="D5" s="39"/>
      <c r="E5" s="39"/>
      <c r="F5" s="39"/>
      <c r="G5" s="39"/>
      <c r="H5" s="39"/>
      <c r="I5" s="39"/>
    </row>
    <row r="6" spans="2:9" x14ac:dyDescent="0.2">
      <c r="B6" s="10"/>
      <c r="C6" s="39"/>
      <c r="D6" s="39"/>
      <c r="E6" s="39"/>
      <c r="F6" s="39"/>
      <c r="G6" s="39"/>
      <c r="H6" s="39"/>
      <c r="I6" s="39"/>
    </row>
    <row r="7" spans="2:9" x14ac:dyDescent="0.2">
      <c r="B7" s="10"/>
      <c r="C7" s="39"/>
      <c r="D7" s="39"/>
      <c r="E7" s="39"/>
      <c r="F7" s="39"/>
      <c r="G7" s="39"/>
      <c r="H7" s="39"/>
      <c r="I7" s="39"/>
    </row>
    <row r="20" spans="2:9" x14ac:dyDescent="0.2">
      <c r="B20" t="s">
        <v>0</v>
      </c>
      <c r="C20" t="s">
        <v>91</v>
      </c>
      <c r="D20" t="s">
        <v>92</v>
      </c>
      <c r="E20" t="s">
        <v>93</v>
      </c>
      <c r="F20" t="s">
        <v>94</v>
      </c>
      <c r="G20" t="s">
        <v>95</v>
      </c>
      <c r="H20" t="s">
        <v>96</v>
      </c>
      <c r="I20" t="s">
        <v>97</v>
      </c>
    </row>
    <row r="21" spans="2:9" x14ac:dyDescent="0.2">
      <c r="B21">
        <v>1</v>
      </c>
    </row>
    <row r="22" spans="2:9" x14ac:dyDescent="0.2">
      <c r="B22">
        <v>4</v>
      </c>
      <c r="C22">
        <v>1</v>
      </c>
      <c r="D22">
        <v>0</v>
      </c>
      <c r="E22">
        <v>4</v>
      </c>
      <c r="F22">
        <v>1</v>
      </c>
      <c r="G22">
        <v>1</v>
      </c>
      <c r="H22">
        <v>0</v>
      </c>
      <c r="I22">
        <v>0</v>
      </c>
    </row>
    <row r="23" spans="2:9" x14ac:dyDescent="0.2">
      <c r="B23">
        <v>8</v>
      </c>
      <c r="C23">
        <v>8</v>
      </c>
      <c r="D23">
        <v>0</v>
      </c>
      <c r="E23">
        <v>7</v>
      </c>
      <c r="F23">
        <v>2</v>
      </c>
      <c r="G23">
        <v>1</v>
      </c>
      <c r="H23">
        <v>0</v>
      </c>
      <c r="I23">
        <v>0</v>
      </c>
    </row>
    <row r="24" spans="2:9" x14ac:dyDescent="0.2">
      <c r="B24" s="53">
        <v>10</v>
      </c>
      <c r="F24">
        <v>6</v>
      </c>
      <c r="G24">
        <v>6</v>
      </c>
      <c r="H24">
        <v>5</v>
      </c>
      <c r="I24">
        <v>0</v>
      </c>
    </row>
    <row r="25" spans="2:9" x14ac:dyDescent="0.2">
      <c r="B25" s="53">
        <v>13</v>
      </c>
      <c r="D25">
        <v>4</v>
      </c>
      <c r="E25">
        <v>7</v>
      </c>
      <c r="F25">
        <v>8</v>
      </c>
      <c r="G25">
        <v>8</v>
      </c>
    </row>
    <row r="26" spans="2:9" x14ac:dyDescent="0.2">
      <c r="B26">
        <v>16</v>
      </c>
      <c r="C26">
        <v>1</v>
      </c>
      <c r="D26">
        <v>0</v>
      </c>
      <c r="E26">
        <v>2</v>
      </c>
      <c r="F26">
        <v>0</v>
      </c>
      <c r="G26">
        <v>2</v>
      </c>
    </row>
    <row r="27" spans="2:9" x14ac:dyDescent="0.2">
      <c r="B27">
        <v>22</v>
      </c>
      <c r="C27">
        <v>11</v>
      </c>
      <c r="D27">
        <v>8</v>
      </c>
      <c r="E27">
        <v>7</v>
      </c>
      <c r="F27">
        <v>9</v>
      </c>
      <c r="G27">
        <v>8</v>
      </c>
      <c r="H27">
        <v>8</v>
      </c>
      <c r="I27">
        <v>0</v>
      </c>
    </row>
    <row r="28" spans="2:9" x14ac:dyDescent="0.2">
      <c r="B28" s="53">
        <v>23</v>
      </c>
      <c r="C28">
        <v>1</v>
      </c>
      <c r="D28">
        <v>0</v>
      </c>
      <c r="E28">
        <v>2</v>
      </c>
      <c r="G28">
        <v>3</v>
      </c>
      <c r="H28">
        <v>4</v>
      </c>
      <c r="I28">
        <v>0</v>
      </c>
    </row>
    <row r="29" spans="2:9" x14ac:dyDescent="0.2">
      <c r="B29">
        <v>25</v>
      </c>
      <c r="C29">
        <v>8</v>
      </c>
      <c r="D29">
        <v>3</v>
      </c>
      <c r="E29">
        <v>4</v>
      </c>
      <c r="F29">
        <v>6</v>
      </c>
      <c r="G29">
        <v>5</v>
      </c>
      <c r="H29">
        <v>3</v>
      </c>
      <c r="I29">
        <v>2</v>
      </c>
    </row>
    <row r="30" spans="2:9" x14ac:dyDescent="0.2">
      <c r="B30" t="s">
        <v>89</v>
      </c>
      <c r="C30">
        <f t="shared" ref="C30:I30" si="0">SUM(C22:C29)</f>
        <v>30</v>
      </c>
      <c r="D30">
        <f t="shared" si="0"/>
        <v>15</v>
      </c>
      <c r="E30">
        <f t="shared" si="0"/>
        <v>33</v>
      </c>
      <c r="F30">
        <f t="shared" si="0"/>
        <v>32</v>
      </c>
      <c r="G30">
        <f t="shared" si="0"/>
        <v>34</v>
      </c>
      <c r="H30">
        <f t="shared" si="0"/>
        <v>20</v>
      </c>
      <c r="I30">
        <f t="shared" si="0"/>
        <v>2</v>
      </c>
    </row>
    <row r="31" spans="2:9" x14ac:dyDescent="0.2">
      <c r="B31" t="s">
        <v>90</v>
      </c>
      <c r="C31">
        <f>(C30/6)</f>
        <v>5</v>
      </c>
      <c r="D31">
        <f>(D30/7)</f>
        <v>2.1428571428571428</v>
      </c>
      <c r="E31">
        <f>(E30/7)</f>
        <v>4.7142857142857144</v>
      </c>
      <c r="F31">
        <f>(F30/7)</f>
        <v>4.5714285714285712</v>
      </c>
      <c r="G31">
        <f>(G30/8)</f>
        <v>4.25</v>
      </c>
      <c r="H31">
        <f>(H30/6)</f>
        <v>3.3333333333333335</v>
      </c>
      <c r="I31">
        <f>(I30/6)</f>
        <v>0.33333333333333331</v>
      </c>
    </row>
    <row r="34" spans="2:9" x14ac:dyDescent="0.2">
      <c r="B34" t="s">
        <v>28</v>
      </c>
    </row>
    <row r="35" spans="2:9" x14ac:dyDescent="0.2">
      <c r="B35">
        <v>3</v>
      </c>
      <c r="C35">
        <v>1</v>
      </c>
      <c r="D35">
        <v>3</v>
      </c>
      <c r="E35">
        <v>3</v>
      </c>
      <c r="F35">
        <v>3</v>
      </c>
      <c r="G35">
        <v>5</v>
      </c>
      <c r="H35">
        <v>3</v>
      </c>
      <c r="I35">
        <v>0</v>
      </c>
    </row>
    <row r="36" spans="2:9" x14ac:dyDescent="0.2">
      <c r="B36">
        <v>6</v>
      </c>
      <c r="C36">
        <v>1</v>
      </c>
      <c r="D36">
        <v>4</v>
      </c>
      <c r="E36">
        <v>4</v>
      </c>
      <c r="F36">
        <v>2</v>
      </c>
      <c r="G36">
        <v>2</v>
      </c>
      <c r="H36">
        <v>0</v>
      </c>
      <c r="I36">
        <v>0</v>
      </c>
    </row>
    <row r="37" spans="2:9" x14ac:dyDescent="0.2">
      <c r="B37">
        <v>7</v>
      </c>
      <c r="C37">
        <v>5</v>
      </c>
      <c r="D37">
        <v>2</v>
      </c>
      <c r="E37">
        <v>3</v>
      </c>
      <c r="F37">
        <v>3</v>
      </c>
      <c r="G37">
        <v>0</v>
      </c>
      <c r="H37">
        <v>0</v>
      </c>
      <c r="I37">
        <v>0</v>
      </c>
    </row>
    <row r="38" spans="2:9" x14ac:dyDescent="0.2">
      <c r="B38">
        <v>11</v>
      </c>
      <c r="C38">
        <v>1</v>
      </c>
      <c r="D38">
        <v>0</v>
      </c>
      <c r="E38">
        <v>3</v>
      </c>
      <c r="F38">
        <v>1</v>
      </c>
      <c r="G38">
        <v>0</v>
      </c>
      <c r="H38">
        <v>0</v>
      </c>
      <c r="I38">
        <v>0</v>
      </c>
    </row>
    <row r="39" spans="2:9" x14ac:dyDescent="0.2">
      <c r="B39">
        <v>17</v>
      </c>
      <c r="C39">
        <v>1</v>
      </c>
      <c r="D39">
        <v>1</v>
      </c>
      <c r="E39">
        <v>0</v>
      </c>
      <c r="F39">
        <v>2</v>
      </c>
      <c r="G39">
        <v>3</v>
      </c>
      <c r="H39">
        <v>1</v>
      </c>
      <c r="I39">
        <v>1</v>
      </c>
    </row>
    <row r="40" spans="2:9" x14ac:dyDescent="0.2">
      <c r="B40">
        <v>18</v>
      </c>
      <c r="C40">
        <v>1</v>
      </c>
      <c r="D40">
        <v>4</v>
      </c>
      <c r="E40">
        <v>1</v>
      </c>
      <c r="F40">
        <v>0</v>
      </c>
      <c r="G40">
        <v>5</v>
      </c>
      <c r="H40">
        <v>3</v>
      </c>
      <c r="I40">
        <v>1</v>
      </c>
    </row>
    <row r="41" spans="2:9" x14ac:dyDescent="0.2">
      <c r="B41">
        <v>20</v>
      </c>
      <c r="C41">
        <v>1</v>
      </c>
      <c r="D41">
        <v>0</v>
      </c>
      <c r="E41">
        <v>0</v>
      </c>
      <c r="F41">
        <v>3</v>
      </c>
      <c r="G41">
        <v>3</v>
      </c>
      <c r="H41">
        <v>0</v>
      </c>
      <c r="I41">
        <v>0</v>
      </c>
    </row>
    <row r="42" spans="2:9" x14ac:dyDescent="0.2">
      <c r="B42" s="53">
        <v>21</v>
      </c>
      <c r="C42">
        <v>1</v>
      </c>
      <c r="D42">
        <v>6</v>
      </c>
      <c r="E42">
        <v>1</v>
      </c>
      <c r="G42">
        <v>7</v>
      </c>
      <c r="H42">
        <v>0</v>
      </c>
    </row>
    <row r="43" spans="2:9" x14ac:dyDescent="0.2">
      <c r="B43" t="s">
        <v>89</v>
      </c>
      <c r="C43">
        <f t="shared" ref="C43:I43" si="1">SUM(C35:C42)</f>
        <v>12</v>
      </c>
      <c r="D43">
        <f t="shared" si="1"/>
        <v>20</v>
      </c>
      <c r="E43">
        <f t="shared" si="1"/>
        <v>15</v>
      </c>
      <c r="F43">
        <f t="shared" si="1"/>
        <v>14</v>
      </c>
      <c r="G43">
        <f t="shared" si="1"/>
        <v>25</v>
      </c>
      <c r="H43">
        <f t="shared" si="1"/>
        <v>7</v>
      </c>
      <c r="I43">
        <f t="shared" si="1"/>
        <v>2</v>
      </c>
    </row>
    <row r="44" spans="2:9" x14ac:dyDescent="0.2">
      <c r="B44" t="s">
        <v>90</v>
      </c>
      <c r="C44" s="12">
        <f>(C43/8)</f>
        <v>1.5</v>
      </c>
      <c r="D44" s="12">
        <f>(D43/8)</f>
        <v>2.5</v>
      </c>
      <c r="E44" s="12">
        <f>(E43/8)</f>
        <v>1.875</v>
      </c>
      <c r="F44" s="12">
        <f>(F43/7)</f>
        <v>2</v>
      </c>
      <c r="G44" s="12">
        <f>(G43/8)</f>
        <v>3.125</v>
      </c>
      <c r="H44" s="12">
        <f>(H43/8)</f>
        <v>0.875</v>
      </c>
      <c r="I44" s="12">
        <f>(I43/7)</f>
        <v>0.2857142857142857</v>
      </c>
    </row>
    <row r="48" spans="2:9" x14ac:dyDescent="0.2">
      <c r="B48" t="s">
        <v>1</v>
      </c>
    </row>
    <row r="49" spans="2:9" x14ac:dyDescent="0.2">
      <c r="B49" s="53">
        <v>2</v>
      </c>
      <c r="C49">
        <v>5</v>
      </c>
      <c r="D49">
        <v>8</v>
      </c>
      <c r="F49">
        <v>3</v>
      </c>
      <c r="G49">
        <v>0</v>
      </c>
      <c r="H49">
        <v>0</v>
      </c>
    </row>
    <row r="50" spans="2:9" x14ac:dyDescent="0.2">
      <c r="B50">
        <v>9</v>
      </c>
      <c r="C50">
        <v>5</v>
      </c>
      <c r="D50">
        <v>2</v>
      </c>
      <c r="E50">
        <v>1</v>
      </c>
      <c r="F50">
        <v>2</v>
      </c>
      <c r="G50">
        <v>5</v>
      </c>
      <c r="H50">
        <v>1</v>
      </c>
      <c r="I50">
        <v>0</v>
      </c>
    </row>
    <row r="51" spans="2:9" x14ac:dyDescent="0.2">
      <c r="B51" s="53">
        <v>12</v>
      </c>
      <c r="C51">
        <v>1</v>
      </c>
      <c r="D51">
        <v>0</v>
      </c>
      <c r="F51">
        <v>0</v>
      </c>
      <c r="G51">
        <v>0</v>
      </c>
      <c r="H51">
        <v>0</v>
      </c>
    </row>
    <row r="52" spans="2:9" x14ac:dyDescent="0.2">
      <c r="B52">
        <v>14</v>
      </c>
      <c r="C52">
        <v>1</v>
      </c>
      <c r="D52">
        <v>0</v>
      </c>
      <c r="E52">
        <v>1</v>
      </c>
      <c r="F52">
        <v>2</v>
      </c>
      <c r="G52">
        <v>2</v>
      </c>
      <c r="H52">
        <v>3</v>
      </c>
      <c r="I52">
        <v>0</v>
      </c>
    </row>
    <row r="53" spans="2:9" x14ac:dyDescent="0.2">
      <c r="B53" s="53">
        <v>15</v>
      </c>
      <c r="C53">
        <v>5</v>
      </c>
      <c r="D53">
        <v>1</v>
      </c>
      <c r="E53">
        <v>3</v>
      </c>
      <c r="F53">
        <v>4</v>
      </c>
      <c r="G53">
        <v>4</v>
      </c>
    </row>
    <row r="54" spans="2:9" x14ac:dyDescent="0.2">
      <c r="B54" s="53">
        <v>19</v>
      </c>
      <c r="C54">
        <v>1</v>
      </c>
      <c r="D54">
        <v>9</v>
      </c>
      <c r="G54">
        <v>7</v>
      </c>
    </row>
    <row r="55" spans="2:9" x14ac:dyDescent="0.2">
      <c r="B55">
        <v>24</v>
      </c>
      <c r="C55">
        <v>3</v>
      </c>
      <c r="D55">
        <v>0</v>
      </c>
      <c r="E55">
        <v>7</v>
      </c>
      <c r="F55">
        <v>7</v>
      </c>
      <c r="G55">
        <v>6</v>
      </c>
      <c r="H55">
        <v>1</v>
      </c>
      <c r="I55">
        <v>2</v>
      </c>
    </row>
    <row r="56" spans="2:9" x14ac:dyDescent="0.2">
      <c r="B56" t="s">
        <v>89</v>
      </c>
      <c r="C56">
        <f t="shared" ref="C56:I56" si="2">SUM(C49:C55)</f>
        <v>21</v>
      </c>
      <c r="D56">
        <f t="shared" si="2"/>
        <v>20</v>
      </c>
      <c r="E56">
        <f t="shared" si="2"/>
        <v>12</v>
      </c>
      <c r="F56">
        <f t="shared" si="2"/>
        <v>18</v>
      </c>
      <c r="G56">
        <f t="shared" si="2"/>
        <v>24</v>
      </c>
      <c r="H56">
        <f t="shared" si="2"/>
        <v>5</v>
      </c>
      <c r="I56">
        <f t="shared" si="2"/>
        <v>2</v>
      </c>
    </row>
    <row r="57" spans="2:9" x14ac:dyDescent="0.2">
      <c r="B57" t="s">
        <v>90</v>
      </c>
      <c r="C57">
        <f>(C56/7)</f>
        <v>3</v>
      </c>
      <c r="D57">
        <f>(D56/7)</f>
        <v>2.8571428571428572</v>
      </c>
      <c r="E57">
        <f>(E56/4)</f>
        <v>3</v>
      </c>
      <c r="F57">
        <f>(F56/6)</f>
        <v>3</v>
      </c>
      <c r="G57">
        <f>(G56/7)</f>
        <v>3.4285714285714284</v>
      </c>
      <c r="H57">
        <f>(H56/5)</f>
        <v>1</v>
      </c>
      <c r="I57">
        <f>(I56/3)</f>
        <v>0.66666666666666663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EFADE-6762-D84C-BF3C-0942C47D7BDC}">
  <dimension ref="B3:K42"/>
  <sheetViews>
    <sheetView topLeftCell="A13" workbookViewId="0">
      <selection activeCell="D42" sqref="D42"/>
    </sheetView>
  </sheetViews>
  <sheetFormatPr baseColWidth="10" defaultRowHeight="16" x14ac:dyDescent="0.2"/>
  <sheetData>
    <row r="3" spans="2:11" x14ac:dyDescent="0.2">
      <c r="C3" t="s">
        <v>87</v>
      </c>
      <c r="D3" t="s">
        <v>88</v>
      </c>
      <c r="G3" t="s">
        <v>80</v>
      </c>
      <c r="H3" t="s">
        <v>81</v>
      </c>
      <c r="I3" t="s">
        <v>1</v>
      </c>
      <c r="J3" t="s">
        <v>40</v>
      </c>
    </row>
    <row r="4" spans="2:11" x14ac:dyDescent="0.2">
      <c r="B4" t="s">
        <v>0</v>
      </c>
      <c r="F4" t="s">
        <v>181</v>
      </c>
      <c r="G4" s="10">
        <v>68.400000000000006</v>
      </c>
      <c r="H4" s="10">
        <v>67</v>
      </c>
      <c r="I4" s="10">
        <v>88.6</v>
      </c>
      <c r="J4" s="10"/>
      <c r="K4" s="10"/>
    </row>
    <row r="6" spans="2:11" x14ac:dyDescent="0.2">
      <c r="C6">
        <v>4</v>
      </c>
      <c r="D6">
        <v>7.5</v>
      </c>
    </row>
    <row r="7" spans="2:11" x14ac:dyDescent="0.2">
      <c r="C7">
        <v>8</v>
      </c>
      <c r="D7">
        <v>37.5</v>
      </c>
    </row>
    <row r="8" spans="2:11" x14ac:dyDescent="0.2">
      <c r="C8">
        <v>10</v>
      </c>
      <c r="D8">
        <v>91.8</v>
      </c>
    </row>
    <row r="9" spans="2:11" x14ac:dyDescent="0.2">
      <c r="C9">
        <v>13</v>
      </c>
      <c r="D9">
        <v>135</v>
      </c>
    </row>
    <row r="10" spans="2:11" x14ac:dyDescent="0.2">
      <c r="C10">
        <v>16</v>
      </c>
      <c r="D10">
        <v>0</v>
      </c>
    </row>
    <row r="11" spans="2:11" x14ac:dyDescent="0.2">
      <c r="C11">
        <v>22</v>
      </c>
      <c r="D11">
        <v>135.80000000000001</v>
      </c>
    </row>
    <row r="12" spans="2:11" x14ac:dyDescent="0.2">
      <c r="C12">
        <v>23</v>
      </c>
      <c r="D12">
        <v>0.8</v>
      </c>
    </row>
    <row r="13" spans="2:11" x14ac:dyDescent="0.2">
      <c r="C13">
        <v>25</v>
      </c>
      <c r="D13">
        <v>139</v>
      </c>
    </row>
    <row r="14" spans="2:11" x14ac:dyDescent="0.2">
      <c r="C14" t="s">
        <v>89</v>
      </c>
      <c r="D14">
        <f>SUM(D6:D13)</f>
        <v>547.40000000000009</v>
      </c>
    </row>
    <row r="15" spans="2:11" x14ac:dyDescent="0.2">
      <c r="C15" t="s">
        <v>90</v>
      </c>
      <c r="D15">
        <f>(D14/8)</f>
        <v>68.425000000000011</v>
      </c>
    </row>
    <row r="16" spans="2:11" x14ac:dyDescent="0.2">
      <c r="C16" t="s">
        <v>224</v>
      </c>
      <c r="E16">
        <f>_xlfn.STDEV.S(D6:D13)</f>
        <v>63.720567435371386</v>
      </c>
    </row>
    <row r="18" spans="2:4" x14ac:dyDescent="0.2">
      <c r="B18" t="s">
        <v>28</v>
      </c>
    </row>
    <row r="19" spans="2:4" x14ac:dyDescent="0.2">
      <c r="C19">
        <v>3</v>
      </c>
      <c r="D19">
        <v>100.7</v>
      </c>
    </row>
    <row r="20" spans="2:4" x14ac:dyDescent="0.2">
      <c r="C20">
        <v>6</v>
      </c>
      <c r="D20">
        <v>37.5</v>
      </c>
    </row>
    <row r="21" spans="2:4" x14ac:dyDescent="0.2">
      <c r="C21">
        <v>7</v>
      </c>
      <c r="D21">
        <v>75</v>
      </c>
    </row>
    <row r="22" spans="2:4" x14ac:dyDescent="0.2">
      <c r="C22">
        <v>11</v>
      </c>
      <c r="D22">
        <v>75</v>
      </c>
    </row>
    <row r="23" spans="2:4" x14ac:dyDescent="0.2">
      <c r="C23">
        <v>17</v>
      </c>
      <c r="D23">
        <v>75</v>
      </c>
    </row>
    <row r="24" spans="2:4" x14ac:dyDescent="0.2">
      <c r="C24">
        <v>18</v>
      </c>
      <c r="D24">
        <v>82.5</v>
      </c>
    </row>
    <row r="25" spans="2:4" x14ac:dyDescent="0.2">
      <c r="C25">
        <v>20</v>
      </c>
      <c r="D25">
        <v>52.5</v>
      </c>
    </row>
    <row r="26" spans="2:4" x14ac:dyDescent="0.2">
      <c r="C26">
        <v>21</v>
      </c>
      <c r="D26">
        <v>37.5</v>
      </c>
    </row>
    <row r="27" spans="2:4" x14ac:dyDescent="0.2">
      <c r="C27" t="s">
        <v>89</v>
      </c>
      <c r="D27">
        <f>SUM(D19:D26)</f>
        <v>535.70000000000005</v>
      </c>
    </row>
    <row r="28" spans="2:4" x14ac:dyDescent="0.2">
      <c r="C28" t="s">
        <v>90</v>
      </c>
      <c r="D28">
        <f>(D27/8)</f>
        <v>66.962500000000006</v>
      </c>
    </row>
    <row r="29" spans="2:4" x14ac:dyDescent="0.2">
      <c r="C29" t="s">
        <v>224</v>
      </c>
      <c r="D29">
        <f>_xlfn.STDEV.S(D19:D26)</f>
        <v>22.42026745730616</v>
      </c>
    </row>
    <row r="32" spans="2:4" x14ac:dyDescent="0.2">
      <c r="B32" t="s">
        <v>1</v>
      </c>
    </row>
    <row r="33" spans="3:4" x14ac:dyDescent="0.2">
      <c r="C33">
        <v>2</v>
      </c>
      <c r="D33">
        <v>78.2</v>
      </c>
    </row>
    <row r="34" spans="3:4" x14ac:dyDescent="0.2">
      <c r="C34">
        <v>9</v>
      </c>
      <c r="D34">
        <v>61.6</v>
      </c>
    </row>
    <row r="35" spans="3:4" x14ac:dyDescent="0.2">
      <c r="C35">
        <v>12</v>
      </c>
      <c r="D35">
        <v>45</v>
      </c>
    </row>
    <row r="36" spans="3:4" x14ac:dyDescent="0.2">
      <c r="C36">
        <v>14</v>
      </c>
      <c r="D36">
        <v>90</v>
      </c>
    </row>
    <row r="37" spans="3:4" x14ac:dyDescent="0.2">
      <c r="C37">
        <v>15</v>
      </c>
      <c r="D37">
        <v>90</v>
      </c>
    </row>
    <row r="38" spans="3:4" x14ac:dyDescent="0.2">
      <c r="C38">
        <v>19</v>
      </c>
      <c r="D38">
        <v>157.74</v>
      </c>
    </row>
    <row r="39" spans="3:4" x14ac:dyDescent="0.2">
      <c r="C39">
        <v>24</v>
      </c>
      <c r="D39">
        <v>97.5</v>
      </c>
    </row>
    <row r="40" spans="3:4" x14ac:dyDescent="0.2">
      <c r="C40" t="s">
        <v>89</v>
      </c>
      <c r="D40">
        <f>SUM(D33:D39)</f>
        <v>620.04</v>
      </c>
    </row>
    <row r="41" spans="3:4" x14ac:dyDescent="0.2">
      <c r="C41" t="s">
        <v>90</v>
      </c>
      <c r="D41">
        <f>(D40/7)</f>
        <v>88.577142857142846</v>
      </c>
    </row>
    <row r="42" spans="3:4" x14ac:dyDescent="0.2">
      <c r="C42" t="s">
        <v>224</v>
      </c>
      <c r="D42">
        <f>_xlfn.STDEV.S(D33:D39)</f>
        <v>35.593974075343063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A8A0E-F727-BA4D-B89F-18A8EC15C78A}">
  <dimension ref="B2:H86"/>
  <sheetViews>
    <sheetView workbookViewId="0">
      <selection activeCell="G30" sqref="G30"/>
    </sheetView>
  </sheetViews>
  <sheetFormatPr baseColWidth="10" defaultRowHeight="16" x14ac:dyDescent="0.2"/>
  <cols>
    <col min="2" max="2" width="109.6640625" customWidth="1"/>
    <col min="3" max="3" width="14.6640625" customWidth="1"/>
    <col min="4" max="4" width="13.83203125" customWidth="1"/>
    <col min="5" max="5" width="16.33203125" customWidth="1"/>
  </cols>
  <sheetData>
    <row r="2" spans="2:8" x14ac:dyDescent="0.2">
      <c r="C2" t="s">
        <v>190</v>
      </c>
      <c r="D2" t="s">
        <v>191</v>
      </c>
      <c r="E2" t="s">
        <v>192</v>
      </c>
    </row>
    <row r="3" spans="2:8" x14ac:dyDescent="0.2">
      <c r="B3" s="48" t="s">
        <v>198</v>
      </c>
      <c r="C3" s="12">
        <v>57</v>
      </c>
      <c r="D3" s="12">
        <v>25</v>
      </c>
      <c r="E3" s="12">
        <v>63</v>
      </c>
    </row>
    <row r="4" spans="2:8" x14ac:dyDescent="0.2">
      <c r="B4" s="48" t="s">
        <v>193</v>
      </c>
      <c r="C4" s="54" t="s">
        <v>194</v>
      </c>
      <c r="D4" s="12"/>
      <c r="E4" s="12"/>
    </row>
    <row r="5" spans="2:8" x14ac:dyDescent="0.2">
      <c r="B5" s="48" t="s">
        <v>195</v>
      </c>
      <c r="C5">
        <v>43</v>
      </c>
      <c r="D5" s="12">
        <v>50</v>
      </c>
      <c r="E5" s="12">
        <v>88</v>
      </c>
    </row>
    <row r="6" spans="2:8" x14ac:dyDescent="0.2">
      <c r="B6" s="48" t="s">
        <v>196</v>
      </c>
      <c r="C6" s="12">
        <v>0</v>
      </c>
      <c r="D6" s="12">
        <v>0</v>
      </c>
      <c r="E6" s="12">
        <v>0</v>
      </c>
    </row>
    <row r="7" spans="2:8" x14ac:dyDescent="0.2">
      <c r="B7" t="s">
        <v>205</v>
      </c>
      <c r="G7" s="10"/>
      <c r="H7" s="10"/>
    </row>
    <row r="8" spans="2:8" x14ac:dyDescent="0.2">
      <c r="B8" t="s">
        <v>197</v>
      </c>
      <c r="C8" s="12">
        <v>30</v>
      </c>
      <c r="D8" s="12">
        <v>30</v>
      </c>
      <c r="E8" s="12">
        <v>30</v>
      </c>
    </row>
    <row r="9" spans="2:8" x14ac:dyDescent="0.2">
      <c r="B9" t="s">
        <v>199</v>
      </c>
      <c r="C9">
        <v>25</v>
      </c>
      <c r="D9">
        <v>12.5</v>
      </c>
      <c r="E9">
        <v>14.3</v>
      </c>
    </row>
    <row r="10" spans="2:8" x14ac:dyDescent="0.2">
      <c r="B10" t="s">
        <v>200</v>
      </c>
      <c r="C10" s="12">
        <v>3</v>
      </c>
      <c r="D10" s="12">
        <v>5</v>
      </c>
      <c r="E10" s="12">
        <v>1.5</v>
      </c>
    </row>
    <row r="11" spans="2:8" x14ac:dyDescent="0.2">
      <c r="B11" t="s">
        <v>201</v>
      </c>
      <c r="C11" s="12" t="s">
        <v>203</v>
      </c>
      <c r="D11" s="12"/>
      <c r="E11" s="12"/>
    </row>
    <row r="12" spans="2:8" x14ac:dyDescent="0.2">
      <c r="B12" t="s">
        <v>202</v>
      </c>
      <c r="C12" s="12" t="s">
        <v>204</v>
      </c>
      <c r="D12" s="12"/>
      <c r="E12" s="12"/>
    </row>
    <row r="13" spans="2:8" x14ac:dyDescent="0.2">
      <c r="B13" t="s">
        <v>206</v>
      </c>
      <c r="C13" s="10">
        <v>88.6</v>
      </c>
      <c r="D13" s="10">
        <v>68.400000000000006</v>
      </c>
      <c r="E13" s="10">
        <v>67</v>
      </c>
    </row>
    <row r="14" spans="2:8" x14ac:dyDescent="0.2">
      <c r="B14" t="s">
        <v>207</v>
      </c>
      <c r="C14" s="12"/>
      <c r="D14" s="12"/>
      <c r="E14" s="12"/>
    </row>
    <row r="15" spans="2:8" x14ac:dyDescent="0.2">
      <c r="B15" s="3" t="s">
        <v>208</v>
      </c>
      <c r="C15" s="12">
        <v>2.8571428571428572</v>
      </c>
      <c r="D15">
        <v>2.1428571428571428</v>
      </c>
      <c r="E15">
        <v>2.5</v>
      </c>
    </row>
    <row r="16" spans="2:8" x14ac:dyDescent="0.2">
      <c r="B16" s="3" t="s">
        <v>209</v>
      </c>
      <c r="C16" s="12">
        <v>3</v>
      </c>
      <c r="D16">
        <v>4.7142857142857144</v>
      </c>
      <c r="E16">
        <v>1.875</v>
      </c>
    </row>
    <row r="17" spans="2:5" x14ac:dyDescent="0.2">
      <c r="B17" s="3" t="s">
        <v>210</v>
      </c>
      <c r="C17" s="12">
        <v>3</v>
      </c>
      <c r="D17">
        <v>4.5714285714285712</v>
      </c>
      <c r="E17">
        <v>2</v>
      </c>
    </row>
    <row r="18" spans="2:5" x14ac:dyDescent="0.2">
      <c r="B18" s="3" t="s">
        <v>211</v>
      </c>
      <c r="C18">
        <v>3.4285714285714284</v>
      </c>
      <c r="D18">
        <v>4.25</v>
      </c>
      <c r="E18">
        <v>3.125</v>
      </c>
    </row>
    <row r="19" spans="2:5" x14ac:dyDescent="0.2">
      <c r="B19" s="3" t="s">
        <v>212</v>
      </c>
      <c r="C19">
        <v>1</v>
      </c>
      <c r="D19">
        <v>3.3333333333333335</v>
      </c>
      <c r="E19">
        <v>0.875</v>
      </c>
    </row>
    <row r="20" spans="2:5" x14ac:dyDescent="0.2">
      <c r="B20" s="3" t="s">
        <v>213</v>
      </c>
      <c r="C20">
        <v>0.66666666666666663</v>
      </c>
      <c r="D20">
        <v>0.33333333333333331</v>
      </c>
      <c r="E20">
        <v>0.2857142857142857</v>
      </c>
    </row>
    <row r="21" spans="2:5" x14ac:dyDescent="0.2">
      <c r="B21" t="s">
        <v>214</v>
      </c>
      <c r="C21" s="12">
        <v>8.5833333332857134</v>
      </c>
      <c r="D21">
        <v>5.40625</v>
      </c>
      <c r="E21">
        <f>(E20/8)</f>
        <v>3.5714285714285712E-2</v>
      </c>
    </row>
    <row r="22" spans="2:5" x14ac:dyDescent="0.2">
      <c r="B22" t="s">
        <v>215</v>
      </c>
      <c r="C22" s="12" t="s">
        <v>216</v>
      </c>
      <c r="D22" s="12"/>
      <c r="E22" s="12"/>
    </row>
    <row r="23" spans="2:5" x14ac:dyDescent="0.2">
      <c r="B23" t="s">
        <v>217</v>
      </c>
      <c r="C23" s="12">
        <v>0</v>
      </c>
      <c r="D23" s="12">
        <v>0</v>
      </c>
      <c r="E23" s="12">
        <v>0</v>
      </c>
    </row>
    <row r="24" spans="2:5" x14ac:dyDescent="0.2">
      <c r="B24" t="s">
        <v>218</v>
      </c>
      <c r="C24" s="12">
        <v>42.856999999999999</v>
      </c>
      <c r="D24">
        <v>75</v>
      </c>
      <c r="E24">
        <v>62.5</v>
      </c>
    </row>
    <row r="25" spans="2:5" x14ac:dyDescent="0.2">
      <c r="B25" s="54" t="s">
        <v>219</v>
      </c>
      <c r="C25">
        <v>14.3</v>
      </c>
      <c r="D25">
        <v>0</v>
      </c>
      <c r="E25">
        <v>12.5</v>
      </c>
    </row>
    <row r="26" spans="2:5" x14ac:dyDescent="0.2">
      <c r="B26" t="s">
        <v>220</v>
      </c>
      <c r="C26" t="s">
        <v>9</v>
      </c>
      <c r="D26" t="s">
        <v>9</v>
      </c>
      <c r="E26" t="s">
        <v>7</v>
      </c>
    </row>
    <row r="27" spans="2:5" x14ac:dyDescent="0.2">
      <c r="B27" t="s">
        <v>221</v>
      </c>
      <c r="C27" t="s">
        <v>9</v>
      </c>
      <c r="D27" t="s">
        <v>8</v>
      </c>
      <c r="E27" t="s">
        <v>8</v>
      </c>
    </row>
    <row r="28" spans="2:5" x14ac:dyDescent="0.2">
      <c r="B28" t="s">
        <v>222</v>
      </c>
    </row>
    <row r="29" spans="2:5" x14ac:dyDescent="0.2">
      <c r="B29" s="3" t="s">
        <v>223</v>
      </c>
      <c r="C29">
        <v>7.2857142857142856</v>
      </c>
      <c r="D29">
        <v>6.125</v>
      </c>
      <c r="E29">
        <v>6.25</v>
      </c>
    </row>
    <row r="30" spans="2:5" x14ac:dyDescent="0.2">
      <c r="B30" s="3" t="s">
        <v>210</v>
      </c>
      <c r="C30">
        <v>5.166666666666667</v>
      </c>
      <c r="D30">
        <v>5.625</v>
      </c>
      <c r="E30">
        <v>3.5</v>
      </c>
    </row>
    <row r="31" spans="2:5" x14ac:dyDescent="0.2">
      <c r="B31" s="3" t="s">
        <v>211</v>
      </c>
      <c r="C31">
        <v>6</v>
      </c>
      <c r="D31">
        <v>4.75</v>
      </c>
      <c r="E31">
        <v>4.5</v>
      </c>
    </row>
    <row r="32" spans="2:5" x14ac:dyDescent="0.2">
      <c r="B32" s="3" t="s">
        <v>212</v>
      </c>
      <c r="C32">
        <v>5.8</v>
      </c>
      <c r="D32">
        <v>2.3333333333333335</v>
      </c>
      <c r="E32">
        <v>4.5714285714285712</v>
      </c>
    </row>
    <row r="33" spans="2:5" x14ac:dyDescent="0.2">
      <c r="B33" s="3" t="s">
        <v>213</v>
      </c>
      <c r="C33">
        <v>5.75</v>
      </c>
      <c r="D33">
        <v>3.5</v>
      </c>
      <c r="E33">
        <v>2.7142857142857144</v>
      </c>
    </row>
    <row r="45" spans="2:5" x14ac:dyDescent="0.2">
      <c r="B45" s="55" t="s">
        <v>140</v>
      </c>
      <c r="C45" s="55" t="s">
        <v>37</v>
      </c>
      <c r="D45" s="55" t="s">
        <v>79</v>
      </c>
      <c r="E45" s="55" t="s">
        <v>39</v>
      </c>
    </row>
    <row r="46" spans="2:5" x14ac:dyDescent="0.2">
      <c r="B46" s="57"/>
      <c r="C46" s="57" t="s">
        <v>2</v>
      </c>
      <c r="D46" s="57" t="s">
        <v>2</v>
      </c>
      <c r="E46" s="58" t="s">
        <v>2</v>
      </c>
    </row>
    <row r="47" spans="2:5" x14ac:dyDescent="0.2">
      <c r="B47" s="59" t="s">
        <v>36</v>
      </c>
      <c r="C47" s="59"/>
      <c r="D47" s="59"/>
      <c r="E47" s="59"/>
    </row>
    <row r="48" spans="2:5" x14ac:dyDescent="0.2">
      <c r="B48" s="56"/>
      <c r="C48" s="56" t="s">
        <v>3</v>
      </c>
      <c r="D48" s="56" t="s">
        <v>3</v>
      </c>
      <c r="E48" s="56" t="s">
        <v>4</v>
      </c>
    </row>
    <row r="49" spans="2:5" x14ac:dyDescent="0.2">
      <c r="B49" s="59" t="s">
        <v>5</v>
      </c>
      <c r="C49" s="59"/>
      <c r="D49" s="59"/>
      <c r="E49" s="59"/>
    </row>
    <row r="50" spans="2:5" x14ac:dyDescent="0.2">
      <c r="B50" s="60" t="s">
        <v>6</v>
      </c>
      <c r="C50" s="56" t="s">
        <v>7</v>
      </c>
      <c r="D50" s="56" t="s">
        <v>8</v>
      </c>
      <c r="E50" s="56" t="s">
        <v>9</v>
      </c>
    </row>
    <row r="51" spans="2:5" x14ac:dyDescent="0.2">
      <c r="B51" s="60" t="s">
        <v>10</v>
      </c>
      <c r="C51" s="56" t="s">
        <v>9</v>
      </c>
      <c r="D51" s="56" t="s">
        <v>11</v>
      </c>
      <c r="E51" s="56" t="s">
        <v>12</v>
      </c>
    </row>
    <row r="52" spans="2:5" x14ac:dyDescent="0.2">
      <c r="B52" s="60" t="s">
        <v>13</v>
      </c>
      <c r="C52" s="56" t="s">
        <v>9</v>
      </c>
      <c r="D52" s="56" t="s">
        <v>9</v>
      </c>
      <c r="E52" s="56" t="s">
        <v>9</v>
      </c>
    </row>
    <row r="53" spans="2:5" x14ac:dyDescent="0.2">
      <c r="B53" s="59" t="s">
        <v>14</v>
      </c>
      <c r="C53" s="59"/>
      <c r="D53" s="59"/>
      <c r="E53" s="59"/>
    </row>
    <row r="54" spans="2:5" x14ac:dyDescent="0.2">
      <c r="B54" s="60" t="s">
        <v>6</v>
      </c>
      <c r="C54" s="56" t="s">
        <v>7</v>
      </c>
      <c r="D54" s="56" t="s">
        <v>9</v>
      </c>
      <c r="E54" s="56" t="s">
        <v>9</v>
      </c>
    </row>
    <row r="55" spans="2:5" x14ac:dyDescent="0.2">
      <c r="B55" s="60" t="s">
        <v>10</v>
      </c>
      <c r="C55" s="56" t="s">
        <v>8</v>
      </c>
      <c r="D55" s="56" t="s">
        <v>8</v>
      </c>
      <c r="E55" s="56" t="s">
        <v>15</v>
      </c>
    </row>
    <row r="56" spans="2:5" x14ac:dyDescent="0.2">
      <c r="B56" s="60" t="s">
        <v>13</v>
      </c>
      <c r="C56" s="56" t="s">
        <v>9</v>
      </c>
      <c r="D56" s="56" t="s">
        <v>9</v>
      </c>
      <c r="E56" s="56" t="s">
        <v>9</v>
      </c>
    </row>
    <row r="57" spans="2:5" x14ac:dyDescent="0.2">
      <c r="B57" s="59" t="s">
        <v>16</v>
      </c>
      <c r="C57" s="59"/>
      <c r="D57" s="59"/>
      <c r="E57" s="59"/>
    </row>
    <row r="58" spans="2:5" x14ac:dyDescent="0.2">
      <c r="B58" s="60" t="s">
        <v>6</v>
      </c>
      <c r="C58" s="56" t="s">
        <v>8</v>
      </c>
      <c r="D58" s="56" t="s">
        <v>9</v>
      </c>
      <c r="E58" s="56" t="s">
        <v>17</v>
      </c>
    </row>
    <row r="59" spans="2:5" x14ac:dyDescent="0.2">
      <c r="B59" s="60" t="s">
        <v>10</v>
      </c>
      <c r="C59" s="56" t="s">
        <v>8</v>
      </c>
      <c r="D59" s="56" t="s">
        <v>9</v>
      </c>
      <c r="E59" s="56" t="s">
        <v>9</v>
      </c>
    </row>
    <row r="60" spans="2:5" x14ac:dyDescent="0.2">
      <c r="B60" s="60" t="s">
        <v>13</v>
      </c>
      <c r="C60" s="56" t="s">
        <v>9</v>
      </c>
      <c r="D60" s="56" t="s">
        <v>9</v>
      </c>
      <c r="E60" s="56" t="s">
        <v>9</v>
      </c>
    </row>
    <row r="61" spans="2:5" x14ac:dyDescent="0.2">
      <c r="B61" s="59" t="s">
        <v>18</v>
      </c>
      <c r="C61" s="59"/>
      <c r="D61" s="59"/>
      <c r="E61" s="59"/>
    </row>
    <row r="62" spans="2:5" x14ac:dyDescent="0.2">
      <c r="B62" s="60" t="s">
        <v>6</v>
      </c>
      <c r="C62" s="56" t="s">
        <v>8</v>
      </c>
      <c r="D62" s="56" t="s">
        <v>7</v>
      </c>
      <c r="E62" s="56" t="s">
        <v>15</v>
      </c>
    </row>
    <row r="63" spans="2:5" x14ac:dyDescent="0.2">
      <c r="B63" s="60" t="s">
        <v>10</v>
      </c>
      <c r="C63" s="56" t="s">
        <v>9</v>
      </c>
      <c r="D63" s="56" t="s">
        <v>8</v>
      </c>
      <c r="E63" s="56" t="s">
        <v>12</v>
      </c>
    </row>
    <row r="64" spans="2:5" x14ac:dyDescent="0.2">
      <c r="B64" s="60" t="s">
        <v>13</v>
      </c>
      <c r="C64" s="56" t="s">
        <v>9</v>
      </c>
      <c r="D64" s="56" t="s">
        <v>9</v>
      </c>
      <c r="E64" s="56" t="s">
        <v>9</v>
      </c>
    </row>
    <row r="65" spans="2:5" x14ac:dyDescent="0.2">
      <c r="B65" s="59" t="s">
        <v>19</v>
      </c>
      <c r="C65" s="59"/>
      <c r="D65" s="59"/>
      <c r="E65" s="59"/>
    </row>
    <row r="66" spans="2:5" x14ac:dyDescent="0.2">
      <c r="B66" s="60" t="s">
        <v>6</v>
      </c>
      <c r="C66" s="56" t="s">
        <v>8</v>
      </c>
      <c r="D66" s="56" t="s">
        <v>11</v>
      </c>
      <c r="E66" s="56" t="s">
        <v>15</v>
      </c>
    </row>
    <row r="67" spans="2:5" x14ac:dyDescent="0.2">
      <c r="B67" s="60" t="s">
        <v>10</v>
      </c>
      <c r="C67" s="56" t="s">
        <v>9</v>
      </c>
      <c r="D67" s="56" t="s">
        <v>9</v>
      </c>
      <c r="E67" s="56" t="s">
        <v>9</v>
      </c>
    </row>
    <row r="68" spans="2:5" x14ac:dyDescent="0.2">
      <c r="B68" s="60" t="s">
        <v>13</v>
      </c>
      <c r="C68" s="56" t="s">
        <v>9</v>
      </c>
      <c r="D68" s="56" t="s">
        <v>9</v>
      </c>
      <c r="E68" s="56" t="s">
        <v>9</v>
      </c>
    </row>
    <row r="69" spans="2:5" x14ac:dyDescent="0.2">
      <c r="B69" s="59" t="s">
        <v>20</v>
      </c>
      <c r="C69" s="59"/>
      <c r="D69" s="59"/>
      <c r="E69" s="59"/>
    </row>
    <row r="70" spans="2:5" x14ac:dyDescent="0.2">
      <c r="B70" s="60" t="s">
        <v>6</v>
      </c>
      <c r="C70" s="56" t="s">
        <v>9</v>
      </c>
      <c r="D70" s="56" t="s">
        <v>8</v>
      </c>
      <c r="E70" s="56" t="s">
        <v>15</v>
      </c>
    </row>
    <row r="71" spans="2:5" x14ac:dyDescent="0.2">
      <c r="B71" s="60" t="s">
        <v>10</v>
      </c>
      <c r="C71" s="56" t="s">
        <v>9</v>
      </c>
      <c r="D71" s="56" t="s">
        <v>9</v>
      </c>
      <c r="E71" s="56" t="s">
        <v>9</v>
      </c>
    </row>
    <row r="72" spans="2:5" x14ac:dyDescent="0.2">
      <c r="B72" s="60" t="s">
        <v>13</v>
      </c>
      <c r="C72" s="56" t="s">
        <v>9</v>
      </c>
      <c r="D72" s="56" t="s">
        <v>9</v>
      </c>
      <c r="E72" s="56" t="s">
        <v>9</v>
      </c>
    </row>
    <row r="73" spans="2:5" x14ac:dyDescent="0.2">
      <c r="B73" s="59" t="s">
        <v>21</v>
      </c>
      <c r="C73" s="59"/>
      <c r="D73" s="59"/>
      <c r="E73" s="59"/>
    </row>
    <row r="74" spans="2:5" x14ac:dyDescent="0.2">
      <c r="B74" s="60" t="s">
        <v>6</v>
      </c>
      <c r="C74" s="56" t="s">
        <v>8</v>
      </c>
      <c r="D74" s="56" t="s">
        <v>11</v>
      </c>
      <c r="E74" s="56" t="s">
        <v>15</v>
      </c>
    </row>
    <row r="75" spans="2:5" x14ac:dyDescent="0.2">
      <c r="B75" s="60" t="s">
        <v>10</v>
      </c>
      <c r="C75" s="56" t="s">
        <v>9</v>
      </c>
      <c r="D75" s="56" t="s">
        <v>9</v>
      </c>
      <c r="E75" s="56" t="s">
        <v>9</v>
      </c>
    </row>
    <row r="76" spans="2:5" x14ac:dyDescent="0.2">
      <c r="B76" s="60" t="s">
        <v>13</v>
      </c>
      <c r="C76" s="56" t="s">
        <v>9</v>
      </c>
      <c r="D76" s="56" t="s">
        <v>9</v>
      </c>
      <c r="E76" s="56" t="s">
        <v>9</v>
      </c>
    </row>
    <row r="77" spans="2:5" x14ac:dyDescent="0.2">
      <c r="B77" s="59" t="s">
        <v>22</v>
      </c>
      <c r="C77" s="59"/>
      <c r="D77" s="59"/>
      <c r="E77" s="59"/>
    </row>
    <row r="78" spans="2:5" x14ac:dyDescent="0.2">
      <c r="B78" s="60" t="s">
        <v>6</v>
      </c>
      <c r="C78" s="56" t="s">
        <v>9</v>
      </c>
      <c r="D78" s="56" t="s">
        <v>8</v>
      </c>
      <c r="E78" s="56" t="s">
        <v>12</v>
      </c>
    </row>
    <row r="79" spans="2:5" x14ac:dyDescent="0.2">
      <c r="B79" s="60" t="s">
        <v>10</v>
      </c>
      <c r="C79" s="56" t="s">
        <v>9</v>
      </c>
      <c r="D79" s="56" t="s">
        <v>9</v>
      </c>
      <c r="E79" s="56" t="s">
        <v>15</v>
      </c>
    </row>
    <row r="80" spans="2:5" x14ac:dyDescent="0.2">
      <c r="B80" s="60" t="s">
        <v>13</v>
      </c>
      <c r="C80" s="56" t="s">
        <v>9</v>
      </c>
      <c r="D80" s="56" t="s">
        <v>9</v>
      </c>
      <c r="E80" s="56" t="s">
        <v>9</v>
      </c>
    </row>
    <row r="81" spans="2:5" x14ac:dyDescent="0.2">
      <c r="B81" s="59" t="s">
        <v>23</v>
      </c>
      <c r="C81" s="59"/>
      <c r="D81" s="59"/>
      <c r="E81" s="59"/>
    </row>
    <row r="82" spans="2:5" x14ac:dyDescent="0.2">
      <c r="B82" s="60" t="s">
        <v>6</v>
      </c>
      <c r="C82" s="56" t="s">
        <v>24</v>
      </c>
      <c r="D82" s="56" t="s">
        <v>9</v>
      </c>
      <c r="E82" s="56" t="s">
        <v>15</v>
      </c>
    </row>
    <row r="83" spans="2:5" x14ac:dyDescent="0.2">
      <c r="B83" s="60" t="s">
        <v>10</v>
      </c>
      <c r="C83" s="56" t="s">
        <v>9</v>
      </c>
      <c r="D83" s="56" t="s">
        <v>7</v>
      </c>
      <c r="E83" s="56" t="s">
        <v>15</v>
      </c>
    </row>
    <row r="84" spans="2:5" x14ac:dyDescent="0.2">
      <c r="B84" s="60" t="s">
        <v>13</v>
      </c>
      <c r="C84" s="56" t="s">
        <v>9</v>
      </c>
      <c r="D84" s="56" t="s">
        <v>9</v>
      </c>
      <c r="E84" s="56" t="s">
        <v>9</v>
      </c>
    </row>
    <row r="85" spans="2:5" x14ac:dyDescent="0.2">
      <c r="B85" s="61" t="s">
        <v>25</v>
      </c>
      <c r="C85" s="59"/>
      <c r="D85" s="59"/>
      <c r="E85" s="59"/>
    </row>
    <row r="86" spans="2:5" x14ac:dyDescent="0.2">
      <c r="B86" s="56"/>
      <c r="C86" s="56" t="s">
        <v>9</v>
      </c>
      <c r="D86" s="56" t="s">
        <v>9</v>
      </c>
      <c r="E86" s="56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Baseline Characteristics</vt:lpstr>
      <vt:lpstr>EPDS</vt:lpstr>
      <vt:lpstr>GAD7</vt:lpstr>
      <vt:lpstr>Adverse Effects</vt:lpstr>
      <vt:lpstr>Surgical Site Pain NRS</vt:lpstr>
      <vt:lpstr>Postoperative MME consumption</vt:lpstr>
      <vt:lpstr>CT.gov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2021-09-12T18:54:08Z</dcterms:created>
  <dcterms:modified xsi:type="dcterms:W3CDTF">2022-08-21T22:35:47Z</dcterms:modified>
</cp:coreProperties>
</file>