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olasymonds/Desktop/Other/Work/CICH/Postpartum SR/"/>
    </mc:Choice>
  </mc:AlternateContent>
  <xr:revisionPtr revIDLastSave="0" documentId="13_ncr:1_{059A9731-E6E8-AB43-9BEB-5D1E065A8B87}" xr6:coauthVersionLast="47" xr6:coauthVersionMax="47" xr10:uidLastSave="{00000000-0000-0000-0000-000000000000}"/>
  <bookViews>
    <workbookView xWindow="0" yWindow="0" windowWidth="28800" windowHeight="18000" xr2:uid="{0C38ADF6-F835-4900-8035-E4B2F068F214}"/>
  </bookViews>
  <sheets>
    <sheet name="Full extraction" sheetId="1" r:id="rId1"/>
    <sheet name="Risk Factors" sheetId="2" r:id="rId2"/>
    <sheet name="OR" sheetId="4" r:id="rId3"/>
    <sheet name="Quality Assessment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3" l="1"/>
  <c r="H19" i="3"/>
  <c r="F19" i="3"/>
  <c r="C41" i="4"/>
  <c r="C40" i="4"/>
  <c r="C30" i="4"/>
  <c r="C29" i="4"/>
  <c r="C19" i="4"/>
  <c r="C18" i="4"/>
  <c r="C8" i="4"/>
  <c r="C7" i="4"/>
  <c r="C21" i="4" l="1"/>
  <c r="C43" i="4"/>
  <c r="C42" i="4"/>
  <c r="C20" i="4"/>
  <c r="C32" i="4"/>
  <c r="C31" i="4"/>
  <c r="C10" i="4"/>
  <c r="C9" i="4"/>
</calcChain>
</file>

<file path=xl/sharedStrings.xml><?xml version="1.0" encoding="utf-8"?>
<sst xmlns="http://schemas.openxmlformats.org/spreadsheetml/2006/main" count="366" uniqueCount="237">
  <si>
    <t>Study #</t>
  </si>
  <si>
    <t>Title</t>
  </si>
  <si>
    <t>Author</t>
  </si>
  <si>
    <t>Country/Region</t>
  </si>
  <si>
    <t>Study Period</t>
  </si>
  <si>
    <t>Study Design</t>
  </si>
  <si>
    <t>Population</t>
  </si>
  <si>
    <t>Inclusion Criteria</t>
  </si>
  <si>
    <t>Exclusion Criteria</t>
  </si>
  <si>
    <t>Description (general, disease-specific, etc)</t>
  </si>
  <si>
    <t>Postpartum mortality outcomes</t>
  </si>
  <si>
    <t>Timing of death</t>
  </si>
  <si>
    <t>Location of death</t>
  </si>
  <si>
    <t>Follow-up method</t>
  </si>
  <si>
    <t>Rate of postpartum mortality</t>
  </si>
  <si>
    <t>Reviewer #1</t>
  </si>
  <si>
    <t>Reviewer #2</t>
  </si>
  <si>
    <t>Duration of follow-up</t>
  </si>
  <si>
    <t>Study characterisitcs</t>
  </si>
  <si>
    <t>Postpartum readmission outcomes</t>
  </si>
  <si>
    <t>Comparator (N)</t>
  </si>
  <si>
    <t>Maternal deaths (N)</t>
  </si>
  <si>
    <t>Total cohort (N)</t>
  </si>
  <si>
    <t>Readmissions (N)</t>
  </si>
  <si>
    <t>Lost to follow-up (N)</t>
  </si>
  <si>
    <t>Risk Factors (definition, information for 2x2 table)</t>
  </si>
  <si>
    <t>Rate of postpartum readmission</t>
  </si>
  <si>
    <t>Year</t>
  </si>
  <si>
    <t>Marianne</t>
  </si>
  <si>
    <t>Nicola</t>
  </si>
  <si>
    <t>HIV Infection and risk of postpartum infection, complications and mortality in rural Uganda</t>
  </si>
  <si>
    <t>A prospective study of maternal, fetal and neonatal outcomes in the setting of cesarean section in low- and middle-income countries</t>
  </si>
  <si>
    <t>Severe maternal morbidity in a general intensive care unit in Nigeria: clinical profiles and outcomes</t>
  </si>
  <si>
    <t>Determinants of post-partum maternal mortality at Queen Elizabeth Central Hospital, Blantyre, Malawi: a case-control study 2001-2002</t>
  </si>
  <si>
    <t>Incidence of postpartum infection, outcomes and associated risk factors at Mbarara regional referral hospital in Uganda</t>
  </si>
  <si>
    <t>Assessing the role of the non-pneumatic anti-shock garment in reducing mortality from postpartum hemorrhage in Nigeria</t>
  </si>
  <si>
    <t>Maternal morbidity and mortality associated with elective Caesarean delivery at a university hospital in Nigeria</t>
  </si>
  <si>
    <t>Oladapo</t>
  </si>
  <si>
    <t>Ojengbede</t>
  </si>
  <si>
    <t>Ngonzi</t>
  </si>
  <si>
    <t>Kanyighe</t>
  </si>
  <si>
    <t>Igbaruma</t>
  </si>
  <si>
    <t>Harrison</t>
  </si>
  <si>
    <t>Bebell</t>
  </si>
  <si>
    <t>Risk Factor Definition</t>
  </si>
  <si>
    <t>RF Estimate</t>
  </si>
  <si>
    <t>Risk Factor Calculations (with 2x2 tables)</t>
  </si>
  <si>
    <t>Nigeria</t>
  </si>
  <si>
    <t>Prospective cohort study</t>
  </si>
  <si>
    <t>Phone call</t>
  </si>
  <si>
    <t>Follow-up at 2 weeks and 6 weeks</t>
  </si>
  <si>
    <t>14 (7%) of febrile/hypothermic group; in normothermic group, 2 and 6-week follow-up data was missing in 368 (22%) and 370 (22%), respectively</t>
  </si>
  <si>
    <t>17/205 (8%)</t>
  </si>
  <si>
    <t>12/1708 (1%)</t>
  </si>
  <si>
    <t>Mar 2004-Jan 2008</t>
  </si>
  <si>
    <t>Women presenting to hospital with PPH</t>
  </si>
  <si>
    <t>Parity (5 or more live births)</t>
  </si>
  <si>
    <t>Severity of shock (MAP &lt;60 (or non-palpable BP))</t>
  </si>
  <si>
    <t>Table 4 has risk factors associated with mortality: parity, severity of shock*, type of facility, study phase (NASG vs pre-intervention)</t>
  </si>
  <si>
    <t>Pre/post intervention</t>
  </si>
  <si>
    <t>Sagamu, Nigeria</t>
  </si>
  <si>
    <t>Jan 1990-Dec 2005</t>
  </si>
  <si>
    <t>Retrospective descriptive study</t>
  </si>
  <si>
    <t>Facility births</t>
  </si>
  <si>
    <t>7/164 (elective CS)</t>
  </si>
  <si>
    <t>9/656 (VD)</t>
  </si>
  <si>
    <t>CS vs VD (OR: 3.21, 95% CI: 1.06-9.56)</t>
  </si>
  <si>
    <t>Prospective observational study</t>
  </si>
  <si>
    <t>Uganda/Western Uganda, Mbarara</t>
  </si>
  <si>
    <t>Prospective Cohort Study</t>
  </si>
  <si>
    <t>All women presenting to MRRH maternity ward in labor for delivery or for care within 42 days postpartum</t>
  </si>
  <si>
    <t>Did not speak English or Runyankole, declined consent, or were incapacitated and next-of-kin declined surrogate consent</t>
  </si>
  <si>
    <t>4 withdrew</t>
  </si>
  <si>
    <t>42 days postpartum</t>
  </si>
  <si>
    <t>8 (1.7%)/215</t>
  </si>
  <si>
    <t>23 (0.6%)/1570</t>
  </si>
  <si>
    <t>all pregnancies by 20 weeks</t>
  </si>
  <si>
    <t>general</t>
  </si>
  <si>
    <t>up to 42 days postpartum</t>
  </si>
  <si>
    <t>cesarean vs vaginal delivery</t>
  </si>
  <si>
    <t xml:space="preserve">384,461 deliveries </t>
  </si>
  <si>
    <t>Nigeria/Edo State</t>
  </si>
  <si>
    <t>Jan 2009 - Dec 2012</t>
  </si>
  <si>
    <t>ICU admissions</t>
  </si>
  <si>
    <t>ICU</t>
  </si>
  <si>
    <t xml:space="preserve">Retrospective case-control study </t>
  </si>
  <si>
    <t>general (postpartum maternal deaths only)</t>
  </si>
  <si>
    <t>cesarean (OR 7.38, 2.08 - 26.07, p=0.002)</t>
  </si>
  <si>
    <t>Malawi/Blantyre</t>
  </si>
  <si>
    <t>obstetric admission to ICU at &gt;= 24 weeks, during labour and delivery or within 42 days</t>
  </si>
  <si>
    <t>Place of delivery: Facility vs community birth</t>
  </si>
  <si>
    <t>80.5% in secondary/tertiary facility, 7.3% in primary health facility, 12.2% in home/informal matenal setting (this is among postpartum deaths)</t>
  </si>
  <si>
    <t>HIV-infected vs HIV non-infected</t>
  </si>
  <si>
    <r>
      <rPr>
        <b/>
        <sz val="11"/>
        <color theme="1"/>
        <rFont val="Calibri"/>
        <family val="2"/>
        <scheme val="minor"/>
      </rPr>
      <t>Pulled from JAMA Network Open Rating of the Quality of the Evidence</t>
    </r>
    <r>
      <rPr>
        <sz val="11"/>
        <color theme="1"/>
        <rFont val="Calibri"/>
        <family val="2"/>
        <scheme val="minor"/>
      </rPr>
      <t xml:space="preserve"> (https://jamanetwork.com/journals/jamanetworkopen/pages/instructions-for-authors/?utm_campaign=articlePDF%26utm_medium=articlePDFlink%26utm_source=articlePDF%26utm_content=jamanetworkopen.2020.0045#SecRatingsofQuality)</t>
    </r>
  </si>
  <si>
    <t>Quality Rating Scheme for Studies and Other Evidence</t>
  </si>
  <si>
    <t>Properly powered and conducted randomized clinical trial; systematic review with meta-analysis</t>
  </si>
  <si>
    <t>Well-designed controlled trial without randomization; prospective comparative cohort trial</t>
  </si>
  <si>
    <t>Case-control studies; retrospective cohort study</t>
  </si>
  <si>
    <t>Case series with or without intervention; cross-sectional study</t>
  </si>
  <si>
    <t>Opinion of respected authorities; case reports</t>
  </si>
  <si>
    <t>QA rating</t>
  </si>
  <si>
    <t>1st rater</t>
  </si>
  <si>
    <t>2nd rater</t>
  </si>
  <si>
    <t>Final score</t>
  </si>
  <si>
    <t>NS</t>
  </si>
  <si>
    <t>Average score:</t>
  </si>
  <si>
    <t xml:space="preserve">Guatemala/Chimaltenango, India/Nagpur and Karnataka, Pakistan/Thatta, DRC/Equateur, Zambia/Lusaka, Kenya/Western </t>
  </si>
  <si>
    <t>01 Jan 2010 - Dec 2015, DRC initiated enrollment in 2014</t>
  </si>
  <si>
    <t>384461 deliveries (47 308 with CS and 337 153 with VD)</t>
  </si>
  <si>
    <t>Mbarara, rural Uganda</t>
  </si>
  <si>
    <t>not reported</t>
  </si>
  <si>
    <t>Not reported</t>
  </si>
  <si>
    <t>Women admitted to the maternity ward for delivery or within 6 weeks postpartum; provided written informed consent; febrile, hypothermic and randomly selected sample of normothermic patients</t>
  </si>
  <si>
    <t>Women who did not understand English or Runyankole; were incapacitated and their next-of-kin declined participation were excluded from the study</t>
  </si>
  <si>
    <t>With/without RF died/readmitted (N)</t>
  </si>
  <si>
    <t>With/without RF survived/readmitted (N)</t>
  </si>
  <si>
    <t>Outcome</t>
  </si>
  <si>
    <t>Readmission</t>
  </si>
  <si>
    <t>febrile or hypothermic</t>
  </si>
  <si>
    <t>Women with PPH and shock: blood loss of 750 ml and at least one clinical sign of shock (sBP&gt;100 or pulse &gt;100 beats/min).</t>
  </si>
  <si>
    <t xml:space="preserve">Mortality </t>
  </si>
  <si>
    <t>Elective Caesarean sections</t>
  </si>
  <si>
    <t>Elective CS vs vaginal delivery</t>
  </si>
  <si>
    <t>1 (0.6%)</t>
  </si>
  <si>
    <t>2 (0.3%)</t>
  </si>
  <si>
    <t>OR: 2.01 (0.03-38.83)</t>
  </si>
  <si>
    <t>7 (4.3%)</t>
  </si>
  <si>
    <t>9 (1.4%)</t>
  </si>
  <si>
    <t>elective CS vs vaginal delivery</t>
  </si>
  <si>
    <t>Mar-Oct 2015</t>
  </si>
  <si>
    <t>23(0.6%)</t>
  </si>
  <si>
    <t>8(1.7%)</t>
  </si>
  <si>
    <t>p=0.01</t>
  </si>
  <si>
    <t>Mortality</t>
  </si>
  <si>
    <t>95 postpartum ICU admissions (94.1% of all OB ICU admissions)</t>
  </si>
  <si>
    <t>age, marital status, referral, education, place of delivery</t>
  </si>
  <si>
    <t>age (20-34 vs &lt;20&amp;&gt;35)</t>
  </si>
  <si>
    <t>26 (63.4%)</t>
  </si>
  <si>
    <t>15 (36.6%)</t>
  </si>
  <si>
    <t>OR: 0.44 (0.18-1.11)</t>
  </si>
  <si>
    <t>marital status (married vs single)</t>
  </si>
  <si>
    <t>38 (92.7)</t>
  </si>
  <si>
    <t>3 (7.3)</t>
  </si>
  <si>
    <t>OR: 0.73 (0.26-7.02)</t>
  </si>
  <si>
    <t>referred from external site</t>
  </si>
  <si>
    <t>12 (29.3)</t>
  </si>
  <si>
    <t>29 (70.7)</t>
  </si>
  <si>
    <t>OR: 0.98 (0.40-2.40)</t>
  </si>
  <si>
    <t>7 (17.1)</t>
  </si>
  <si>
    <t>34 (82.9)</t>
  </si>
  <si>
    <t>OR: 1.39 (0.49-3.91)</t>
  </si>
  <si>
    <t>place of delivery (secondary/tertiary vs primary vs home/informal)</t>
  </si>
  <si>
    <t>33 (80.5)</t>
  </si>
  <si>
    <t>5 (12.2)</t>
  </si>
  <si>
    <t>OR: 0.44 (0.10-1.97)</t>
  </si>
  <si>
    <t>OR: 0.30 (0.04-2.20)</t>
  </si>
  <si>
    <t>MV</t>
  </si>
  <si>
    <t>maternal deaths which occurred before and during labour were excluded. This excluded all women who died due to abortion, ectopic pregnancy</t>
  </si>
  <si>
    <t>all pregnancy-related deaths in the maternity departments, controls matched by age (and selected for postpartum mothers), four controls for each maternal death</t>
  </si>
  <si>
    <t>Jan 2001- Dec 2002</t>
  </si>
  <si>
    <t>209 maternal deaths; 107 postpartum</t>
  </si>
  <si>
    <t>Followed by nurses in facility</t>
  </si>
  <si>
    <t>Obstetric admissions: febrile and hypothemic + controls</t>
  </si>
  <si>
    <t>HIV-uninfected vs HIV-infected (p=0.01)</t>
  </si>
  <si>
    <t>maternal education (post-secondary vs =&lt;secondary)</t>
  </si>
  <si>
    <t>p=0.004</t>
  </si>
  <si>
    <t>p&lt;0.001</t>
  </si>
  <si>
    <t>Cesarean (yes vs no)</t>
  </si>
  <si>
    <t>p=0.002</t>
  </si>
  <si>
    <t xml:space="preserve">OR: 7.38 (2.08-26.07) </t>
  </si>
  <si>
    <t>OR: 1 (no)</t>
  </si>
  <si>
    <t>OR: 1.37 (0.50-3.72)</t>
  </si>
  <si>
    <t xml:space="preserve">OR: 3.34 (1.46-7.66) </t>
  </si>
  <si>
    <t>p=NS</t>
  </si>
  <si>
    <t>Parity (1-3, nuliparity, &gt;3)</t>
  </si>
  <si>
    <t>febrile (&gt;38C) or hypothermic (&lt;36C) vs normothermic</t>
  </si>
  <si>
    <t>p=0.814</t>
  </si>
  <si>
    <t>OR: 0.91 (0.40-2.06)</t>
  </si>
  <si>
    <t>p=0.011</t>
  </si>
  <si>
    <t xml:space="preserve">OR: 6.84 (1.55-30.19) </t>
  </si>
  <si>
    <t>1(0.6%)/164 (elective CS)</t>
  </si>
  <si>
    <t>2(0.3%)/656 (VD)</t>
  </si>
  <si>
    <t>OR: 3.21 (2.22-4.63)* (*=statistically significant)</t>
  </si>
  <si>
    <t>Study characteristics</t>
  </si>
  <si>
    <t>Anywhere: home, health clinic or hospital (we don't specifically know place of birth among postpartum deaths though)</t>
  </si>
  <si>
    <t>Apgar score (6-10, 0, 1-5)</t>
  </si>
  <si>
    <t>OR: 1 (Apgar score of 6-10)</t>
  </si>
  <si>
    <t>OR: 55.03 (9.09-333.2)</t>
  </si>
  <si>
    <t>OR: 1.67 (0.31-8.94)</t>
  </si>
  <si>
    <t>p=0</t>
  </si>
  <si>
    <t>Birth weight (&gt;2.5 kg, &lt;1.5kg, 1.5-2.5kg)</t>
  </si>
  <si>
    <t>OR: 1 (&gt;2.5kg)</t>
  </si>
  <si>
    <t>OR: 83.23 (10.24-676.2)</t>
  </si>
  <si>
    <t>OR: 3.51 (1.85-6.63)</t>
  </si>
  <si>
    <t>12.5% of 47308 deliveries (5913)</t>
  </si>
  <si>
    <t>2.7% of 337153 deliveries (9103)</t>
  </si>
  <si>
    <t>87.5% (41395 deliveries)</t>
  </si>
  <si>
    <t>97.3% (328050 deliveries)</t>
  </si>
  <si>
    <t>232 per 100,000 deliveries (approx 110/47308 CS)</t>
  </si>
  <si>
    <t>approx 47198/47308</t>
  </si>
  <si>
    <t>96 per 100,000 deliveries (approx 324/337153 deliveries)</t>
  </si>
  <si>
    <t>approx 336829/337153</t>
  </si>
  <si>
    <t xml:space="preserve">OR: 5.15 </t>
  </si>
  <si>
    <t>OR: 2.42</t>
  </si>
  <si>
    <t>OR: 2.60</t>
  </si>
  <si>
    <t>OR: 1 (parity of 1-3)</t>
  </si>
  <si>
    <t>OR: 12.78</t>
  </si>
  <si>
    <t>31/1785 = 1.74%</t>
  </si>
  <si>
    <t>29/1913 = 1.52%</t>
  </si>
  <si>
    <t>31/288 = 10.76% died among all postpartum patients</t>
  </si>
  <si>
    <t>3/820 (0.37%)</t>
  </si>
  <si>
    <t>16/820 =1.95%</t>
  </si>
  <si>
    <t>RED = calculated by NS using reported study data</t>
  </si>
  <si>
    <t>232 per 100,000 (cesarean postpartum mortality) (47308 CS) = approx 110 deaths by CS</t>
  </si>
  <si>
    <t>96 per 100,000 (vaginal delivery postpartum deaths) (337153 VD) = approx 324 deaths by VD</t>
  </si>
  <si>
    <t>approx 434/384461 = 0.1% =100 per 100,000 deliveries</t>
  </si>
  <si>
    <t>12.5% of cesareans = 5913</t>
  </si>
  <si>
    <t>2.7% of vaginal deliveries = 9103</t>
  </si>
  <si>
    <t>approx 15016/384461 = 3.9%</t>
  </si>
  <si>
    <t>overall postpartum mortality rate not reported, 107/209 = 51.2% postpartum death rate</t>
  </si>
  <si>
    <t>OR</t>
  </si>
  <si>
    <t>Readmitted</t>
  </si>
  <si>
    <t xml:space="preserve">Not readmitted </t>
  </si>
  <si>
    <t>Febrile/hypothermic</t>
  </si>
  <si>
    <t>Not febrile or hypothermic</t>
  </si>
  <si>
    <t>SE(In(OR))</t>
  </si>
  <si>
    <t>95% CI -</t>
  </si>
  <si>
    <t>95% CI +</t>
  </si>
  <si>
    <t>NGONZI</t>
  </si>
  <si>
    <t>HARRISON</t>
  </si>
  <si>
    <t xml:space="preserve">Cesarean </t>
  </si>
  <si>
    <t>Vaginal delivery</t>
  </si>
  <si>
    <t>Died</t>
  </si>
  <si>
    <t>Survived</t>
  </si>
  <si>
    <t>BEBELL</t>
  </si>
  <si>
    <t>HIV+</t>
  </si>
  <si>
    <t>HIV-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</si>
</sst>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0" fillId="3" borderId="0" xfId="0" applyFill="1"/>
    <xf numFmtId="0" fontId="2" fillId="4" borderId="0" xfId="0" applyFont="1" applyFill="1"/>
    <xf numFmtId="0" fontId="0" fillId="5" borderId="0" xfId="0" applyFill="1"/>
    <xf numFmtId="0" fontId="2" fillId="6" borderId="0" xfId="0" applyFont="1" applyFill="1"/>
    <xf numFmtId="0" fontId="0" fillId="7" borderId="0" xfId="0" applyFill="1"/>
    <xf numFmtId="0" fontId="2" fillId="8" borderId="0" xfId="0" applyFont="1" applyFill="1"/>
    <xf numFmtId="0" fontId="0" fillId="9" borderId="0" xfId="0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11" borderId="3" xfId="0" applyFont="1" applyFill="1" applyBorder="1"/>
    <xf numFmtId="0" fontId="7" fillId="11" borderId="4" xfId="0" applyFont="1" applyFill="1" applyBorder="1"/>
    <xf numFmtId="0" fontId="7" fillId="11" borderId="5" xfId="0" applyFont="1" applyFill="1" applyBorder="1"/>
    <xf numFmtId="0" fontId="7" fillId="11" borderId="6" xfId="0" applyFont="1" applyFill="1" applyBorder="1"/>
    <xf numFmtId="3" fontId="0" fillId="0" borderId="0" xfId="0" applyNumberFormat="1"/>
    <xf numFmtId="0" fontId="3" fillId="0" borderId="0" xfId="0" applyFont="1" applyAlignment="1">
      <alignment horizontal="center" vertical="center"/>
    </xf>
    <xf numFmtId="10" fontId="4" fillId="0" borderId="0" xfId="0" applyNumberFormat="1" applyFont="1"/>
    <xf numFmtId="0" fontId="0" fillId="12" borderId="0" xfId="0" applyFill="1"/>
    <xf numFmtId="0" fontId="4" fillId="0" borderId="7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164" fontId="4" fillId="0" borderId="0" xfId="1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0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10" borderId="8" xfId="0" applyFont="1" applyFill="1" applyBorder="1"/>
    <xf numFmtId="0" fontId="0" fillId="13" borderId="0" xfId="0" applyFill="1"/>
    <xf numFmtId="0" fontId="4" fillId="14" borderId="0" xfId="0" applyFont="1" applyFill="1"/>
    <xf numFmtId="0" fontId="0" fillId="0" borderId="1" xfId="0" applyBorder="1"/>
    <xf numFmtId="0" fontId="0" fillId="0" borderId="1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12" xfId="0" applyFont="1" applyBorder="1"/>
    <xf numFmtId="0" fontId="0" fillId="0" borderId="6" xfId="0" applyBorder="1"/>
    <xf numFmtId="0" fontId="4" fillId="0" borderId="10" xfId="0" applyFont="1" applyBorder="1"/>
    <xf numFmtId="0" fontId="4" fillId="0" borderId="2" xfId="0" applyFont="1" applyBorder="1"/>
    <xf numFmtId="164" fontId="1" fillId="0" borderId="0" xfId="1" applyFont="1" applyBorder="1"/>
    <xf numFmtId="164" fontId="1" fillId="0" borderId="12" xfId="1" applyFont="1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9" fillId="0" borderId="7" xfId="0" applyFont="1" applyBorder="1" applyAlignment="1">
      <alignment horizontal="center"/>
    </xf>
    <xf numFmtId="0" fontId="2" fillId="2" borderId="0" xfId="0" applyFont="1" applyFill="1"/>
    <xf numFmtId="0" fontId="2" fillId="6" borderId="0" xfId="0" applyFont="1" applyFill="1"/>
    <xf numFmtId="0" fontId="6" fillId="11" borderId="1" xfId="0" applyFont="1" applyFill="1" applyBorder="1" applyAlignment="1">
      <alignment horizontal="center" wrapText="1"/>
    </xf>
    <xf numFmtId="0" fontId="6" fillId="11" borderId="2" xfId="0" applyFont="1" applyFill="1" applyBorder="1" applyAlignment="1">
      <alignment horizontal="center" wrapText="1"/>
    </xf>
    <xf numFmtId="0" fontId="3" fillId="0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66FF3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A714F-C846-49A5-916A-9EFC227395C2}">
  <dimension ref="A1:AD9"/>
  <sheetViews>
    <sheetView tabSelected="1" topLeftCell="E1" zoomScaleNormal="100" workbookViewId="0">
      <selection activeCell="AB25" sqref="AB25"/>
    </sheetView>
  </sheetViews>
  <sheetFormatPr baseColWidth="10" defaultColWidth="8.83203125" defaultRowHeight="15" x14ac:dyDescent="0.2"/>
  <cols>
    <col min="1" max="1" width="9.33203125" hidden="1" customWidth="1"/>
    <col min="2" max="2" width="15.6640625" hidden="1" customWidth="1"/>
    <col min="3" max="3" width="17.5" hidden="1" customWidth="1"/>
    <col min="4" max="4" width="23.6640625" hidden="1" customWidth="1"/>
    <col min="5" max="6" width="17.5" customWidth="1"/>
    <col min="7" max="7" width="10.1640625" customWidth="1"/>
    <col min="8" max="8" width="9.83203125" customWidth="1"/>
    <col min="9" max="9" width="15.1640625" customWidth="1"/>
    <col min="10" max="10" width="16.5" customWidth="1"/>
    <col min="11" max="11" width="14.83203125" customWidth="1"/>
    <col min="12" max="12" width="25.1640625" customWidth="1"/>
    <col min="13" max="13" width="20.33203125" customWidth="1"/>
    <col min="14" max="14" width="18.6640625" customWidth="1"/>
    <col min="15" max="15" width="42.5" customWidth="1"/>
    <col min="16" max="16" width="19.6640625" customWidth="1"/>
    <col min="17" max="17" width="20.1640625" customWidth="1"/>
    <col min="18" max="18" width="22.5" customWidth="1"/>
    <col min="19" max="19" width="17.1640625" customWidth="1"/>
    <col min="20" max="20" width="25.33203125" customWidth="1"/>
    <col min="21" max="21" width="16.5" customWidth="1"/>
    <col min="22" max="22" width="17.1640625" customWidth="1"/>
    <col min="23" max="24" width="18" customWidth="1"/>
    <col min="25" max="25" width="27.5" customWidth="1"/>
    <col min="26" max="26" width="19.5" customWidth="1"/>
    <col min="27" max="27" width="17.5" customWidth="1"/>
    <col min="28" max="28" width="16.83203125" customWidth="1"/>
    <col min="29" max="29" width="16.1640625" customWidth="1"/>
    <col min="30" max="30" width="32.5" customWidth="1"/>
  </cols>
  <sheetData>
    <row r="1" spans="1:30" s="2" customFormat="1" ht="19" x14ac:dyDescent="0.25">
      <c r="A1" s="50" t="s">
        <v>0</v>
      </c>
      <c r="B1" s="50" t="s">
        <v>15</v>
      </c>
      <c r="C1" s="50" t="s">
        <v>16</v>
      </c>
      <c r="D1" s="3" t="s">
        <v>18</v>
      </c>
      <c r="E1" s="51" t="s">
        <v>0</v>
      </c>
      <c r="F1" s="52" t="s">
        <v>183</v>
      </c>
      <c r="G1" s="52"/>
      <c r="H1" s="52"/>
      <c r="I1" s="52"/>
      <c r="J1" s="52"/>
      <c r="K1" s="52"/>
      <c r="L1" s="52"/>
      <c r="M1" s="5" t="s">
        <v>6</v>
      </c>
      <c r="N1" s="5"/>
      <c r="O1" s="5"/>
      <c r="P1" s="5"/>
      <c r="Q1" s="5"/>
      <c r="R1" s="5"/>
      <c r="S1" s="7" t="s">
        <v>10</v>
      </c>
      <c r="T1" s="7"/>
      <c r="U1" s="7"/>
      <c r="V1" s="7"/>
      <c r="W1" s="7"/>
      <c r="X1" s="7"/>
      <c r="Y1" s="7"/>
      <c r="Z1" s="9" t="s">
        <v>19</v>
      </c>
      <c r="AA1" s="9"/>
      <c r="AB1" s="9"/>
      <c r="AC1" s="9"/>
      <c r="AD1" s="9"/>
    </row>
    <row r="2" spans="1:30" x14ac:dyDescent="0.2">
      <c r="A2" s="50"/>
      <c r="B2" s="50"/>
      <c r="C2" s="50"/>
      <c r="D2" s="4" t="s">
        <v>1</v>
      </c>
      <c r="E2" s="51"/>
      <c r="F2" s="4" t="s">
        <v>1</v>
      </c>
      <c r="G2" s="4" t="s">
        <v>2</v>
      </c>
      <c r="H2" s="4" t="s">
        <v>27</v>
      </c>
      <c r="I2" s="4" t="s">
        <v>3</v>
      </c>
      <c r="J2" s="4" t="s">
        <v>4</v>
      </c>
      <c r="K2" s="4" t="s">
        <v>5</v>
      </c>
      <c r="L2" s="4" t="s">
        <v>90</v>
      </c>
      <c r="M2" s="6" t="s">
        <v>7</v>
      </c>
      <c r="N2" s="6" t="s">
        <v>8</v>
      </c>
      <c r="O2" s="6" t="s">
        <v>9</v>
      </c>
      <c r="P2" s="6" t="s">
        <v>13</v>
      </c>
      <c r="Q2" s="6" t="s">
        <v>24</v>
      </c>
      <c r="R2" s="6" t="s">
        <v>17</v>
      </c>
      <c r="S2" s="8" t="s">
        <v>22</v>
      </c>
      <c r="T2" s="8" t="s">
        <v>21</v>
      </c>
      <c r="U2" s="8" t="s">
        <v>20</v>
      </c>
      <c r="V2" s="8" t="s">
        <v>11</v>
      </c>
      <c r="W2" s="8" t="s">
        <v>12</v>
      </c>
      <c r="X2" s="8" t="s">
        <v>25</v>
      </c>
      <c r="Y2" s="8" t="s">
        <v>14</v>
      </c>
      <c r="Z2" s="10" t="s">
        <v>22</v>
      </c>
      <c r="AA2" s="10" t="s">
        <v>23</v>
      </c>
      <c r="AB2" s="10" t="s">
        <v>20</v>
      </c>
      <c r="AC2" s="10" t="s">
        <v>25</v>
      </c>
      <c r="AD2" s="10" t="s">
        <v>26</v>
      </c>
    </row>
    <row r="3" spans="1:30" s="12" customFormat="1" x14ac:dyDescent="0.2">
      <c r="A3" s="12">
        <v>1</v>
      </c>
      <c r="B3" s="13" t="s">
        <v>28</v>
      </c>
      <c r="C3" s="12" t="s">
        <v>29</v>
      </c>
      <c r="D3" s="12" t="s">
        <v>30</v>
      </c>
      <c r="E3" s="22">
        <v>1</v>
      </c>
      <c r="F3" t="s">
        <v>30</v>
      </c>
      <c r="G3" s="13" t="s">
        <v>43</v>
      </c>
      <c r="H3" s="12">
        <v>2018</v>
      </c>
      <c r="I3" s="12" t="s">
        <v>68</v>
      </c>
      <c r="J3" s="12" t="s">
        <v>129</v>
      </c>
      <c r="K3" s="12" t="s">
        <v>69</v>
      </c>
      <c r="L3" s="12" t="s">
        <v>111</v>
      </c>
      <c r="M3" s="12" t="s">
        <v>70</v>
      </c>
      <c r="N3" s="12" t="s">
        <v>71</v>
      </c>
      <c r="O3" s="12" t="s">
        <v>162</v>
      </c>
      <c r="P3" s="12" t="s">
        <v>161</v>
      </c>
      <c r="Q3" s="12" t="s">
        <v>72</v>
      </c>
      <c r="R3" s="12" t="s">
        <v>73</v>
      </c>
      <c r="S3" s="32"/>
      <c r="T3" s="32"/>
      <c r="U3" s="32"/>
      <c r="V3" s="32"/>
      <c r="W3" s="32"/>
      <c r="X3" s="32"/>
      <c r="Y3" s="32"/>
      <c r="Z3" s="12">
        <v>1785</v>
      </c>
      <c r="AA3" s="20" t="s">
        <v>74</v>
      </c>
      <c r="AB3" s="20" t="s">
        <v>75</v>
      </c>
      <c r="AC3" s="12" t="s">
        <v>163</v>
      </c>
      <c r="AD3" s="12" t="s">
        <v>207</v>
      </c>
    </row>
    <row r="4" spans="1:30" x14ac:dyDescent="0.2">
      <c r="A4">
        <v>3</v>
      </c>
      <c r="B4" s="1" t="s">
        <v>28</v>
      </c>
      <c r="C4" t="s">
        <v>29</v>
      </c>
      <c r="D4" t="s">
        <v>31</v>
      </c>
      <c r="E4" s="22">
        <v>2</v>
      </c>
      <c r="F4" t="s">
        <v>31</v>
      </c>
      <c r="G4" s="1" t="s">
        <v>42</v>
      </c>
      <c r="H4">
        <v>2017</v>
      </c>
      <c r="I4" t="s">
        <v>106</v>
      </c>
      <c r="J4" t="s">
        <v>107</v>
      </c>
      <c r="K4" t="s">
        <v>69</v>
      </c>
      <c r="L4" s="12" t="s">
        <v>184</v>
      </c>
      <c r="M4" t="s">
        <v>76</v>
      </c>
      <c r="O4" t="s">
        <v>77</v>
      </c>
      <c r="P4" t="s">
        <v>111</v>
      </c>
      <c r="Q4" t="s">
        <v>111</v>
      </c>
      <c r="R4" t="s">
        <v>73</v>
      </c>
      <c r="S4" s="18" t="s">
        <v>108</v>
      </c>
      <c r="T4" t="s">
        <v>213</v>
      </c>
      <c r="U4" t="s">
        <v>214</v>
      </c>
      <c r="V4" t="s">
        <v>78</v>
      </c>
      <c r="X4" t="s">
        <v>79</v>
      </c>
      <c r="Y4" t="s">
        <v>215</v>
      </c>
      <c r="Z4" t="s">
        <v>80</v>
      </c>
      <c r="AA4" t="s">
        <v>216</v>
      </c>
      <c r="AB4" t="s">
        <v>217</v>
      </c>
      <c r="AC4" t="s">
        <v>79</v>
      </c>
      <c r="AD4" t="s">
        <v>218</v>
      </c>
    </row>
    <row r="5" spans="1:30" s="12" customFormat="1" x14ac:dyDescent="0.2">
      <c r="A5" s="12">
        <v>4</v>
      </c>
      <c r="B5" s="13" t="s">
        <v>28</v>
      </c>
      <c r="C5" s="12" t="s">
        <v>29</v>
      </c>
      <c r="D5" s="12" t="s">
        <v>32</v>
      </c>
      <c r="E5" s="22">
        <v>3</v>
      </c>
      <c r="F5" t="s">
        <v>32</v>
      </c>
      <c r="G5" s="13" t="s">
        <v>41</v>
      </c>
      <c r="H5" s="12">
        <v>2016</v>
      </c>
      <c r="I5" s="12" t="s">
        <v>81</v>
      </c>
      <c r="J5" s="12" t="s">
        <v>82</v>
      </c>
      <c r="K5" s="12" t="s">
        <v>67</v>
      </c>
      <c r="L5" s="12" t="s">
        <v>91</v>
      </c>
      <c r="M5" s="12" t="s">
        <v>89</v>
      </c>
      <c r="N5" s="12" t="s">
        <v>111</v>
      </c>
      <c r="O5" s="12" t="s">
        <v>83</v>
      </c>
      <c r="P5" s="12" t="s">
        <v>111</v>
      </c>
      <c r="Q5" s="12" t="s">
        <v>111</v>
      </c>
      <c r="R5" s="12" t="s">
        <v>73</v>
      </c>
      <c r="S5" s="12" t="s">
        <v>134</v>
      </c>
      <c r="T5" s="12">
        <v>41</v>
      </c>
      <c r="W5" s="12" t="s">
        <v>84</v>
      </c>
      <c r="X5" s="12" t="s">
        <v>135</v>
      </c>
      <c r="Y5" s="12" t="s">
        <v>110</v>
      </c>
      <c r="Z5" s="32"/>
      <c r="AA5" s="32"/>
      <c r="AB5" s="32"/>
      <c r="AC5" s="32"/>
      <c r="AD5" s="32"/>
    </row>
    <row r="6" spans="1:30" s="12" customFormat="1" x14ac:dyDescent="0.2">
      <c r="A6" s="12">
        <v>6</v>
      </c>
      <c r="B6" s="13" t="s">
        <v>28</v>
      </c>
      <c r="C6" s="12" t="s">
        <v>29</v>
      </c>
      <c r="D6" s="12" t="s">
        <v>33</v>
      </c>
      <c r="E6" s="22">
        <v>4</v>
      </c>
      <c r="F6" t="s">
        <v>33</v>
      </c>
      <c r="G6" s="13" t="s">
        <v>40</v>
      </c>
      <c r="H6" s="12">
        <v>2008</v>
      </c>
      <c r="I6" s="12" t="s">
        <v>88</v>
      </c>
      <c r="J6" s="12" t="s">
        <v>159</v>
      </c>
      <c r="K6" s="12" t="s">
        <v>85</v>
      </c>
      <c r="L6" s="12" t="s">
        <v>63</v>
      </c>
      <c r="M6" s="12" t="s">
        <v>158</v>
      </c>
      <c r="N6" s="12" t="s">
        <v>157</v>
      </c>
      <c r="O6" s="12" t="s">
        <v>86</v>
      </c>
      <c r="P6" s="12" t="s">
        <v>111</v>
      </c>
      <c r="Q6" s="12" t="s">
        <v>111</v>
      </c>
      <c r="R6" s="12" t="s">
        <v>111</v>
      </c>
      <c r="S6" s="12" t="s">
        <v>160</v>
      </c>
      <c r="X6" s="12" t="s">
        <v>87</v>
      </c>
      <c r="Y6" s="12" t="s">
        <v>219</v>
      </c>
      <c r="Z6" s="32"/>
      <c r="AA6" s="32"/>
      <c r="AB6" s="32"/>
      <c r="AC6" s="32"/>
      <c r="AD6" s="32"/>
    </row>
    <row r="7" spans="1:30" s="12" customFormat="1" x14ac:dyDescent="0.2">
      <c r="A7" s="12">
        <v>8</v>
      </c>
      <c r="B7" s="13" t="s">
        <v>29</v>
      </c>
      <c r="C7" s="12" t="s">
        <v>28</v>
      </c>
      <c r="D7" s="12" t="s">
        <v>34</v>
      </c>
      <c r="E7" s="22">
        <v>5</v>
      </c>
      <c r="F7" t="s">
        <v>34</v>
      </c>
      <c r="G7" s="13" t="s">
        <v>39</v>
      </c>
      <c r="H7" s="12">
        <v>2018</v>
      </c>
      <c r="I7" s="12" t="s">
        <v>109</v>
      </c>
      <c r="J7" s="12" t="s">
        <v>111</v>
      </c>
      <c r="K7" s="12" t="s">
        <v>48</v>
      </c>
      <c r="L7" s="12" t="s">
        <v>111</v>
      </c>
      <c r="M7" s="12" t="s">
        <v>112</v>
      </c>
      <c r="N7" s="12" t="s">
        <v>113</v>
      </c>
      <c r="O7" s="12" t="s">
        <v>162</v>
      </c>
      <c r="P7" s="12" t="s">
        <v>49</v>
      </c>
      <c r="Q7" s="12" t="s">
        <v>51</v>
      </c>
      <c r="R7" s="12" t="s">
        <v>50</v>
      </c>
      <c r="S7" s="32"/>
      <c r="T7" s="32"/>
      <c r="U7" s="32"/>
      <c r="V7" s="32"/>
      <c r="W7" s="32"/>
      <c r="X7" s="32"/>
      <c r="Y7" s="32"/>
      <c r="Z7" s="12">
        <v>1913</v>
      </c>
      <c r="AA7" s="12" t="s">
        <v>52</v>
      </c>
      <c r="AB7" s="12" t="s">
        <v>53</v>
      </c>
      <c r="AC7" s="12" t="s">
        <v>118</v>
      </c>
      <c r="AD7" s="12" t="s">
        <v>208</v>
      </c>
    </row>
    <row r="8" spans="1:30" s="12" customFormat="1" x14ac:dyDescent="0.2">
      <c r="A8" s="12">
        <v>9</v>
      </c>
      <c r="B8" s="13" t="s">
        <v>29</v>
      </c>
      <c r="C8" s="12" t="s">
        <v>28</v>
      </c>
      <c r="D8" s="12" t="s">
        <v>35</v>
      </c>
      <c r="E8" s="22">
        <v>6</v>
      </c>
      <c r="F8" t="s">
        <v>35</v>
      </c>
      <c r="G8" s="13" t="s">
        <v>38</v>
      </c>
      <c r="H8" s="12">
        <v>2011</v>
      </c>
      <c r="I8" s="12" t="s">
        <v>47</v>
      </c>
      <c r="J8" s="12" t="s">
        <v>54</v>
      </c>
      <c r="K8" s="12" t="s">
        <v>59</v>
      </c>
      <c r="L8" s="12" t="s">
        <v>111</v>
      </c>
      <c r="M8" s="12" t="s">
        <v>119</v>
      </c>
      <c r="O8" s="12" t="s">
        <v>55</v>
      </c>
      <c r="P8" s="12" t="s">
        <v>111</v>
      </c>
      <c r="Q8" s="12" t="s">
        <v>111</v>
      </c>
      <c r="S8" s="12">
        <v>288</v>
      </c>
      <c r="T8" s="12">
        <v>288</v>
      </c>
      <c r="U8" s="12" t="s">
        <v>110</v>
      </c>
      <c r="V8" s="12" t="s">
        <v>110</v>
      </c>
      <c r="W8" s="12" t="s">
        <v>110</v>
      </c>
      <c r="X8" s="12" t="s">
        <v>58</v>
      </c>
      <c r="Y8" s="12" t="s">
        <v>209</v>
      </c>
      <c r="Z8" s="32"/>
      <c r="AA8" s="32"/>
      <c r="AB8" s="32"/>
      <c r="AC8" s="32"/>
      <c r="AD8" s="32"/>
    </row>
    <row r="9" spans="1:30" s="12" customFormat="1" x14ac:dyDescent="0.2">
      <c r="A9" s="12">
        <v>10</v>
      </c>
      <c r="B9" s="13" t="s">
        <v>29</v>
      </c>
      <c r="C9" s="12" t="s">
        <v>28</v>
      </c>
      <c r="D9" s="12" t="s">
        <v>36</v>
      </c>
      <c r="E9" s="22">
        <v>7</v>
      </c>
      <c r="F9" t="s">
        <v>36</v>
      </c>
      <c r="G9" s="13" t="s">
        <v>37</v>
      </c>
      <c r="H9" s="12">
        <v>2007</v>
      </c>
      <c r="I9" s="12" t="s">
        <v>60</v>
      </c>
      <c r="J9" s="12" t="s">
        <v>61</v>
      </c>
      <c r="K9" s="12" t="s">
        <v>62</v>
      </c>
      <c r="L9" s="12" t="s">
        <v>63</v>
      </c>
      <c r="O9" s="12" t="s">
        <v>121</v>
      </c>
      <c r="P9" s="12" t="s">
        <v>111</v>
      </c>
      <c r="S9" s="12">
        <v>820</v>
      </c>
      <c r="T9" s="12" t="s">
        <v>180</v>
      </c>
      <c r="U9" s="12" t="s">
        <v>181</v>
      </c>
      <c r="X9" s="12" t="s">
        <v>128</v>
      </c>
      <c r="Y9" s="12" t="s">
        <v>210</v>
      </c>
      <c r="Z9" s="12">
        <v>820</v>
      </c>
      <c r="AA9" s="12" t="s">
        <v>64</v>
      </c>
      <c r="AB9" s="12" t="s">
        <v>65</v>
      </c>
      <c r="AC9" s="12" t="s">
        <v>66</v>
      </c>
      <c r="AD9" s="12" t="s">
        <v>211</v>
      </c>
    </row>
  </sheetData>
  <mergeCells count="5">
    <mergeCell ref="A1:A2"/>
    <mergeCell ref="B1:B2"/>
    <mergeCell ref="C1:C2"/>
    <mergeCell ref="E1:E2"/>
    <mergeCell ref="F1:L1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7EB21-F253-4160-8B30-2EB4D76EEEBB}">
  <dimension ref="A1:Q47"/>
  <sheetViews>
    <sheetView zoomScaleNormal="70" workbookViewId="0">
      <selection activeCell="A37" sqref="A37:XFD37"/>
    </sheetView>
  </sheetViews>
  <sheetFormatPr baseColWidth="10" defaultColWidth="8.83203125" defaultRowHeight="15" x14ac:dyDescent="0.2"/>
  <cols>
    <col min="1" max="1" width="9.33203125" customWidth="1"/>
    <col min="2" max="2" width="16.83203125" customWidth="1"/>
    <col min="3" max="3" width="10.1640625" customWidth="1"/>
    <col min="4" max="4" width="9.83203125" customWidth="1"/>
    <col min="5" max="5" width="11.33203125" bestFit="1" customWidth="1"/>
    <col min="6" max="6" width="33.6640625" customWidth="1"/>
    <col min="7" max="7" width="22.83203125" customWidth="1"/>
    <col min="8" max="8" width="26.83203125" customWidth="1"/>
    <col min="9" max="9" width="25.33203125" customWidth="1"/>
    <col min="11" max="11" width="40.5" customWidth="1"/>
  </cols>
  <sheetData>
    <row r="1" spans="1:11" ht="20" thickBot="1" x14ac:dyDescent="0.3">
      <c r="A1" s="50" t="s">
        <v>0</v>
      </c>
      <c r="B1" s="3" t="s">
        <v>18</v>
      </c>
      <c r="C1" s="3"/>
      <c r="D1" s="3"/>
      <c r="E1" s="7"/>
      <c r="F1" s="53" t="s">
        <v>46</v>
      </c>
      <c r="G1" s="53"/>
      <c r="H1" s="53"/>
      <c r="I1" s="53"/>
      <c r="K1" s="30" t="s">
        <v>212</v>
      </c>
    </row>
    <row r="2" spans="1:11" x14ac:dyDescent="0.2">
      <c r="A2" s="50"/>
      <c r="B2" s="4" t="s">
        <v>1</v>
      </c>
      <c r="C2" s="4" t="s">
        <v>2</v>
      </c>
      <c r="D2" s="4" t="s">
        <v>27</v>
      </c>
      <c r="E2" s="8" t="s">
        <v>116</v>
      </c>
      <c r="F2" s="8" t="s">
        <v>44</v>
      </c>
      <c r="G2" s="8" t="s">
        <v>114</v>
      </c>
      <c r="H2" s="8" t="s">
        <v>115</v>
      </c>
      <c r="I2" s="8" t="s">
        <v>45</v>
      </c>
    </row>
    <row r="3" spans="1:11" x14ac:dyDescent="0.2">
      <c r="A3">
        <v>1</v>
      </c>
      <c r="B3" t="s">
        <v>30</v>
      </c>
      <c r="C3" s="1" t="s">
        <v>43</v>
      </c>
      <c r="D3">
        <v>2018</v>
      </c>
      <c r="E3" s="12" t="s">
        <v>117</v>
      </c>
      <c r="F3" s="12" t="s">
        <v>92</v>
      </c>
      <c r="G3" s="24" t="s">
        <v>131</v>
      </c>
      <c r="H3" s="24">
        <v>207</v>
      </c>
      <c r="J3" s="12"/>
      <c r="K3" s="12"/>
    </row>
    <row r="4" spans="1:11" x14ac:dyDescent="0.2">
      <c r="C4" s="1"/>
      <c r="E4" s="12"/>
      <c r="F4" s="12"/>
      <c r="G4" s="24" t="s">
        <v>130</v>
      </c>
      <c r="H4" s="24">
        <v>1547</v>
      </c>
      <c r="I4" s="27" t="s">
        <v>204</v>
      </c>
      <c r="J4" s="24" t="s">
        <v>132</v>
      </c>
      <c r="K4" s="12"/>
    </row>
    <row r="5" spans="1:11" x14ac:dyDescent="0.2">
      <c r="C5" s="1"/>
      <c r="E5" s="12"/>
      <c r="F5" s="12"/>
      <c r="G5" s="24"/>
      <c r="H5" s="24"/>
      <c r="I5" s="24"/>
      <c r="J5" s="12"/>
      <c r="K5" s="12"/>
    </row>
    <row r="6" spans="1:11" x14ac:dyDescent="0.2">
      <c r="A6">
        <v>2</v>
      </c>
      <c r="B6" t="s">
        <v>31</v>
      </c>
      <c r="C6" s="1" t="s">
        <v>42</v>
      </c>
      <c r="D6">
        <v>2017</v>
      </c>
      <c r="E6" s="12" t="s">
        <v>117</v>
      </c>
      <c r="F6" s="12" t="s">
        <v>79</v>
      </c>
      <c r="G6" s="28" t="s">
        <v>194</v>
      </c>
      <c r="H6" s="28" t="s">
        <v>196</v>
      </c>
      <c r="J6" s="12"/>
      <c r="K6" s="12"/>
    </row>
    <row r="7" spans="1:11" x14ac:dyDescent="0.2">
      <c r="C7" s="1"/>
      <c r="E7" s="12"/>
      <c r="F7" s="12"/>
      <c r="G7" s="28" t="s">
        <v>195</v>
      </c>
      <c r="H7" s="28" t="s">
        <v>197</v>
      </c>
      <c r="I7" s="27" t="s">
        <v>202</v>
      </c>
      <c r="J7" s="12"/>
      <c r="K7" s="12"/>
    </row>
    <row r="8" spans="1:11" x14ac:dyDescent="0.2">
      <c r="C8" s="1"/>
      <c r="E8" s="12" t="s">
        <v>133</v>
      </c>
      <c r="F8" s="12" t="s">
        <v>79</v>
      </c>
      <c r="G8" s="29" t="s">
        <v>198</v>
      </c>
      <c r="H8" s="29" t="s">
        <v>199</v>
      </c>
      <c r="J8" s="12"/>
      <c r="K8" s="12"/>
    </row>
    <row r="9" spans="1:11" x14ac:dyDescent="0.2">
      <c r="C9" s="1"/>
      <c r="E9" s="12"/>
      <c r="F9" s="12"/>
      <c r="G9" s="29" t="s">
        <v>200</v>
      </c>
      <c r="H9" s="29" t="s">
        <v>201</v>
      </c>
      <c r="I9" s="27" t="s">
        <v>203</v>
      </c>
      <c r="J9" s="12"/>
      <c r="K9" s="12"/>
    </row>
    <row r="10" spans="1:11" x14ac:dyDescent="0.2">
      <c r="F10" s="12"/>
      <c r="G10" s="23"/>
      <c r="H10" s="23"/>
      <c r="I10" s="24"/>
      <c r="J10" s="12"/>
      <c r="K10" s="12"/>
    </row>
    <row r="11" spans="1:11" x14ac:dyDescent="0.2">
      <c r="A11">
        <v>3</v>
      </c>
      <c r="B11" t="s">
        <v>32</v>
      </c>
      <c r="C11" s="1" t="s">
        <v>41</v>
      </c>
      <c r="D11">
        <v>2016</v>
      </c>
      <c r="E11" s="12" t="s">
        <v>120</v>
      </c>
      <c r="F11" s="12" t="s">
        <v>136</v>
      </c>
      <c r="G11" s="23" t="s">
        <v>137</v>
      </c>
      <c r="H11" s="23"/>
      <c r="I11" s="24"/>
      <c r="J11" s="12"/>
      <c r="K11" s="12"/>
    </row>
    <row r="12" spans="1:11" x14ac:dyDescent="0.2">
      <c r="C12" s="1"/>
      <c r="E12" s="12"/>
      <c r="F12" s="12"/>
      <c r="G12" s="23" t="s">
        <v>138</v>
      </c>
      <c r="I12" s="23" t="s">
        <v>139</v>
      </c>
      <c r="J12" s="12"/>
      <c r="K12" s="12"/>
    </row>
    <row r="13" spans="1:11" x14ac:dyDescent="0.2">
      <c r="C13" s="1"/>
      <c r="E13" s="12"/>
      <c r="F13" s="12" t="s">
        <v>140</v>
      </c>
      <c r="G13" s="23" t="s">
        <v>141</v>
      </c>
      <c r="I13" s="23"/>
      <c r="J13" s="12"/>
      <c r="K13" s="12"/>
    </row>
    <row r="14" spans="1:11" x14ac:dyDescent="0.2">
      <c r="C14" s="1"/>
      <c r="E14" s="12"/>
      <c r="F14" s="12"/>
      <c r="G14" s="23" t="s">
        <v>142</v>
      </c>
      <c r="I14" s="23" t="s">
        <v>143</v>
      </c>
      <c r="J14" s="12"/>
      <c r="K14" s="12"/>
    </row>
    <row r="15" spans="1:11" x14ac:dyDescent="0.2">
      <c r="C15" s="1"/>
      <c r="E15" s="12"/>
      <c r="F15" s="12" t="s">
        <v>144</v>
      </c>
      <c r="G15" s="23" t="s">
        <v>146</v>
      </c>
      <c r="I15" s="23"/>
      <c r="J15" s="12"/>
      <c r="K15" s="12"/>
    </row>
    <row r="16" spans="1:11" x14ac:dyDescent="0.2">
      <c r="C16" s="1"/>
      <c r="E16" s="12"/>
      <c r="F16" s="12"/>
      <c r="G16" s="23" t="s">
        <v>145</v>
      </c>
      <c r="I16" s="23" t="s">
        <v>147</v>
      </c>
      <c r="J16" s="12"/>
      <c r="K16" s="12"/>
    </row>
    <row r="17" spans="1:17" x14ac:dyDescent="0.2">
      <c r="C17" s="1"/>
      <c r="E17" s="12"/>
      <c r="F17" s="12" t="s">
        <v>164</v>
      </c>
      <c r="G17" s="23" t="s">
        <v>148</v>
      </c>
      <c r="I17" s="23"/>
      <c r="J17" s="12"/>
      <c r="K17" s="12"/>
    </row>
    <row r="18" spans="1:17" x14ac:dyDescent="0.2">
      <c r="C18" s="1"/>
      <c r="E18" s="12"/>
      <c r="F18" s="12"/>
      <c r="G18" s="23" t="s">
        <v>149</v>
      </c>
      <c r="I18" s="23" t="s">
        <v>150</v>
      </c>
      <c r="J18" s="12"/>
      <c r="K18" s="12"/>
    </row>
    <row r="19" spans="1:17" x14ac:dyDescent="0.2">
      <c r="C19" s="1"/>
      <c r="E19" s="12"/>
      <c r="F19" s="12" t="s">
        <v>151</v>
      </c>
      <c r="G19" s="23" t="s">
        <v>152</v>
      </c>
      <c r="I19" s="23"/>
      <c r="J19" s="12"/>
      <c r="K19" s="12"/>
    </row>
    <row r="20" spans="1:17" x14ac:dyDescent="0.2">
      <c r="C20" s="1"/>
      <c r="E20" s="12"/>
      <c r="F20" s="12"/>
      <c r="G20" s="23" t="s">
        <v>142</v>
      </c>
      <c r="I20" s="23" t="s">
        <v>154</v>
      </c>
      <c r="J20" s="12"/>
      <c r="K20" s="12"/>
    </row>
    <row r="21" spans="1:17" x14ac:dyDescent="0.2">
      <c r="C21" s="1"/>
      <c r="E21" s="12"/>
      <c r="F21" s="12"/>
      <c r="G21" s="23" t="s">
        <v>153</v>
      </c>
      <c r="I21" s="23" t="s">
        <v>155</v>
      </c>
      <c r="J21" s="12"/>
      <c r="K21" s="12"/>
    </row>
    <row r="22" spans="1:17" x14ac:dyDescent="0.2">
      <c r="C22" s="1"/>
      <c r="E22" s="12"/>
      <c r="F22" s="12"/>
      <c r="G22" s="23"/>
      <c r="I22" s="23"/>
      <c r="J22" s="12"/>
      <c r="K22" s="12"/>
    </row>
    <row r="23" spans="1:17" x14ac:dyDescent="0.2">
      <c r="A23">
        <v>4</v>
      </c>
      <c r="B23" t="s">
        <v>33</v>
      </c>
      <c r="C23" s="1" t="s">
        <v>40</v>
      </c>
      <c r="D23">
        <v>2008</v>
      </c>
      <c r="E23" s="12" t="s">
        <v>133</v>
      </c>
      <c r="F23" s="12" t="s">
        <v>167</v>
      </c>
      <c r="G23" s="23"/>
      <c r="I23" s="23" t="s">
        <v>170</v>
      </c>
      <c r="J23" s="24"/>
      <c r="K23" s="12"/>
    </row>
    <row r="24" spans="1:17" x14ac:dyDescent="0.2">
      <c r="C24" s="1"/>
      <c r="E24" s="12"/>
      <c r="F24" s="12"/>
      <c r="G24" s="23"/>
      <c r="I24" s="23" t="s">
        <v>169</v>
      </c>
      <c r="J24" s="24" t="s">
        <v>168</v>
      </c>
      <c r="K24" s="12"/>
    </row>
    <row r="25" spans="1:17" x14ac:dyDescent="0.2">
      <c r="C25" s="1"/>
      <c r="E25" s="12"/>
      <c r="F25" s="12" t="s">
        <v>174</v>
      </c>
      <c r="G25" s="23"/>
      <c r="I25" s="23" t="s">
        <v>205</v>
      </c>
      <c r="J25" s="24"/>
      <c r="K25" s="12"/>
    </row>
    <row r="26" spans="1:17" x14ac:dyDescent="0.2">
      <c r="C26" s="1"/>
      <c r="E26" s="12"/>
      <c r="F26" s="12"/>
      <c r="G26" s="23"/>
      <c r="I26" s="23" t="s">
        <v>172</v>
      </c>
      <c r="J26" s="24" t="s">
        <v>165</v>
      </c>
      <c r="K26" s="12"/>
    </row>
    <row r="27" spans="1:17" x14ac:dyDescent="0.2">
      <c r="C27" s="1"/>
      <c r="E27" s="12"/>
      <c r="F27" s="12"/>
      <c r="G27" s="23"/>
      <c r="I27" s="23" t="s">
        <v>171</v>
      </c>
      <c r="J27" s="24" t="s">
        <v>173</v>
      </c>
      <c r="K27" s="12"/>
    </row>
    <row r="28" spans="1:17" x14ac:dyDescent="0.2">
      <c r="C28" s="1"/>
      <c r="E28" s="12"/>
      <c r="F28" s="12" t="s">
        <v>185</v>
      </c>
      <c r="G28" s="24"/>
      <c r="I28" s="24" t="s">
        <v>186</v>
      </c>
      <c r="J28" s="24"/>
      <c r="K28" s="12"/>
    </row>
    <row r="29" spans="1:17" x14ac:dyDescent="0.2">
      <c r="C29" s="1"/>
      <c r="E29" s="12"/>
      <c r="F29" s="12"/>
      <c r="G29" s="24"/>
      <c r="I29" s="24" t="s">
        <v>187</v>
      </c>
      <c r="J29" s="24" t="s">
        <v>189</v>
      </c>
      <c r="K29" s="12"/>
    </row>
    <row r="30" spans="1:17" x14ac:dyDescent="0.2">
      <c r="C30" s="1"/>
      <c r="E30" s="12"/>
      <c r="F30" s="12"/>
      <c r="G30" s="24"/>
      <c r="I30" s="24" t="s">
        <v>188</v>
      </c>
      <c r="J30" s="24" t="s">
        <v>173</v>
      </c>
      <c r="K30" s="12"/>
    </row>
    <row r="31" spans="1:17" x14ac:dyDescent="0.2">
      <c r="C31" s="1"/>
      <c r="E31" s="12"/>
      <c r="F31" s="12" t="s">
        <v>190</v>
      </c>
      <c r="G31" s="23"/>
      <c r="I31" s="23" t="s">
        <v>191</v>
      </c>
      <c r="J31" s="24"/>
      <c r="K31" s="12"/>
      <c r="N31" s="56"/>
      <c r="P31" s="19"/>
      <c r="Q31" s="11"/>
    </row>
    <row r="32" spans="1:17" x14ac:dyDescent="0.2">
      <c r="C32" s="1"/>
      <c r="E32" s="12"/>
      <c r="F32" s="12"/>
      <c r="G32" s="23"/>
      <c r="I32" s="23" t="s">
        <v>192</v>
      </c>
      <c r="J32" s="24" t="s">
        <v>166</v>
      </c>
      <c r="K32" s="12"/>
      <c r="N32" s="11"/>
      <c r="P32" s="19"/>
      <c r="Q32" s="11"/>
    </row>
    <row r="33" spans="1:17" x14ac:dyDescent="0.2">
      <c r="C33" s="1"/>
      <c r="E33" s="12"/>
      <c r="F33" s="12"/>
      <c r="G33" s="24"/>
      <c r="I33" s="24" t="s">
        <v>193</v>
      </c>
      <c r="J33" s="24" t="s">
        <v>166</v>
      </c>
      <c r="K33" s="12"/>
      <c r="N33" s="11"/>
      <c r="O33" s="19"/>
      <c r="P33" s="19"/>
      <c r="Q33" s="11"/>
    </row>
    <row r="34" spans="1:17" x14ac:dyDescent="0.2">
      <c r="C34" s="1"/>
      <c r="E34" s="12"/>
      <c r="F34" s="12"/>
      <c r="G34" s="24"/>
      <c r="I34" s="24"/>
      <c r="J34" s="24"/>
      <c r="K34" s="12"/>
      <c r="N34" s="11"/>
      <c r="O34" s="19"/>
      <c r="P34" s="19"/>
      <c r="Q34" s="11"/>
    </row>
    <row r="35" spans="1:17" x14ac:dyDescent="0.2">
      <c r="A35">
        <v>5</v>
      </c>
      <c r="B35" t="s">
        <v>34</v>
      </c>
      <c r="C35" s="1" t="s">
        <v>39</v>
      </c>
      <c r="D35">
        <v>2018</v>
      </c>
      <c r="E35" s="12" t="s">
        <v>117</v>
      </c>
      <c r="F35" s="12" t="s">
        <v>175</v>
      </c>
      <c r="G35" s="23">
        <v>17</v>
      </c>
      <c r="H35" s="23">
        <v>188</v>
      </c>
      <c r="K35" s="12"/>
    </row>
    <row r="36" spans="1:17" x14ac:dyDescent="0.2">
      <c r="C36" s="1"/>
      <c r="E36" s="12"/>
      <c r="F36" s="12"/>
      <c r="G36" s="23">
        <v>12</v>
      </c>
      <c r="H36" s="23">
        <v>1696</v>
      </c>
      <c r="I36" s="27" t="s">
        <v>206</v>
      </c>
      <c r="J36" s="24" t="s">
        <v>166</v>
      </c>
      <c r="K36" s="12"/>
    </row>
    <row r="37" spans="1:17" x14ac:dyDescent="0.2">
      <c r="C37" s="1"/>
      <c r="E37" s="12"/>
      <c r="F37" s="12"/>
      <c r="G37" s="23"/>
      <c r="H37" s="23"/>
      <c r="I37" s="27"/>
      <c r="J37" s="24"/>
      <c r="K37" s="12"/>
    </row>
    <row r="38" spans="1:17" x14ac:dyDescent="0.2">
      <c r="A38">
        <v>6</v>
      </c>
      <c r="B38" t="s">
        <v>35</v>
      </c>
      <c r="C38" s="1" t="s">
        <v>38</v>
      </c>
      <c r="D38">
        <v>2011</v>
      </c>
      <c r="E38" s="12" t="s">
        <v>120</v>
      </c>
      <c r="F38" s="12" t="s">
        <v>56</v>
      </c>
      <c r="G38" s="23"/>
      <c r="I38" s="23" t="s">
        <v>177</v>
      </c>
      <c r="J38" s="24" t="s">
        <v>176</v>
      </c>
      <c r="K38" s="12"/>
    </row>
    <row r="39" spans="1:17" x14ac:dyDescent="0.2">
      <c r="C39" s="1"/>
      <c r="E39" s="12"/>
      <c r="F39" s="12" t="s">
        <v>57</v>
      </c>
      <c r="G39" s="23"/>
      <c r="I39" s="23" t="s">
        <v>179</v>
      </c>
      <c r="J39" s="24" t="s">
        <v>178</v>
      </c>
      <c r="K39" s="12"/>
    </row>
    <row r="40" spans="1:17" x14ac:dyDescent="0.2">
      <c r="C40" s="1"/>
      <c r="E40" s="12"/>
      <c r="F40" s="12"/>
      <c r="G40" s="23"/>
      <c r="I40" s="23"/>
      <c r="J40" s="24"/>
      <c r="K40" s="12"/>
    </row>
    <row r="41" spans="1:17" x14ac:dyDescent="0.2">
      <c r="A41">
        <v>7</v>
      </c>
      <c r="B41" t="s">
        <v>36</v>
      </c>
      <c r="C41" s="1" t="s">
        <v>37</v>
      </c>
      <c r="D41">
        <v>2007</v>
      </c>
      <c r="E41" s="12" t="s">
        <v>133</v>
      </c>
      <c r="F41" s="12" t="s">
        <v>122</v>
      </c>
      <c r="G41" s="23" t="s">
        <v>123</v>
      </c>
      <c r="H41" s="23">
        <v>163</v>
      </c>
      <c r="I41" s="24"/>
      <c r="J41" s="12"/>
      <c r="K41" s="12"/>
    </row>
    <row r="42" spans="1:17" x14ac:dyDescent="0.2">
      <c r="C42" s="1"/>
      <c r="E42" s="12"/>
      <c r="F42" s="12"/>
      <c r="G42" s="23" t="s">
        <v>124</v>
      </c>
      <c r="H42" s="23">
        <v>654</v>
      </c>
      <c r="I42" s="24" t="s">
        <v>125</v>
      </c>
      <c r="J42" s="12"/>
      <c r="K42" s="12"/>
    </row>
    <row r="43" spans="1:17" x14ac:dyDescent="0.2">
      <c r="C43" s="1"/>
      <c r="E43" s="12"/>
      <c r="F43" s="12"/>
      <c r="G43" s="23"/>
      <c r="H43" s="23"/>
      <c r="I43" s="24"/>
      <c r="J43" s="12"/>
      <c r="K43" s="12"/>
    </row>
    <row r="44" spans="1:17" x14ac:dyDescent="0.2">
      <c r="C44" s="1"/>
      <c r="E44" s="12" t="s">
        <v>117</v>
      </c>
      <c r="F44" s="12" t="s">
        <v>122</v>
      </c>
      <c r="G44" s="23" t="s">
        <v>126</v>
      </c>
      <c r="H44" s="23">
        <v>157</v>
      </c>
      <c r="I44" s="24"/>
      <c r="J44" s="12"/>
      <c r="K44" s="12"/>
    </row>
    <row r="45" spans="1:17" x14ac:dyDescent="0.2">
      <c r="C45" s="1"/>
      <c r="E45" s="12"/>
      <c r="F45" s="12"/>
      <c r="G45" s="23" t="s">
        <v>127</v>
      </c>
      <c r="H45" s="23">
        <v>647</v>
      </c>
      <c r="I45" s="24" t="s">
        <v>182</v>
      </c>
      <c r="J45" s="12"/>
      <c r="K45" s="12"/>
    </row>
    <row r="46" spans="1:17" x14ac:dyDescent="0.2">
      <c r="E46" s="12"/>
      <c r="F46" s="12"/>
      <c r="G46" s="24"/>
      <c r="H46" s="24"/>
      <c r="I46" s="24"/>
      <c r="J46" s="12"/>
      <c r="K46" s="12"/>
    </row>
    <row r="47" spans="1:17" x14ac:dyDescent="0.2">
      <c r="G47" s="26"/>
      <c r="H47" s="26"/>
      <c r="I47" s="26"/>
    </row>
  </sheetData>
  <mergeCells count="2">
    <mergeCell ref="A1:A2"/>
    <mergeCell ref="F1:I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46C93-3B32-405E-B78D-24EE457C008A}">
  <dimension ref="A1:G43"/>
  <sheetViews>
    <sheetView workbookViewId="0">
      <selection activeCell="A34" sqref="A34:XFD66"/>
    </sheetView>
  </sheetViews>
  <sheetFormatPr baseColWidth="10" defaultColWidth="8.83203125" defaultRowHeight="15" x14ac:dyDescent="0.2"/>
  <cols>
    <col min="2" max="2" width="23.1640625" bestFit="1" customWidth="1"/>
    <col min="3" max="3" width="10.5" bestFit="1" customWidth="1"/>
    <col min="4" max="4" width="14.1640625" bestFit="1" customWidth="1"/>
    <col min="5" max="5" width="22.1640625" bestFit="1" customWidth="1"/>
  </cols>
  <sheetData>
    <row r="1" spans="1:7" ht="16" thickBot="1" x14ac:dyDescent="0.25"/>
    <row r="2" spans="1:7" x14ac:dyDescent="0.2">
      <c r="A2" s="33" t="s">
        <v>228</v>
      </c>
      <c r="B2" s="34"/>
      <c r="C2" s="41"/>
      <c r="D2" s="42"/>
      <c r="E2" s="23"/>
      <c r="F2" s="23"/>
      <c r="G2" s="25"/>
    </row>
    <row r="3" spans="1:7" x14ac:dyDescent="0.2">
      <c r="A3" s="36"/>
      <c r="C3" s="45" t="s">
        <v>221</v>
      </c>
      <c r="D3" s="46" t="s">
        <v>222</v>
      </c>
    </row>
    <row r="4" spans="1:7" x14ac:dyDescent="0.2">
      <c r="A4" s="36"/>
      <c r="B4" s="49" t="s">
        <v>223</v>
      </c>
      <c r="C4" s="47">
        <v>17</v>
      </c>
      <c r="D4" s="48">
        <v>188</v>
      </c>
    </row>
    <row r="5" spans="1:7" x14ac:dyDescent="0.2">
      <c r="A5" s="36"/>
      <c r="B5" s="49" t="s">
        <v>224</v>
      </c>
      <c r="C5" s="47">
        <v>12</v>
      </c>
      <c r="D5" s="48">
        <v>1696</v>
      </c>
    </row>
    <row r="6" spans="1:7" x14ac:dyDescent="0.2">
      <c r="A6" s="36"/>
      <c r="D6" s="37"/>
    </row>
    <row r="7" spans="1:7" x14ac:dyDescent="0.2">
      <c r="A7" s="36"/>
      <c r="B7" s="1" t="s">
        <v>220</v>
      </c>
      <c r="C7" s="43">
        <f>(C4*D5)/(D4*C5)</f>
        <v>12.780141843971631</v>
      </c>
      <c r="D7" s="37"/>
    </row>
    <row r="8" spans="1:7" x14ac:dyDescent="0.2">
      <c r="A8" s="36"/>
      <c r="B8" s="1" t="s">
        <v>225</v>
      </c>
      <c r="C8" s="43">
        <f>SQRT(1/C4+1/D4+1/C5+1/D5)</f>
        <v>0.3847929759270271</v>
      </c>
      <c r="D8" s="37"/>
    </row>
    <row r="9" spans="1:7" x14ac:dyDescent="0.2">
      <c r="A9" s="36"/>
      <c r="B9" s="1" t="s">
        <v>226</v>
      </c>
      <c r="C9" s="43">
        <f>EXP(LN(C7)-1.96*C8)</f>
        <v>6.0116443591308855</v>
      </c>
      <c r="D9" s="37"/>
    </row>
    <row r="10" spans="1:7" ht="16" thickBot="1" x14ac:dyDescent="0.25">
      <c r="A10" s="38"/>
      <c r="B10" s="39" t="s">
        <v>227</v>
      </c>
      <c r="C10" s="44">
        <f>EXP(LN(C7)+1.96*C8)</f>
        <v>27.169276123920262</v>
      </c>
      <c r="D10" s="40"/>
    </row>
    <row r="12" spans="1:7" ht="16" thickBot="1" x14ac:dyDescent="0.25"/>
    <row r="13" spans="1:7" x14ac:dyDescent="0.2">
      <c r="A13" s="33" t="s">
        <v>229</v>
      </c>
      <c r="B13" s="34"/>
      <c r="C13" s="34"/>
      <c r="D13" s="35"/>
    </row>
    <row r="14" spans="1:7" x14ac:dyDescent="0.2">
      <c r="A14" s="36"/>
      <c r="C14" s="45" t="s">
        <v>221</v>
      </c>
      <c r="D14" s="46" t="s">
        <v>222</v>
      </c>
    </row>
    <row r="15" spans="1:7" x14ac:dyDescent="0.2">
      <c r="A15" s="36"/>
      <c r="B15" s="49" t="s">
        <v>230</v>
      </c>
      <c r="C15" s="47">
        <v>5913</v>
      </c>
      <c r="D15" s="47">
        <v>41395</v>
      </c>
    </row>
    <row r="16" spans="1:7" x14ac:dyDescent="0.2">
      <c r="A16" s="36"/>
      <c r="B16" s="49" t="s">
        <v>231</v>
      </c>
      <c r="C16" s="47">
        <v>9103</v>
      </c>
      <c r="D16" s="47">
        <v>328050</v>
      </c>
    </row>
    <row r="17" spans="1:4" x14ac:dyDescent="0.2">
      <c r="A17" s="36"/>
      <c r="D17" s="37"/>
    </row>
    <row r="18" spans="1:4" x14ac:dyDescent="0.2">
      <c r="A18" s="36"/>
      <c r="B18" s="1" t="s">
        <v>220</v>
      </c>
      <c r="C18" s="43">
        <f>(C15*D16)/(D15*C16)</f>
        <v>5.1477268172091835</v>
      </c>
      <c r="D18" s="37"/>
    </row>
    <row r="19" spans="1:4" x14ac:dyDescent="0.2">
      <c r="A19" s="36"/>
      <c r="B19" s="1" t="s">
        <v>225</v>
      </c>
      <c r="C19" s="43">
        <f>SQRT(1/C15+1/D15+1/C16+1/D16)</f>
        <v>1.7497960099721113E-2</v>
      </c>
      <c r="D19" s="37"/>
    </row>
    <row r="20" spans="1:4" x14ac:dyDescent="0.2">
      <c r="A20" s="36"/>
      <c r="B20" s="1" t="s">
        <v>226</v>
      </c>
      <c r="C20" s="43">
        <f>EXP(LN(C18)-1.96*C19)</f>
        <v>4.9741734729610929</v>
      </c>
      <c r="D20" s="37"/>
    </row>
    <row r="21" spans="1:4" ht="16" thickBot="1" x14ac:dyDescent="0.25">
      <c r="A21" s="38"/>
      <c r="B21" s="39" t="s">
        <v>227</v>
      </c>
      <c r="C21" s="44">
        <f>EXP(LN(C18)+1.96*C19)</f>
        <v>5.3273355922667198</v>
      </c>
      <c r="D21" s="40"/>
    </row>
    <row r="23" spans="1:4" ht="16" thickBot="1" x14ac:dyDescent="0.25"/>
    <row r="24" spans="1:4" x14ac:dyDescent="0.2">
      <c r="A24" s="33" t="s">
        <v>229</v>
      </c>
      <c r="B24" s="34"/>
      <c r="C24" s="34"/>
      <c r="D24" s="35"/>
    </row>
    <row r="25" spans="1:4" x14ac:dyDescent="0.2">
      <c r="A25" s="36"/>
      <c r="C25" s="45" t="s">
        <v>232</v>
      </c>
      <c r="D25" s="46" t="s">
        <v>233</v>
      </c>
    </row>
    <row r="26" spans="1:4" x14ac:dyDescent="0.2">
      <c r="A26" s="36"/>
      <c r="B26" s="49" t="s">
        <v>230</v>
      </c>
      <c r="C26" s="47">
        <v>110</v>
      </c>
      <c r="D26" s="48">
        <v>47198</v>
      </c>
    </row>
    <row r="27" spans="1:4" x14ac:dyDescent="0.2">
      <c r="A27" s="36"/>
      <c r="B27" s="49" t="s">
        <v>231</v>
      </c>
      <c r="C27" s="47">
        <v>324</v>
      </c>
      <c r="D27" s="48">
        <v>336829</v>
      </c>
    </row>
    <row r="28" spans="1:4" x14ac:dyDescent="0.2">
      <c r="A28" s="36"/>
      <c r="D28" s="37"/>
    </row>
    <row r="29" spans="1:4" x14ac:dyDescent="0.2">
      <c r="A29" s="36"/>
      <c r="B29" s="1" t="s">
        <v>220</v>
      </c>
      <c r="C29" s="43">
        <f>(C26*D27)/(D26*C27)</f>
        <v>2.4228892048679609</v>
      </c>
      <c r="D29" s="37"/>
    </row>
    <row r="30" spans="1:4" x14ac:dyDescent="0.2">
      <c r="A30" s="36"/>
      <c r="B30" s="1" t="s">
        <v>225</v>
      </c>
      <c r="C30" s="43">
        <f>SQRT(1/C26+1/D26+1/C27+1/D27)</f>
        <v>0.11046033246351143</v>
      </c>
      <c r="D30" s="37"/>
    </row>
    <row r="31" spans="1:4" x14ac:dyDescent="0.2">
      <c r="A31" s="36"/>
      <c r="B31" s="1" t="s">
        <v>226</v>
      </c>
      <c r="C31" s="43">
        <f>EXP(LN(C29)-1.96*C30)</f>
        <v>1.9512271117496047</v>
      </c>
      <c r="D31" s="37"/>
    </row>
    <row r="32" spans="1:4" ht="16" thickBot="1" x14ac:dyDescent="0.25">
      <c r="A32" s="38"/>
      <c r="B32" s="39" t="s">
        <v>227</v>
      </c>
      <c r="C32" s="44">
        <f>EXP(LN(C29)+1.96*C30)</f>
        <v>3.0085642331004219</v>
      </c>
      <c r="D32" s="40"/>
    </row>
    <row r="34" spans="1:4" ht="16" thickBot="1" x14ac:dyDescent="0.25">
      <c r="A34" s="1"/>
      <c r="C34" s="12"/>
      <c r="D34" s="12"/>
    </row>
    <row r="35" spans="1:4" x14ac:dyDescent="0.2">
      <c r="A35" s="33" t="s">
        <v>234</v>
      </c>
      <c r="B35" s="34"/>
      <c r="C35" s="34"/>
      <c r="D35" s="35"/>
    </row>
    <row r="36" spans="1:4" x14ac:dyDescent="0.2">
      <c r="A36" s="36"/>
      <c r="C36" s="45" t="s">
        <v>221</v>
      </c>
      <c r="D36" s="46" t="s">
        <v>222</v>
      </c>
    </row>
    <row r="37" spans="1:4" x14ac:dyDescent="0.2">
      <c r="A37" s="36"/>
      <c r="B37" s="49" t="s">
        <v>235</v>
      </c>
      <c r="C37" s="47">
        <v>8</v>
      </c>
      <c r="D37" s="48">
        <v>207</v>
      </c>
    </row>
    <row r="38" spans="1:4" x14ac:dyDescent="0.2">
      <c r="A38" s="36"/>
      <c r="B38" s="49" t="s">
        <v>236</v>
      </c>
      <c r="C38" s="47">
        <v>23</v>
      </c>
      <c r="D38" s="48">
        <v>1547</v>
      </c>
    </row>
    <row r="39" spans="1:4" x14ac:dyDescent="0.2">
      <c r="A39" s="36"/>
      <c r="D39" s="37"/>
    </row>
    <row r="40" spans="1:4" x14ac:dyDescent="0.2">
      <c r="A40" s="36"/>
      <c r="B40" s="1" t="s">
        <v>220</v>
      </c>
      <c r="C40" s="43">
        <f>(C37*D38)/(D37*C38)</f>
        <v>2.5994538962402856</v>
      </c>
      <c r="D40" s="37"/>
    </row>
    <row r="41" spans="1:4" x14ac:dyDescent="0.2">
      <c r="A41" s="36"/>
      <c r="B41" s="1" t="s">
        <v>225</v>
      </c>
      <c r="C41" s="43">
        <f>SQRT(1/C37+1/D37+1/C38+1/D38)</f>
        <v>0.41707983786690006</v>
      </c>
      <c r="D41" s="37"/>
    </row>
    <row r="42" spans="1:4" x14ac:dyDescent="0.2">
      <c r="A42" s="36"/>
      <c r="B42" s="1" t="s">
        <v>226</v>
      </c>
      <c r="C42" s="43">
        <f>EXP(LN(C40)-1.96*C41)</f>
        <v>1.1477745583160499</v>
      </c>
      <c r="D42" s="37"/>
    </row>
    <row r="43" spans="1:4" ht="16" thickBot="1" x14ac:dyDescent="0.25">
      <c r="A43" s="38"/>
      <c r="B43" s="39" t="s">
        <v>227</v>
      </c>
      <c r="C43" s="44">
        <f>EXP(LN(C40)+1.96*C41)</f>
        <v>5.8871844733973955</v>
      </c>
      <c r="D43" s="40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CC6DF-B556-41A7-92CA-DA3163430DE7}">
  <dimension ref="A1:I19"/>
  <sheetViews>
    <sheetView workbookViewId="0">
      <selection activeCell="I20" sqref="I20"/>
    </sheetView>
  </sheetViews>
  <sheetFormatPr baseColWidth="10" defaultColWidth="8.83203125" defaultRowHeight="15" x14ac:dyDescent="0.2"/>
  <cols>
    <col min="1" max="1" width="12.1640625" customWidth="1"/>
    <col min="2" max="2" width="80.83203125" customWidth="1"/>
    <col min="4" max="4" width="8.6640625" customWidth="1"/>
    <col min="5" max="5" width="12.6640625" customWidth="1"/>
    <col min="6" max="7" width="8.6640625" customWidth="1"/>
    <col min="8" max="8" width="10.1640625" customWidth="1"/>
    <col min="9" max="9" width="10.6640625" customWidth="1"/>
  </cols>
  <sheetData>
    <row r="1" spans="1:9" x14ac:dyDescent="0.2">
      <c r="A1" t="s">
        <v>93</v>
      </c>
    </row>
    <row r="2" spans="1:9" ht="16" thickBot="1" x14ac:dyDescent="0.25"/>
    <row r="3" spans="1:9" x14ac:dyDescent="0.2">
      <c r="A3" s="54" t="s">
        <v>94</v>
      </c>
      <c r="B3" s="55"/>
    </row>
    <row r="4" spans="1:9" x14ac:dyDescent="0.2">
      <c r="A4" s="14">
        <v>1</v>
      </c>
      <c r="B4" s="15" t="s">
        <v>95</v>
      </c>
    </row>
    <row r="5" spans="1:9" x14ac:dyDescent="0.2">
      <c r="A5" s="14">
        <v>2</v>
      </c>
      <c r="B5" s="15" t="s">
        <v>96</v>
      </c>
    </row>
    <row r="6" spans="1:9" x14ac:dyDescent="0.2">
      <c r="A6" s="14">
        <v>3</v>
      </c>
      <c r="B6" s="15" t="s">
        <v>97</v>
      </c>
    </row>
    <row r="7" spans="1:9" x14ac:dyDescent="0.2">
      <c r="A7" s="14">
        <v>4</v>
      </c>
      <c r="B7" s="15" t="s">
        <v>98</v>
      </c>
      <c r="D7" s="11"/>
    </row>
    <row r="8" spans="1:9" ht="16" thickBot="1" x14ac:dyDescent="0.25">
      <c r="A8" s="16">
        <v>5</v>
      </c>
      <c r="B8" s="17" t="s">
        <v>99</v>
      </c>
    </row>
    <row r="10" spans="1:9" s="1" customFormat="1" x14ac:dyDescent="0.2">
      <c r="A10" s="1" t="s">
        <v>0</v>
      </c>
      <c r="B10" s="1" t="s">
        <v>1</v>
      </c>
      <c r="C10" s="1" t="s">
        <v>2</v>
      </c>
      <c r="D10" s="1" t="s">
        <v>27</v>
      </c>
      <c r="E10" s="1" t="s">
        <v>101</v>
      </c>
      <c r="F10" s="1" t="s">
        <v>100</v>
      </c>
      <c r="G10" s="1" t="s">
        <v>102</v>
      </c>
      <c r="H10" s="1" t="s">
        <v>100</v>
      </c>
      <c r="I10" s="1" t="s">
        <v>103</v>
      </c>
    </row>
    <row r="11" spans="1:9" x14ac:dyDescent="0.2">
      <c r="A11">
        <v>1</v>
      </c>
      <c r="B11" t="s">
        <v>30</v>
      </c>
      <c r="C11" s="1" t="s">
        <v>43</v>
      </c>
      <c r="D11">
        <v>2018</v>
      </c>
      <c r="E11" s="31" t="s">
        <v>104</v>
      </c>
      <c r="F11" s="31">
        <v>2</v>
      </c>
      <c r="G11" s="31" t="s">
        <v>156</v>
      </c>
      <c r="H11" s="31">
        <v>2</v>
      </c>
      <c r="I11" s="1">
        <v>2</v>
      </c>
    </row>
    <row r="12" spans="1:9" x14ac:dyDescent="0.2">
      <c r="A12">
        <v>2</v>
      </c>
      <c r="B12" t="s">
        <v>31</v>
      </c>
      <c r="C12" s="1" t="s">
        <v>42</v>
      </c>
      <c r="D12">
        <v>2017</v>
      </c>
      <c r="E12" s="31" t="s">
        <v>104</v>
      </c>
      <c r="F12" s="31">
        <v>2</v>
      </c>
      <c r="G12" s="31" t="s">
        <v>156</v>
      </c>
      <c r="H12" s="31">
        <v>2</v>
      </c>
      <c r="I12" s="1">
        <v>2</v>
      </c>
    </row>
    <row r="13" spans="1:9" x14ac:dyDescent="0.2">
      <c r="A13">
        <v>3</v>
      </c>
      <c r="B13" t="s">
        <v>32</v>
      </c>
      <c r="C13" s="1" t="s">
        <v>41</v>
      </c>
      <c r="D13">
        <v>2016</v>
      </c>
      <c r="E13" s="31" t="s">
        <v>104</v>
      </c>
      <c r="F13" s="31">
        <v>2</v>
      </c>
      <c r="G13" s="31" t="s">
        <v>156</v>
      </c>
      <c r="H13" s="31">
        <v>2</v>
      </c>
      <c r="I13" s="1">
        <v>2</v>
      </c>
    </row>
    <row r="14" spans="1:9" x14ac:dyDescent="0.2">
      <c r="A14">
        <v>4</v>
      </c>
      <c r="B14" t="s">
        <v>33</v>
      </c>
      <c r="C14" s="1" t="s">
        <v>40</v>
      </c>
      <c r="D14">
        <v>2008</v>
      </c>
      <c r="E14" s="31" t="s">
        <v>104</v>
      </c>
      <c r="F14" s="31">
        <v>3</v>
      </c>
      <c r="G14" s="31" t="s">
        <v>156</v>
      </c>
      <c r="H14" s="31">
        <v>3</v>
      </c>
      <c r="I14" s="1">
        <v>3</v>
      </c>
    </row>
    <row r="15" spans="1:9" x14ac:dyDescent="0.2">
      <c r="A15">
        <v>5</v>
      </c>
      <c r="B15" t="s">
        <v>34</v>
      </c>
      <c r="C15" s="1" t="s">
        <v>39</v>
      </c>
      <c r="D15">
        <v>2018</v>
      </c>
      <c r="E15" s="31" t="s">
        <v>104</v>
      </c>
      <c r="F15" s="31">
        <v>2</v>
      </c>
      <c r="G15" s="31" t="s">
        <v>156</v>
      </c>
      <c r="H15" s="31">
        <v>2</v>
      </c>
      <c r="I15" s="1">
        <v>2</v>
      </c>
    </row>
    <row r="16" spans="1:9" x14ac:dyDescent="0.2">
      <c r="A16">
        <v>6</v>
      </c>
      <c r="B16" t="s">
        <v>35</v>
      </c>
      <c r="C16" s="1" t="s">
        <v>38</v>
      </c>
      <c r="D16">
        <v>2011</v>
      </c>
      <c r="E16" s="21" t="s">
        <v>104</v>
      </c>
      <c r="F16" s="21">
        <v>2</v>
      </c>
      <c r="G16" s="21" t="s">
        <v>156</v>
      </c>
      <c r="H16" s="21">
        <v>4</v>
      </c>
      <c r="I16" s="1">
        <v>2</v>
      </c>
    </row>
    <row r="17" spans="1:9" x14ac:dyDescent="0.2">
      <c r="A17">
        <v>7</v>
      </c>
      <c r="B17" t="s">
        <v>36</v>
      </c>
      <c r="C17" s="1" t="s">
        <v>37</v>
      </c>
      <c r="D17">
        <v>2007</v>
      </c>
      <c r="E17" s="31" t="s">
        <v>104</v>
      </c>
      <c r="F17" s="31">
        <v>3</v>
      </c>
      <c r="G17" s="31" t="s">
        <v>156</v>
      </c>
      <c r="H17" s="31">
        <v>3</v>
      </c>
      <c r="I17" s="1">
        <v>3</v>
      </c>
    </row>
    <row r="18" spans="1:9" x14ac:dyDescent="0.2">
      <c r="I18" s="1"/>
    </row>
    <row r="19" spans="1:9" x14ac:dyDescent="0.2">
      <c r="E19" s="1" t="s">
        <v>105</v>
      </c>
      <c r="F19">
        <f>AVERAGE(F11:F17)</f>
        <v>2.2857142857142856</v>
      </c>
      <c r="H19">
        <f>AVERAGE(H11:H17)</f>
        <v>2.5714285714285716</v>
      </c>
      <c r="I19" s="1">
        <f>AVERAGE(I11:I17)</f>
        <v>2.2857142857142856</v>
      </c>
    </row>
  </sheetData>
  <mergeCells count="1">
    <mergeCell ref="A3:B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Full extraction</vt:lpstr>
      <vt:lpstr>Risk Factors</vt:lpstr>
      <vt:lpstr>OR</vt:lpstr>
      <vt:lpstr>Quality Assessment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Symonds, Nicola [CWBC]</dc:creator>
  <cp:lastModifiedBy>Microsoft Office User</cp:lastModifiedBy>
  <dcterms:created xsi:type="dcterms:W3CDTF">2020-03-31T20:01:50Z</dcterms:created>
  <dcterms:modified xsi:type="dcterms:W3CDTF">2023-02-15T05:18:44Z</dcterms:modified>
</cp:coreProperties>
</file>