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rat\Documents\קורונה\הפלות ולידות מוקדמות\"/>
    </mc:Choice>
  </mc:AlternateContent>
  <xr:revisionPtr revIDLastSave="0" documentId="13_ncr:1_{60673F44-DC08-4044-9601-9CA83C732DFF}" xr6:coauthVersionLast="47" xr6:coauthVersionMax="47" xr10:uidLastSave="{00000000-0000-0000-0000-000000000000}"/>
  <bookViews>
    <workbookView xWindow="-120" yWindow="-120" windowWidth="21840" windowHeight="13140" xr2:uid="{B834C27D-0666-4034-B5EC-B815B2BF86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 s="1"/>
  <c r="W8" i="1"/>
  <c r="AB9" i="1"/>
  <c r="T8" i="1" s="1"/>
  <c r="AB8" i="1"/>
  <c r="S8" i="1" s="1"/>
  <c r="AB7" i="1"/>
  <c r="K8" i="1" s="1"/>
  <c r="AB6" i="1"/>
  <c r="J8" i="1" s="1"/>
  <c r="G10" i="1" l="1"/>
  <c r="L8" i="1"/>
  <c r="N8" i="1"/>
  <c r="Q8" i="1"/>
  <c r="F12" i="1"/>
  <c r="M8" i="1"/>
  <c r="U8" i="1"/>
  <c r="E8" i="1"/>
  <c r="V8" i="1"/>
  <c r="F8" i="1"/>
  <c r="G8" i="1"/>
  <c r="O8" i="1"/>
  <c r="H8" i="1"/>
  <c r="P8" i="1"/>
  <c r="I8" i="1"/>
  <c r="R8" i="1"/>
  <c r="F14" i="1" l="1"/>
  <c r="G12" i="1"/>
  <c r="G14" i="1" s="1"/>
  <c r="E12" i="1"/>
  <c r="E14" i="1" s="1"/>
  <c r="H10" i="1"/>
  <c r="H12" i="1"/>
  <c r="H14" i="1" s="1"/>
  <c r="I10" i="1" l="1"/>
  <c r="I12" i="1"/>
  <c r="I14" i="1" s="1"/>
  <c r="J10" i="1" l="1"/>
  <c r="J12" i="1"/>
  <c r="J14" i="1" l="1"/>
  <c r="K10" i="1"/>
  <c r="K12" i="1"/>
  <c r="K14" i="1" s="1"/>
  <c r="L10" i="1" l="1"/>
  <c r="L12" i="1"/>
  <c r="L14" i="1" s="1"/>
  <c r="M10" i="1" l="1"/>
  <c r="M12" i="1"/>
  <c r="M14" i="1" l="1"/>
  <c r="N10" i="1"/>
  <c r="N12" i="1"/>
  <c r="N14" i="1" s="1"/>
  <c r="O10" i="1" l="1"/>
  <c r="O12" i="1"/>
  <c r="O14" i="1" s="1"/>
  <c r="P10" i="1" l="1"/>
  <c r="P12" i="1"/>
  <c r="P14" i="1" s="1"/>
  <c r="Q10" i="1" l="1"/>
  <c r="Q12" i="1"/>
  <c r="Q14" i="1" s="1"/>
  <c r="R10" i="1" l="1"/>
  <c r="R12" i="1"/>
  <c r="R14" i="1" s="1"/>
  <c r="S10" i="1" l="1"/>
  <c r="S12" i="1"/>
  <c r="S14" i="1" s="1"/>
  <c r="T10" i="1" l="1"/>
  <c r="T12" i="1"/>
  <c r="T14" i="1" s="1"/>
  <c r="U10" i="1" l="1"/>
  <c r="U12" i="1"/>
  <c r="U14" i="1" s="1"/>
  <c r="V10" i="1" l="1"/>
  <c r="V12" i="1"/>
  <c r="V14" i="1" s="1"/>
  <c r="W10" i="1" l="1"/>
  <c r="W12" i="1"/>
  <c r="W14" i="1" l="1"/>
  <c r="X14" i="1" s="1"/>
  <c r="AE14" i="1" s="1"/>
  <c r="AE16" i="1" s="1"/>
  <c r="X12" i="1"/>
  <c r="AE12" i="1" s="1"/>
</calcChain>
</file>

<file path=xl/sharedStrings.xml><?xml version="1.0" encoding="utf-8"?>
<sst xmlns="http://schemas.openxmlformats.org/spreadsheetml/2006/main" count="35" uniqueCount="34">
  <si>
    <t>Week</t>
  </si>
  <si>
    <t>&lt; 22</t>
  </si>
  <si>
    <t>40+</t>
  </si>
  <si>
    <t xml:space="preserve">Stillbirths </t>
  </si>
  <si>
    <t>total stillbirths</t>
  </si>
  <si>
    <t>&lt; 28 weeks</t>
  </si>
  <si>
    <t>28-32</t>
  </si>
  <si>
    <t>33-36</t>
  </si>
  <si>
    <t>37-39</t>
  </si>
  <si>
    <t>per week fraction</t>
  </si>
  <si>
    <t>total deliveries</t>
  </si>
  <si>
    <t>SB Vax</t>
  </si>
  <si>
    <t>SB Unvax</t>
  </si>
  <si>
    <t>Total Vax</t>
  </si>
  <si>
    <t>Total SBRate Vax</t>
  </si>
  <si>
    <t>Total Sbrate Unvax</t>
  </si>
  <si>
    <t>Ratio</t>
  </si>
  <si>
    <t>Assmptions:</t>
  </si>
  <si>
    <t>1. Vaccine has neutral effect of pregnancy outcomes.</t>
  </si>
  <si>
    <t>2. Stillbirth per week are calculated based on IMOH report, assuming that within each interval the risk is uniform across the weeks in the interval.</t>
  </si>
  <si>
    <t>https://www.gov.il/BlobFolder/reports/live-birth-in-israel/he/files_publications_units_info_Live_Birth_2000-2020.pdf</t>
  </si>
  <si>
    <t>Vaccination trend</t>
  </si>
  <si>
    <t>Total</t>
  </si>
  <si>
    <t>Table Legend</t>
  </si>
  <si>
    <t>row #4 (Week):  gestational week</t>
  </si>
  <si>
    <t>row #6 (Vaccination trend): number of women that were first vaccinated in each gestational week</t>
  </si>
  <si>
    <t>row # 8 (Stillbirths): estimated number of stillbirths during each gestational week = row#6 * stillbirth rate (see col AB for relevant rates)</t>
  </si>
  <si>
    <t>row # 10 (Total Vax): accumulated number of vaccinated women throughout the respective gestational week</t>
  </si>
  <si>
    <t>row # 12 (SB Vax): accumulated number of stillbirths among vaccinated women throughout the respective gestational week </t>
  </si>
  <si>
    <t>row # 14 (SB Unvax): accumulated number of stillbirths among unvaccinated women  throughout the respective gestational week</t>
  </si>
  <si>
    <t>column Z: range of gestational weeks</t>
  </si>
  <si>
    <t>column AA: fraction of stillbirths in the respective range of  gestational weeks, based on Israel Ministry of Health  report</t>
  </si>
  <si>
    <t>column AB: fraction of stillbirths in each  gestational week in the respective range of gestational weeks, assuming uniform distribution throughout the range</t>
  </si>
  <si>
    <t>column AD+AE: total deliveries = Total number of deliveries, Total SBRate Vax = Total Stillbirth Rate in Vaccinated women, Total Sbrate Unvax = Total Stillbirth Rate in unvaccinated women, Ratio =  stillbith rate among vaccinated vs. stillbirth rate among unvaccinated women ratio.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</si>
</sst>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8004-88CC-4EE8-9F05-C7E0425F8BFC}">
  <dimension ref="B3:AE43"/>
  <sheetViews>
    <sheetView tabSelected="1" topLeftCell="A22" workbookViewId="0">
      <selection activeCell="B43" sqref="B43"/>
    </sheetView>
  </sheetViews>
  <sheetFormatPr defaultRowHeight="15" x14ac:dyDescent="0.25"/>
  <cols>
    <col min="3" max="3" width="16.7109375" bestFit="1" customWidth="1"/>
    <col min="26" max="26" width="14.140625" bestFit="1" customWidth="1"/>
    <col min="28" max="28" width="16.7109375" bestFit="1" customWidth="1"/>
    <col min="30" max="30" width="17.7109375" bestFit="1" customWidth="1"/>
  </cols>
  <sheetData>
    <row r="3" spans="3:31" x14ac:dyDescent="0.25">
      <c r="Z3" s="1"/>
      <c r="AA3" s="1"/>
      <c r="AB3" s="2" t="s">
        <v>9</v>
      </c>
    </row>
    <row r="4" spans="3:31" x14ac:dyDescent="0.25">
      <c r="C4" s="1" t="s">
        <v>0</v>
      </c>
      <c r="D4" s="1" t="s">
        <v>1</v>
      </c>
      <c r="E4" s="1">
        <v>22</v>
      </c>
      <c r="F4" s="1">
        <v>23</v>
      </c>
      <c r="G4" s="1">
        <v>24</v>
      </c>
      <c r="H4" s="1">
        <v>25</v>
      </c>
      <c r="I4" s="1">
        <v>26</v>
      </c>
      <c r="J4" s="1">
        <v>27</v>
      </c>
      <c r="K4" s="1">
        <v>28</v>
      </c>
      <c r="L4" s="1">
        <v>29</v>
      </c>
      <c r="M4" s="1">
        <v>30</v>
      </c>
      <c r="N4" s="1">
        <v>31</v>
      </c>
      <c r="O4" s="1">
        <v>32</v>
      </c>
      <c r="P4" s="1">
        <v>33</v>
      </c>
      <c r="Q4" s="1">
        <v>34</v>
      </c>
      <c r="R4" s="1">
        <v>35</v>
      </c>
      <c r="S4" s="1">
        <v>36</v>
      </c>
      <c r="T4" s="1">
        <v>37</v>
      </c>
      <c r="U4" s="1">
        <v>38</v>
      </c>
      <c r="V4" s="1">
        <v>39</v>
      </c>
      <c r="W4" s="1" t="s">
        <v>2</v>
      </c>
      <c r="X4" s="2" t="s">
        <v>22</v>
      </c>
      <c r="Z4" s="2" t="s">
        <v>4</v>
      </c>
      <c r="AA4" s="1">
        <v>47</v>
      </c>
      <c r="AB4" s="1"/>
      <c r="AD4" s="5" t="s">
        <v>10</v>
      </c>
      <c r="AE4">
        <v>5606</v>
      </c>
    </row>
    <row r="5" spans="3:31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Z5" s="1"/>
      <c r="AA5" s="1"/>
      <c r="AB5" s="1"/>
    </row>
    <row r="6" spans="3:31" x14ac:dyDescent="0.25">
      <c r="C6" s="1" t="s">
        <v>21</v>
      </c>
      <c r="D6" s="1">
        <v>482</v>
      </c>
      <c r="E6" s="1">
        <v>61</v>
      </c>
      <c r="F6" s="1">
        <v>61</v>
      </c>
      <c r="G6" s="1">
        <v>60</v>
      </c>
      <c r="H6" s="1">
        <v>60</v>
      </c>
      <c r="I6" s="1">
        <v>60</v>
      </c>
      <c r="J6" s="1">
        <v>60</v>
      </c>
      <c r="K6" s="1">
        <v>60</v>
      </c>
      <c r="L6" s="1">
        <v>60</v>
      </c>
      <c r="M6" s="1">
        <v>33</v>
      </c>
      <c r="N6" s="1">
        <v>99</v>
      </c>
      <c r="O6" s="1">
        <v>166</v>
      </c>
      <c r="P6" s="1">
        <v>233</v>
      </c>
      <c r="Q6" s="1">
        <v>266</v>
      </c>
      <c r="R6" s="1">
        <v>233</v>
      </c>
      <c r="S6" s="1">
        <v>166</v>
      </c>
      <c r="T6" s="1">
        <v>99</v>
      </c>
      <c r="U6" s="1">
        <v>34</v>
      </c>
      <c r="V6" s="1"/>
      <c r="W6" s="1"/>
      <c r="Z6" s="1" t="s">
        <v>5</v>
      </c>
      <c r="AA6" s="1">
        <v>0.51</v>
      </c>
      <c r="AB6" s="1">
        <f>AA6/6</f>
        <v>8.5000000000000006E-2</v>
      </c>
    </row>
    <row r="7" spans="3:31" x14ac:dyDescent="0.25">
      <c r="Z7" s="1" t="s">
        <v>6</v>
      </c>
      <c r="AA7" s="1">
        <v>0.15</v>
      </c>
      <c r="AB7" s="1">
        <f>AA7/5</f>
        <v>0.03</v>
      </c>
    </row>
    <row r="8" spans="3:31" x14ac:dyDescent="0.25">
      <c r="C8" t="s">
        <v>3</v>
      </c>
      <c r="E8">
        <f>$AA$4*$AB$6</f>
        <v>3.9950000000000001</v>
      </c>
      <c r="F8">
        <f t="shared" ref="F8:J8" si="0">$AA$4*$AB$6</f>
        <v>3.9950000000000001</v>
      </c>
      <c r="G8">
        <f t="shared" si="0"/>
        <v>3.9950000000000001</v>
      </c>
      <c r="H8">
        <f t="shared" si="0"/>
        <v>3.9950000000000001</v>
      </c>
      <c r="I8">
        <f t="shared" si="0"/>
        <v>3.9950000000000001</v>
      </c>
      <c r="J8">
        <f t="shared" si="0"/>
        <v>3.9950000000000001</v>
      </c>
      <c r="K8">
        <f>$AA$4*$AB$7</f>
        <v>1.41</v>
      </c>
      <c r="L8">
        <f t="shared" ref="L8:O8" si="1">$AA$4*$AB$7</f>
        <v>1.41</v>
      </c>
      <c r="M8">
        <f t="shared" si="1"/>
        <v>1.41</v>
      </c>
      <c r="N8">
        <f t="shared" si="1"/>
        <v>1.41</v>
      </c>
      <c r="O8">
        <f t="shared" si="1"/>
        <v>1.41</v>
      </c>
      <c r="P8">
        <f>$AA$4*$AB$8</f>
        <v>1.9975000000000001</v>
      </c>
      <c r="Q8">
        <f t="shared" ref="Q8:S8" si="2">$AA$4*$AB$8</f>
        <v>1.9975000000000001</v>
      </c>
      <c r="R8">
        <f t="shared" si="2"/>
        <v>1.9975000000000001</v>
      </c>
      <c r="S8">
        <f t="shared" si="2"/>
        <v>1.9975000000000001</v>
      </c>
      <c r="T8">
        <f>$AA$4*$AB$9</f>
        <v>1.8800000000000001</v>
      </c>
      <c r="U8">
        <f t="shared" ref="U8:V8" si="3">$AA$4*$AB$9</f>
        <v>1.8800000000000001</v>
      </c>
      <c r="V8">
        <f t="shared" si="3"/>
        <v>1.8800000000000001</v>
      </c>
      <c r="W8">
        <f>$AA$4*$AB$10</f>
        <v>2.35</v>
      </c>
      <c r="Z8" s="1" t="s">
        <v>7</v>
      </c>
      <c r="AA8" s="1">
        <v>0.17</v>
      </c>
      <c r="AB8" s="1">
        <f>AA8/4</f>
        <v>4.2500000000000003E-2</v>
      </c>
    </row>
    <row r="9" spans="3:31" x14ac:dyDescent="0.25">
      <c r="Z9" s="1" t="s">
        <v>8</v>
      </c>
      <c r="AA9" s="1">
        <v>0.12</v>
      </c>
      <c r="AB9" s="1">
        <f>AA9/3</f>
        <v>0.04</v>
      </c>
    </row>
    <row r="10" spans="3:31" x14ac:dyDescent="0.25">
      <c r="C10" t="s">
        <v>13</v>
      </c>
      <c r="E10">
        <f>SUM(D6,E6)</f>
        <v>543</v>
      </c>
      <c r="F10">
        <f>SUM(F6,E10)</f>
        <v>604</v>
      </c>
      <c r="G10">
        <f>SUM(G6,F10)</f>
        <v>664</v>
      </c>
      <c r="H10">
        <f t="shared" ref="H10:W10" si="4">SUM(H6,G10)</f>
        <v>724</v>
      </c>
      <c r="I10">
        <f t="shared" si="4"/>
        <v>784</v>
      </c>
      <c r="J10">
        <f t="shared" si="4"/>
        <v>844</v>
      </c>
      <c r="K10">
        <f t="shared" si="4"/>
        <v>904</v>
      </c>
      <c r="L10">
        <f t="shared" si="4"/>
        <v>964</v>
      </c>
      <c r="M10">
        <f t="shared" si="4"/>
        <v>997</v>
      </c>
      <c r="N10">
        <f t="shared" si="4"/>
        <v>1096</v>
      </c>
      <c r="O10">
        <f t="shared" si="4"/>
        <v>1262</v>
      </c>
      <c r="P10">
        <f>SUM(P6,O10)</f>
        <v>1495</v>
      </c>
      <c r="Q10">
        <f>SUM(Q6,P10)</f>
        <v>1761</v>
      </c>
      <c r="R10">
        <f>SUM(R6,Q10)</f>
        <v>1994</v>
      </c>
      <c r="S10">
        <f t="shared" si="4"/>
        <v>2160</v>
      </c>
      <c r="T10">
        <f t="shared" si="4"/>
        <v>2259</v>
      </c>
      <c r="U10">
        <f t="shared" si="4"/>
        <v>2293</v>
      </c>
      <c r="V10">
        <f t="shared" si="4"/>
        <v>2293</v>
      </c>
      <c r="W10">
        <f t="shared" si="4"/>
        <v>2293</v>
      </c>
      <c r="Z10" s="1" t="s">
        <v>2</v>
      </c>
      <c r="AA10" s="1">
        <v>0.05</v>
      </c>
      <c r="AB10" s="1">
        <v>0.05</v>
      </c>
    </row>
    <row r="12" spans="3:31" x14ac:dyDescent="0.25">
      <c r="C12" t="s">
        <v>11</v>
      </c>
      <c r="E12">
        <f>D6*E8/AE4</f>
        <v>0.34348733499821621</v>
      </c>
      <c r="F12">
        <f>E10*F8/$AE$4</f>
        <v>0.38695772386728505</v>
      </c>
      <c r="G12">
        <f t="shared" ref="G12:W12" si="5">F10*G8/$AE$4</f>
        <v>0.4304281127363539</v>
      </c>
      <c r="H12">
        <f t="shared" si="5"/>
        <v>0.47318587227970038</v>
      </c>
      <c r="I12">
        <f t="shared" si="5"/>
        <v>0.5159436318230467</v>
      </c>
      <c r="J12">
        <f t="shared" si="5"/>
        <v>0.55870139136639319</v>
      </c>
      <c r="K12">
        <f t="shared" si="5"/>
        <v>0.21227970032108454</v>
      </c>
      <c r="L12">
        <f t="shared" si="5"/>
        <v>0.22737067427755975</v>
      </c>
      <c r="M12">
        <f t="shared" si="5"/>
        <v>0.24246164823403496</v>
      </c>
      <c r="N12">
        <f t="shared" si="5"/>
        <v>0.25076168391009634</v>
      </c>
      <c r="O12">
        <f t="shared" si="5"/>
        <v>0.27566179093828042</v>
      </c>
      <c r="P12">
        <f t="shared" si="5"/>
        <v>0.44966910453085984</v>
      </c>
      <c r="Q12">
        <f t="shared" si="5"/>
        <v>0.53269042097752417</v>
      </c>
      <c r="R12">
        <f t="shared" si="5"/>
        <v>0.62747012129860869</v>
      </c>
      <c r="S12">
        <f t="shared" si="5"/>
        <v>0.71049143774527301</v>
      </c>
      <c r="T12">
        <f t="shared" si="5"/>
        <v>0.72436674991080985</v>
      </c>
      <c r="U12">
        <f t="shared" si="5"/>
        <v>0.75756689261505528</v>
      </c>
      <c r="V12">
        <f t="shared" si="5"/>
        <v>0.76896896182661434</v>
      </c>
      <c r="W12">
        <f t="shared" si="5"/>
        <v>0.96121120228326795</v>
      </c>
      <c r="X12">
        <f>SUM(E12:W12)</f>
        <v>9.4496744559400661</v>
      </c>
      <c r="AD12" s="5" t="s">
        <v>14</v>
      </c>
      <c r="AE12">
        <f>X12/W10</f>
        <v>4.1210965791278094E-3</v>
      </c>
    </row>
    <row r="14" spans="3:31" x14ac:dyDescent="0.25">
      <c r="C14" t="s">
        <v>12</v>
      </c>
      <c r="E14">
        <f>E8-E12</f>
        <v>3.6515126650017837</v>
      </c>
      <c r="F14">
        <f t="shared" ref="F14:W14" si="6">F8-F12</f>
        <v>3.6080422761327151</v>
      </c>
      <c r="G14">
        <f t="shared" si="6"/>
        <v>3.564571887263646</v>
      </c>
      <c r="H14">
        <f t="shared" si="6"/>
        <v>3.5218141277202997</v>
      </c>
      <c r="I14">
        <f t="shared" si="6"/>
        <v>3.4790563681769533</v>
      </c>
      <c r="J14">
        <f t="shared" si="6"/>
        <v>3.4362986086336069</v>
      </c>
      <c r="K14">
        <f t="shared" si="6"/>
        <v>1.1977202996789154</v>
      </c>
      <c r="L14">
        <f t="shared" si="6"/>
        <v>1.1826293257224401</v>
      </c>
      <c r="M14">
        <f t="shared" si="6"/>
        <v>1.167538351765965</v>
      </c>
      <c r="N14">
        <f t="shared" si="6"/>
        <v>1.1592383160899036</v>
      </c>
      <c r="O14">
        <f t="shared" si="6"/>
        <v>1.1343382090617196</v>
      </c>
      <c r="P14">
        <f t="shared" si="6"/>
        <v>1.5478308954691402</v>
      </c>
      <c r="Q14">
        <f t="shared" si="6"/>
        <v>1.464809579022476</v>
      </c>
      <c r="R14">
        <f t="shared" si="6"/>
        <v>1.3700298787013914</v>
      </c>
      <c r="S14">
        <f t="shared" si="6"/>
        <v>1.2870085622547269</v>
      </c>
      <c r="T14">
        <f t="shared" si="6"/>
        <v>1.1556332500891902</v>
      </c>
      <c r="U14">
        <f t="shared" si="6"/>
        <v>1.122433107384945</v>
      </c>
      <c r="V14">
        <f t="shared" si="6"/>
        <v>1.1110310381733859</v>
      </c>
      <c r="W14">
        <f t="shared" si="6"/>
        <v>1.3887887977167321</v>
      </c>
      <c r="X14">
        <f>SUM(E14:W14)</f>
        <v>37.550325544059937</v>
      </c>
      <c r="AD14" s="5" t="s">
        <v>15</v>
      </c>
      <c r="AE14">
        <f>X14/(AE4-W10)</f>
        <v>1.1334236505903995E-2</v>
      </c>
    </row>
    <row r="16" spans="3:31" x14ac:dyDescent="0.25">
      <c r="AD16" s="5" t="s">
        <v>16</v>
      </c>
      <c r="AE16">
        <f>AE14/AE12</f>
        <v>2.7502962593278455</v>
      </c>
    </row>
    <row r="20" spans="2:30" x14ac:dyDescent="0.25">
      <c r="B20" s="4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30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30" x14ac:dyDescent="0.25">
      <c r="B22" s="4" t="s">
        <v>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30" x14ac:dyDescent="0.25">
      <c r="B23" s="4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30" x14ac:dyDescent="0.25"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7" spans="2:30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30" spans="2:30" x14ac:dyDescent="0.25">
      <c r="B30" s="6" t="s">
        <v>23</v>
      </c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3"/>
      <c r="AC30" s="3"/>
      <c r="AD30" s="3"/>
    </row>
    <row r="31" spans="2:30" x14ac:dyDescent="0.25">
      <c r="B31" s="6" t="s">
        <v>24</v>
      </c>
      <c r="C31" s="6"/>
      <c r="D31" s="6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3"/>
      <c r="AC31" s="3"/>
      <c r="AD31" s="3"/>
    </row>
    <row r="32" spans="2:30" x14ac:dyDescent="0.25">
      <c r="B32" s="6" t="s">
        <v>25</v>
      </c>
      <c r="C32" s="6"/>
      <c r="D32" s="6"/>
      <c r="E32" s="6"/>
      <c r="F32" s="6"/>
      <c r="G32" s="6"/>
      <c r="H32" s="6"/>
      <c r="I32" s="6"/>
      <c r="J32" s="6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3"/>
      <c r="AC32" s="3"/>
      <c r="AD32" s="3"/>
    </row>
    <row r="33" spans="2:30" x14ac:dyDescent="0.25">
      <c r="B33" s="7" t="s">
        <v>26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3"/>
      <c r="AC33" s="3"/>
      <c r="AD33" s="3"/>
    </row>
    <row r="34" spans="2:30" x14ac:dyDescent="0.25">
      <c r="B34" s="7" t="s">
        <v>27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3"/>
      <c r="AC34" s="3"/>
      <c r="AD34" s="3"/>
    </row>
    <row r="35" spans="2:30" x14ac:dyDescent="0.25">
      <c r="B35" s="8" t="s">
        <v>28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  <c r="X35" s="7"/>
      <c r="Y35" s="7"/>
      <c r="Z35" s="7"/>
      <c r="AA35" s="7"/>
      <c r="AB35" s="3"/>
      <c r="AC35" s="3"/>
      <c r="AD35" s="3"/>
    </row>
    <row r="36" spans="2:30" x14ac:dyDescent="0.25">
      <c r="B36" s="7" t="s">
        <v>29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3"/>
      <c r="AC36" s="3"/>
      <c r="AD36" s="3"/>
    </row>
    <row r="37" spans="2:30" x14ac:dyDescent="0.2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3"/>
      <c r="AC37" s="3"/>
      <c r="AD37" s="3"/>
    </row>
    <row r="38" spans="2:30" x14ac:dyDescent="0.2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3"/>
      <c r="AC38" s="3"/>
      <c r="AD38" s="3"/>
    </row>
    <row r="39" spans="2:30" x14ac:dyDescent="0.25">
      <c r="B39" s="7" t="s">
        <v>30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3"/>
      <c r="AC39" s="3"/>
      <c r="AD39" s="3"/>
    </row>
    <row r="40" spans="2:30" x14ac:dyDescent="0.25">
      <c r="B40" s="7" t="s">
        <v>31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3"/>
      <c r="AC40" s="3"/>
      <c r="AD40" s="3"/>
    </row>
    <row r="41" spans="2:30" x14ac:dyDescent="0.25">
      <c r="B41" s="7" t="s">
        <v>32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3"/>
      <c r="AC41" s="3"/>
      <c r="AD41" s="3"/>
    </row>
    <row r="42" spans="2:30" x14ac:dyDescent="0.2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3"/>
      <c r="AC42" s="3"/>
      <c r="AD42" s="3"/>
    </row>
    <row r="43" spans="2:30" x14ac:dyDescent="0.25">
      <c r="B43" s="7" t="s">
        <v>33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3"/>
      <c r="AC43" s="3"/>
      <c r="AD43" s="3"/>
    </row>
  </sheetData>
  <mergeCells count="4">
    <mergeCell ref="B35:T35"/>
    <mergeCell ref="B30:C30"/>
    <mergeCell ref="B31:D31"/>
    <mergeCell ref="B32:J3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Retsef Levi</dc:creator>
  <cp:lastModifiedBy>Efrat Schurr</cp:lastModifiedBy>
  <dcterms:created xsi:type="dcterms:W3CDTF">2023-05-19T19:44:56Z</dcterms:created>
  <dcterms:modified xsi:type="dcterms:W3CDTF">2023-07-26T19:21:32Z</dcterms:modified>
</cp:coreProperties>
</file>