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zenka\Desktop\"/>
    </mc:Choice>
  </mc:AlternateContent>
  <bookViews>
    <workbookView xWindow="120" yWindow="60" windowWidth="5040" windowHeight="2940" tabRatio="792" activeTab="5"/>
  </bookViews>
  <sheets>
    <sheet name="Day 0" sheetId="16" r:id="rId1"/>
    <sheet name="Day 3" sheetId="19" r:id="rId2"/>
    <sheet name="Day 7" sheetId="20" r:id="rId3"/>
    <sheet name="Day 11" sheetId="25" r:id="rId4"/>
    <sheet name="Day 15" sheetId="18" r:id="rId5"/>
    <sheet name="Day 19" sheetId="21" r:id="rId6"/>
  </sheets>
  <calcPr calcId="152511" concurrentCalc="0"/>
</workbook>
</file>

<file path=xl/calcChain.xml><?xml version="1.0" encoding="utf-8"?>
<calcChain xmlns="http://schemas.openxmlformats.org/spreadsheetml/2006/main">
  <c r="L17" i="19" l="1"/>
  <c r="L18" i="19"/>
  <c r="L19" i="19"/>
  <c r="O17" i="19"/>
  <c r="P17" i="19"/>
  <c r="L20" i="19"/>
  <c r="L21" i="19"/>
  <c r="L22" i="19"/>
  <c r="O20" i="19"/>
  <c r="P20" i="19"/>
  <c r="L23" i="19"/>
  <c r="L24" i="19"/>
  <c r="L25" i="19"/>
  <c r="O23" i="19"/>
  <c r="P23" i="19"/>
  <c r="P27" i="19"/>
  <c r="H3" i="21"/>
  <c r="I3" i="21"/>
  <c r="H4" i="21"/>
  <c r="I4" i="21"/>
  <c r="I5" i="21"/>
  <c r="J3" i="21"/>
  <c r="L3" i="21"/>
  <c r="L4" i="21"/>
  <c r="L5" i="21"/>
  <c r="M3" i="21"/>
  <c r="O3" i="21"/>
  <c r="P3" i="21"/>
  <c r="R3" i="21"/>
  <c r="S3" i="21"/>
  <c r="U3" i="21"/>
  <c r="V3" i="21"/>
  <c r="X3" i="21"/>
  <c r="Y3" i="21"/>
  <c r="AA3" i="21"/>
  <c r="AB3" i="21"/>
  <c r="AD3" i="21"/>
  <c r="AE3" i="21"/>
  <c r="AG3" i="21"/>
  <c r="AH3" i="21"/>
  <c r="AJ3" i="21"/>
  <c r="AK3" i="21"/>
  <c r="F5" i="21"/>
  <c r="G5" i="21"/>
  <c r="H5" i="21"/>
  <c r="K5" i="21"/>
  <c r="H6" i="21"/>
  <c r="I6" i="21"/>
  <c r="H7" i="21"/>
  <c r="I7" i="21"/>
  <c r="I8" i="21"/>
  <c r="J6" i="21"/>
  <c r="L6" i="21"/>
  <c r="L7" i="21"/>
  <c r="L8" i="21"/>
  <c r="M6" i="21"/>
  <c r="O6" i="21"/>
  <c r="P6" i="21"/>
  <c r="R6" i="21"/>
  <c r="S6" i="21"/>
  <c r="U6" i="21"/>
  <c r="V6" i="21"/>
  <c r="X6" i="21"/>
  <c r="Y6" i="21"/>
  <c r="AA6" i="21"/>
  <c r="AB6" i="21"/>
  <c r="AD6" i="21"/>
  <c r="AE6" i="21"/>
  <c r="AG6" i="21"/>
  <c r="AH6" i="21"/>
  <c r="AJ6" i="21"/>
  <c r="AK6" i="21"/>
  <c r="F8" i="21"/>
  <c r="G8" i="21"/>
  <c r="H8" i="21"/>
  <c r="K8" i="21"/>
  <c r="H9" i="21"/>
  <c r="I9" i="21"/>
  <c r="H10" i="21"/>
  <c r="I10" i="21"/>
  <c r="I11" i="21"/>
  <c r="J9" i="21"/>
  <c r="L9" i="21"/>
  <c r="L10" i="21"/>
  <c r="L11" i="21"/>
  <c r="M9" i="21"/>
  <c r="O9" i="21"/>
  <c r="P9" i="21"/>
  <c r="R9" i="21"/>
  <c r="S9" i="21"/>
  <c r="U9" i="21"/>
  <c r="V9" i="21"/>
  <c r="X9" i="21"/>
  <c r="Y9" i="21"/>
  <c r="AA9" i="21"/>
  <c r="AB9" i="21"/>
  <c r="AD9" i="21"/>
  <c r="AE9" i="21"/>
  <c r="AG9" i="21"/>
  <c r="AH9" i="21"/>
  <c r="AJ9" i="21"/>
  <c r="AK9" i="21"/>
  <c r="F11" i="21"/>
  <c r="G11" i="21"/>
  <c r="H11" i="21"/>
  <c r="K11" i="21"/>
  <c r="H12" i="21"/>
  <c r="J12" i="21"/>
  <c r="K12" i="21"/>
  <c r="M12" i="21"/>
  <c r="N12" i="21"/>
  <c r="P12" i="21"/>
  <c r="Q12" i="21"/>
  <c r="S12" i="21"/>
  <c r="T12" i="21"/>
  <c r="V12" i="21"/>
  <c r="W12" i="21"/>
  <c r="Y12" i="21"/>
  <c r="Z12" i="21"/>
  <c r="AB12" i="21"/>
  <c r="AC12" i="21"/>
  <c r="AE12" i="21"/>
  <c r="AF12" i="21"/>
  <c r="AH12" i="21"/>
  <c r="AI12" i="21"/>
  <c r="AK12" i="21"/>
  <c r="H13" i="21"/>
  <c r="J13" i="21"/>
  <c r="K13" i="21"/>
  <c r="M13" i="21"/>
  <c r="N13" i="21"/>
  <c r="P13" i="21"/>
  <c r="Q13" i="21"/>
  <c r="S13" i="21"/>
  <c r="T13" i="21"/>
  <c r="V13" i="21"/>
  <c r="W13" i="21"/>
  <c r="Y13" i="21"/>
  <c r="Z13" i="21"/>
  <c r="AB13" i="21"/>
  <c r="AC13" i="21"/>
  <c r="AE13" i="21"/>
  <c r="AF13" i="21"/>
  <c r="AH13" i="21"/>
  <c r="AI13" i="21"/>
  <c r="AK13" i="21"/>
  <c r="H17" i="21"/>
  <c r="I17" i="21"/>
  <c r="H18" i="21"/>
  <c r="I18" i="21"/>
  <c r="I19" i="21"/>
  <c r="J17" i="21"/>
  <c r="L17" i="21"/>
  <c r="L18" i="21"/>
  <c r="L19" i="21"/>
  <c r="M17" i="21"/>
  <c r="O17" i="21"/>
  <c r="P17" i="21"/>
  <c r="R17" i="21"/>
  <c r="S17" i="21"/>
  <c r="U17" i="21"/>
  <c r="V17" i="21"/>
  <c r="X17" i="21"/>
  <c r="Y17" i="21"/>
  <c r="AA17" i="21"/>
  <c r="AB17" i="21"/>
  <c r="AD17" i="21"/>
  <c r="AE17" i="21"/>
  <c r="AG17" i="21"/>
  <c r="AH17" i="21"/>
  <c r="AJ17" i="21"/>
  <c r="AK17" i="21"/>
  <c r="F19" i="21"/>
  <c r="G19" i="21"/>
  <c r="H19" i="21"/>
  <c r="K19" i="21"/>
  <c r="H20" i="21"/>
  <c r="I20" i="21"/>
  <c r="H21" i="21"/>
  <c r="I21" i="21"/>
  <c r="I22" i="21"/>
  <c r="J20" i="21"/>
  <c r="L20" i="21"/>
  <c r="L21" i="21"/>
  <c r="L22" i="21"/>
  <c r="M20" i="21"/>
  <c r="O20" i="21"/>
  <c r="P20" i="21"/>
  <c r="R20" i="21"/>
  <c r="S20" i="21"/>
  <c r="U20" i="21"/>
  <c r="V20" i="21"/>
  <c r="X20" i="21"/>
  <c r="Y20" i="21"/>
  <c r="AA20" i="21"/>
  <c r="AB20" i="21"/>
  <c r="AD20" i="21"/>
  <c r="AE20" i="21"/>
  <c r="AG20" i="21"/>
  <c r="AH20" i="21"/>
  <c r="AJ20" i="21"/>
  <c r="AK20" i="21"/>
  <c r="F22" i="21"/>
  <c r="G22" i="21"/>
  <c r="H22" i="21"/>
  <c r="K22" i="21"/>
  <c r="H23" i="21"/>
  <c r="I23" i="21"/>
  <c r="H24" i="21"/>
  <c r="I24" i="21"/>
  <c r="I25" i="21"/>
  <c r="J23" i="21"/>
  <c r="L23" i="21"/>
  <c r="L24" i="21"/>
  <c r="L25" i="21"/>
  <c r="M23" i="21"/>
  <c r="O23" i="21"/>
  <c r="P23" i="21"/>
  <c r="R23" i="21"/>
  <c r="S23" i="21"/>
  <c r="U23" i="21"/>
  <c r="V23" i="21"/>
  <c r="X23" i="21"/>
  <c r="Y23" i="21"/>
  <c r="AA23" i="21"/>
  <c r="AB23" i="21"/>
  <c r="AD23" i="21"/>
  <c r="AE23" i="21"/>
  <c r="AG23" i="21"/>
  <c r="AH23" i="21"/>
  <c r="AJ23" i="21"/>
  <c r="AK23" i="21"/>
  <c r="F25" i="21"/>
  <c r="G25" i="21"/>
  <c r="H25" i="21"/>
  <c r="K25" i="21"/>
  <c r="H26" i="21"/>
  <c r="J26" i="21"/>
  <c r="K26" i="21"/>
  <c r="M26" i="21"/>
  <c r="N26" i="21"/>
  <c r="P26" i="21"/>
  <c r="Q26" i="21"/>
  <c r="S26" i="21"/>
  <c r="T26" i="21"/>
  <c r="V26" i="21"/>
  <c r="W26" i="21"/>
  <c r="Y26" i="21"/>
  <c r="Z26" i="21"/>
  <c r="AB26" i="21"/>
  <c r="AC26" i="21"/>
  <c r="AE26" i="21"/>
  <c r="AF26" i="21"/>
  <c r="AH26" i="21"/>
  <c r="AI26" i="21"/>
  <c r="AK26" i="21"/>
  <c r="H27" i="21"/>
  <c r="J27" i="21"/>
  <c r="K27" i="21"/>
  <c r="M27" i="21"/>
  <c r="N27" i="21"/>
  <c r="P27" i="21"/>
  <c r="Q27" i="21"/>
  <c r="S27" i="21"/>
  <c r="T27" i="21"/>
  <c r="V27" i="21"/>
  <c r="W27" i="21"/>
  <c r="Y27" i="21"/>
  <c r="Z27" i="21"/>
  <c r="AB27" i="21"/>
  <c r="AC27" i="21"/>
  <c r="AE27" i="21"/>
  <c r="AF27" i="21"/>
  <c r="AH27" i="21"/>
  <c r="AI27" i="21"/>
  <c r="AK27" i="21"/>
  <c r="H3" i="18"/>
  <c r="I3" i="18"/>
  <c r="H4" i="18"/>
  <c r="I4" i="18"/>
  <c r="I5" i="18"/>
  <c r="J3" i="18"/>
  <c r="L3" i="18"/>
  <c r="L4" i="18"/>
  <c r="L5" i="18"/>
  <c r="M3" i="18"/>
  <c r="O3" i="18"/>
  <c r="P3" i="18"/>
  <c r="R3" i="18"/>
  <c r="S3" i="18"/>
  <c r="U3" i="18"/>
  <c r="V3" i="18"/>
  <c r="X3" i="18"/>
  <c r="Y3" i="18"/>
  <c r="AA3" i="18"/>
  <c r="AB3" i="18"/>
  <c r="AD3" i="18"/>
  <c r="AE3" i="18"/>
  <c r="AG3" i="18"/>
  <c r="AH3" i="18"/>
  <c r="AJ3" i="18"/>
  <c r="AK3" i="18"/>
  <c r="F5" i="18"/>
  <c r="G5" i="18"/>
  <c r="H5" i="18"/>
  <c r="K5" i="18"/>
  <c r="H6" i="18"/>
  <c r="I6" i="18"/>
  <c r="H7" i="18"/>
  <c r="I7" i="18"/>
  <c r="I8" i="18"/>
  <c r="J6" i="18"/>
  <c r="L6" i="18"/>
  <c r="L7" i="18"/>
  <c r="L8" i="18"/>
  <c r="M6" i="18"/>
  <c r="O6" i="18"/>
  <c r="P6" i="18"/>
  <c r="R6" i="18"/>
  <c r="S6" i="18"/>
  <c r="U6" i="18"/>
  <c r="V6" i="18"/>
  <c r="X6" i="18"/>
  <c r="Y6" i="18"/>
  <c r="AA6" i="18"/>
  <c r="AB6" i="18"/>
  <c r="AD6" i="18"/>
  <c r="AE6" i="18"/>
  <c r="AG6" i="18"/>
  <c r="AH6" i="18"/>
  <c r="AJ6" i="18"/>
  <c r="AK6" i="18"/>
  <c r="F8" i="18"/>
  <c r="G8" i="18"/>
  <c r="H8" i="18"/>
  <c r="K8" i="18"/>
  <c r="H9" i="18"/>
  <c r="I9" i="18"/>
  <c r="H10" i="18"/>
  <c r="I10" i="18"/>
  <c r="I11" i="18"/>
  <c r="J9" i="18"/>
  <c r="L9" i="18"/>
  <c r="L10" i="18"/>
  <c r="L11" i="18"/>
  <c r="M9" i="18"/>
  <c r="O9" i="18"/>
  <c r="P9" i="18"/>
  <c r="R9" i="18"/>
  <c r="S9" i="18"/>
  <c r="U9" i="18"/>
  <c r="V9" i="18"/>
  <c r="X9" i="18"/>
  <c r="Y9" i="18"/>
  <c r="AA9" i="18"/>
  <c r="AB9" i="18"/>
  <c r="AD9" i="18"/>
  <c r="AE9" i="18"/>
  <c r="AG9" i="18"/>
  <c r="AH9" i="18"/>
  <c r="AJ9" i="18"/>
  <c r="AK9" i="18"/>
  <c r="F11" i="18"/>
  <c r="G11" i="18"/>
  <c r="H11" i="18"/>
  <c r="K11" i="18"/>
  <c r="H12" i="18"/>
  <c r="J12" i="18"/>
  <c r="K12" i="18"/>
  <c r="M12" i="18"/>
  <c r="N12" i="18"/>
  <c r="P12" i="18"/>
  <c r="Q12" i="18"/>
  <c r="S12" i="18"/>
  <c r="T12" i="18"/>
  <c r="V12" i="18"/>
  <c r="W12" i="18"/>
  <c r="Y12" i="18"/>
  <c r="Z12" i="18"/>
  <c r="AB12" i="18"/>
  <c r="AC12" i="18"/>
  <c r="AE12" i="18"/>
  <c r="AF12" i="18"/>
  <c r="AH12" i="18"/>
  <c r="AI12" i="18"/>
  <c r="AK12" i="18"/>
  <c r="H13" i="18"/>
  <c r="J13" i="18"/>
  <c r="K13" i="18"/>
  <c r="M13" i="18"/>
  <c r="N13" i="18"/>
  <c r="P13" i="18"/>
  <c r="Q13" i="18"/>
  <c r="S13" i="18"/>
  <c r="T13" i="18"/>
  <c r="V13" i="18"/>
  <c r="W13" i="18"/>
  <c r="Y13" i="18"/>
  <c r="Z13" i="18"/>
  <c r="AB13" i="18"/>
  <c r="AC13" i="18"/>
  <c r="AE13" i="18"/>
  <c r="AF13" i="18"/>
  <c r="AH13" i="18"/>
  <c r="AI13" i="18"/>
  <c r="AK13" i="18"/>
  <c r="H17" i="18"/>
  <c r="I17" i="18"/>
  <c r="H18" i="18"/>
  <c r="I18" i="18"/>
  <c r="I19" i="18"/>
  <c r="J17" i="18"/>
  <c r="L17" i="18"/>
  <c r="L18" i="18"/>
  <c r="L19" i="18"/>
  <c r="M17" i="18"/>
  <c r="O17" i="18"/>
  <c r="P17" i="18"/>
  <c r="R17" i="18"/>
  <c r="S17" i="18"/>
  <c r="U17" i="18"/>
  <c r="V17" i="18"/>
  <c r="X17" i="18"/>
  <c r="Y17" i="18"/>
  <c r="AA17" i="18"/>
  <c r="AB17" i="18"/>
  <c r="AD17" i="18"/>
  <c r="AE17" i="18"/>
  <c r="AG17" i="18"/>
  <c r="AH17" i="18"/>
  <c r="AJ17" i="18"/>
  <c r="AK17" i="18"/>
  <c r="F19" i="18"/>
  <c r="G19" i="18"/>
  <c r="H19" i="18"/>
  <c r="K19" i="18"/>
  <c r="H20" i="18"/>
  <c r="I20" i="18"/>
  <c r="H21" i="18"/>
  <c r="I21" i="18"/>
  <c r="I22" i="18"/>
  <c r="J20" i="18"/>
  <c r="L20" i="18"/>
  <c r="L21" i="18"/>
  <c r="L22" i="18"/>
  <c r="M20" i="18"/>
  <c r="O20" i="18"/>
  <c r="P20" i="18"/>
  <c r="R20" i="18"/>
  <c r="S20" i="18"/>
  <c r="U20" i="18"/>
  <c r="V20" i="18"/>
  <c r="X20" i="18"/>
  <c r="Y20" i="18"/>
  <c r="AA20" i="18"/>
  <c r="AB20" i="18"/>
  <c r="AD20" i="18"/>
  <c r="AE20" i="18"/>
  <c r="AG20" i="18"/>
  <c r="AH20" i="18"/>
  <c r="AJ20" i="18"/>
  <c r="AK20" i="18"/>
  <c r="F22" i="18"/>
  <c r="G22" i="18"/>
  <c r="H22" i="18"/>
  <c r="K22" i="18"/>
  <c r="H23" i="18"/>
  <c r="I23" i="18"/>
  <c r="H24" i="18"/>
  <c r="I24" i="18"/>
  <c r="I25" i="18"/>
  <c r="J23" i="18"/>
  <c r="L23" i="18"/>
  <c r="L24" i="18"/>
  <c r="L25" i="18"/>
  <c r="M23" i="18"/>
  <c r="O23" i="18"/>
  <c r="P23" i="18"/>
  <c r="R23" i="18"/>
  <c r="S23" i="18"/>
  <c r="U23" i="18"/>
  <c r="V23" i="18"/>
  <c r="X23" i="18"/>
  <c r="Y23" i="18"/>
  <c r="AA23" i="18"/>
  <c r="AB23" i="18"/>
  <c r="AD23" i="18"/>
  <c r="AE23" i="18"/>
  <c r="AG23" i="18"/>
  <c r="AH23" i="18"/>
  <c r="AJ23" i="18"/>
  <c r="AK23" i="18"/>
  <c r="F25" i="18"/>
  <c r="G25" i="18"/>
  <c r="H25" i="18"/>
  <c r="K25" i="18"/>
  <c r="H26" i="18"/>
  <c r="J26" i="18"/>
  <c r="K26" i="18"/>
  <c r="M26" i="18"/>
  <c r="N26" i="18"/>
  <c r="P26" i="18"/>
  <c r="Q26" i="18"/>
  <c r="S26" i="18"/>
  <c r="T26" i="18"/>
  <c r="V26" i="18"/>
  <c r="W26" i="18"/>
  <c r="Y26" i="18"/>
  <c r="Z26" i="18"/>
  <c r="AB26" i="18"/>
  <c r="AC26" i="18"/>
  <c r="AE26" i="18"/>
  <c r="AF26" i="18"/>
  <c r="AH26" i="18"/>
  <c r="AI26" i="18"/>
  <c r="AK26" i="18"/>
  <c r="H27" i="18"/>
  <c r="J27" i="18"/>
  <c r="K27" i="18"/>
  <c r="M27" i="18"/>
  <c r="N27" i="18"/>
  <c r="P27" i="18"/>
  <c r="Q27" i="18"/>
  <c r="S27" i="18"/>
  <c r="T27" i="18"/>
  <c r="V27" i="18"/>
  <c r="W27" i="18"/>
  <c r="Y27" i="18"/>
  <c r="Z27" i="18"/>
  <c r="AB27" i="18"/>
  <c r="AC27" i="18"/>
  <c r="AE27" i="18"/>
  <c r="AF27" i="18"/>
  <c r="AH27" i="18"/>
  <c r="AI27" i="18"/>
  <c r="AK27" i="18"/>
  <c r="H3" i="25"/>
  <c r="I3" i="25"/>
  <c r="H4" i="25"/>
  <c r="I4" i="25"/>
  <c r="I5" i="25"/>
  <c r="J3" i="25"/>
  <c r="L3" i="25"/>
  <c r="L4" i="25"/>
  <c r="L5" i="25"/>
  <c r="M3" i="25"/>
  <c r="O3" i="25"/>
  <c r="P3" i="25"/>
  <c r="R3" i="25"/>
  <c r="S3" i="25"/>
  <c r="U3" i="25"/>
  <c r="V3" i="25"/>
  <c r="X3" i="25"/>
  <c r="Y3" i="25"/>
  <c r="AA3" i="25"/>
  <c r="AB3" i="25"/>
  <c r="AD3" i="25"/>
  <c r="AE3" i="25"/>
  <c r="AG3" i="25"/>
  <c r="AH3" i="25"/>
  <c r="AJ3" i="25"/>
  <c r="AK3" i="25"/>
  <c r="F5" i="25"/>
  <c r="G5" i="25"/>
  <c r="H5" i="25"/>
  <c r="K5" i="25"/>
  <c r="H6" i="25"/>
  <c r="I6" i="25"/>
  <c r="H7" i="25"/>
  <c r="I7" i="25"/>
  <c r="I8" i="25"/>
  <c r="J6" i="25"/>
  <c r="L6" i="25"/>
  <c r="L7" i="25"/>
  <c r="L8" i="25"/>
  <c r="M6" i="25"/>
  <c r="O6" i="25"/>
  <c r="P6" i="25"/>
  <c r="R6" i="25"/>
  <c r="S6" i="25"/>
  <c r="U6" i="25"/>
  <c r="V6" i="25"/>
  <c r="X6" i="25"/>
  <c r="Y6" i="25"/>
  <c r="AA6" i="25"/>
  <c r="AB6" i="25"/>
  <c r="AD6" i="25"/>
  <c r="AE6" i="25"/>
  <c r="AG6" i="25"/>
  <c r="AH6" i="25"/>
  <c r="AJ6" i="25"/>
  <c r="AK6" i="25"/>
  <c r="F8" i="25"/>
  <c r="G8" i="25"/>
  <c r="H8" i="25"/>
  <c r="K8" i="25"/>
  <c r="H9" i="25"/>
  <c r="I9" i="25"/>
  <c r="H10" i="25"/>
  <c r="I10" i="25"/>
  <c r="I11" i="25"/>
  <c r="J9" i="25"/>
  <c r="L9" i="25"/>
  <c r="L10" i="25"/>
  <c r="L11" i="25"/>
  <c r="M9" i="25"/>
  <c r="O9" i="25"/>
  <c r="P9" i="25"/>
  <c r="R9" i="25"/>
  <c r="S9" i="25"/>
  <c r="U9" i="25"/>
  <c r="V9" i="25"/>
  <c r="X9" i="25"/>
  <c r="Y9" i="25"/>
  <c r="AA9" i="25"/>
  <c r="AB9" i="25"/>
  <c r="AD9" i="25"/>
  <c r="AE9" i="25"/>
  <c r="AG9" i="25"/>
  <c r="AH9" i="25"/>
  <c r="AJ9" i="25"/>
  <c r="AK9" i="25"/>
  <c r="F11" i="25"/>
  <c r="G11" i="25"/>
  <c r="H11" i="25"/>
  <c r="K11" i="25"/>
  <c r="H12" i="25"/>
  <c r="J12" i="25"/>
  <c r="K12" i="25"/>
  <c r="M12" i="25"/>
  <c r="N12" i="25"/>
  <c r="P12" i="25"/>
  <c r="Q12" i="25"/>
  <c r="S12" i="25"/>
  <c r="T12" i="25"/>
  <c r="V12" i="25"/>
  <c r="W12" i="25"/>
  <c r="Y12" i="25"/>
  <c r="Z12" i="25"/>
  <c r="AB12" i="25"/>
  <c r="AC12" i="25"/>
  <c r="AE12" i="25"/>
  <c r="AF12" i="25"/>
  <c r="AH12" i="25"/>
  <c r="AI12" i="25"/>
  <c r="AK12" i="25"/>
  <c r="H13" i="25"/>
  <c r="J13" i="25"/>
  <c r="K13" i="25"/>
  <c r="M13" i="25"/>
  <c r="N13" i="25"/>
  <c r="P13" i="25"/>
  <c r="Q13" i="25"/>
  <c r="S13" i="25"/>
  <c r="T13" i="25"/>
  <c r="V13" i="25"/>
  <c r="W13" i="25"/>
  <c r="Y13" i="25"/>
  <c r="Z13" i="25"/>
  <c r="AB13" i="25"/>
  <c r="AC13" i="25"/>
  <c r="AE13" i="25"/>
  <c r="AF13" i="25"/>
  <c r="AH13" i="25"/>
  <c r="AI13" i="25"/>
  <c r="AK13" i="25"/>
  <c r="H17" i="25"/>
  <c r="I17" i="25"/>
  <c r="H18" i="25"/>
  <c r="I18" i="25"/>
  <c r="I19" i="25"/>
  <c r="J17" i="25"/>
  <c r="L17" i="25"/>
  <c r="L18" i="25"/>
  <c r="L19" i="25"/>
  <c r="M17" i="25"/>
  <c r="O17" i="25"/>
  <c r="P17" i="25"/>
  <c r="R17" i="25"/>
  <c r="S17" i="25"/>
  <c r="U17" i="25"/>
  <c r="V17" i="25"/>
  <c r="X17" i="25"/>
  <c r="Y17" i="25"/>
  <c r="AA17" i="25"/>
  <c r="AB17" i="25"/>
  <c r="AD17" i="25"/>
  <c r="AE17" i="25"/>
  <c r="AG17" i="25"/>
  <c r="AH17" i="25"/>
  <c r="AJ17" i="25"/>
  <c r="AK17" i="25"/>
  <c r="F19" i="25"/>
  <c r="G19" i="25"/>
  <c r="H19" i="25"/>
  <c r="K19" i="25"/>
  <c r="H20" i="25"/>
  <c r="I20" i="25"/>
  <c r="H21" i="25"/>
  <c r="I21" i="25"/>
  <c r="I22" i="25"/>
  <c r="J20" i="25"/>
  <c r="L20" i="25"/>
  <c r="L21" i="25"/>
  <c r="L22" i="25"/>
  <c r="M20" i="25"/>
  <c r="O20" i="25"/>
  <c r="P20" i="25"/>
  <c r="R20" i="25"/>
  <c r="S20" i="25"/>
  <c r="U20" i="25"/>
  <c r="V20" i="25"/>
  <c r="X20" i="25"/>
  <c r="Y20" i="25"/>
  <c r="AA20" i="25"/>
  <c r="AB20" i="25"/>
  <c r="AD20" i="25"/>
  <c r="AE20" i="25"/>
  <c r="AG20" i="25"/>
  <c r="AH20" i="25"/>
  <c r="AJ20" i="25"/>
  <c r="AK20" i="25"/>
  <c r="F22" i="25"/>
  <c r="G22" i="25"/>
  <c r="H22" i="25"/>
  <c r="K22" i="25"/>
  <c r="H23" i="25"/>
  <c r="I23" i="25"/>
  <c r="H24" i="25"/>
  <c r="I24" i="25"/>
  <c r="I25" i="25"/>
  <c r="J23" i="25"/>
  <c r="L23" i="25"/>
  <c r="L24" i="25"/>
  <c r="L25" i="25"/>
  <c r="M23" i="25"/>
  <c r="O23" i="25"/>
  <c r="P23" i="25"/>
  <c r="R23" i="25"/>
  <c r="S23" i="25"/>
  <c r="U23" i="25"/>
  <c r="V23" i="25"/>
  <c r="X23" i="25"/>
  <c r="Y23" i="25"/>
  <c r="AA23" i="25"/>
  <c r="AB23" i="25"/>
  <c r="AD23" i="25"/>
  <c r="AE23" i="25"/>
  <c r="AG23" i="25"/>
  <c r="AH23" i="25"/>
  <c r="AJ23" i="25"/>
  <c r="AK23" i="25"/>
  <c r="F25" i="25"/>
  <c r="G25" i="25"/>
  <c r="H25" i="25"/>
  <c r="K25" i="25"/>
  <c r="H26" i="25"/>
  <c r="J26" i="25"/>
  <c r="K26" i="25"/>
  <c r="M26" i="25"/>
  <c r="N26" i="25"/>
  <c r="P26" i="25"/>
  <c r="Q26" i="25"/>
  <c r="S26" i="25"/>
  <c r="T26" i="25"/>
  <c r="V26" i="25"/>
  <c r="W26" i="25"/>
  <c r="Y26" i="25"/>
  <c r="Z26" i="25"/>
  <c r="AB26" i="25"/>
  <c r="AC26" i="25"/>
  <c r="AE26" i="25"/>
  <c r="AF26" i="25"/>
  <c r="AH26" i="25"/>
  <c r="AI26" i="25"/>
  <c r="AK26" i="25"/>
  <c r="H27" i="25"/>
  <c r="J27" i="25"/>
  <c r="K27" i="25"/>
  <c r="M27" i="25"/>
  <c r="N27" i="25"/>
  <c r="P27" i="25"/>
  <c r="Q27" i="25"/>
  <c r="S27" i="25"/>
  <c r="T27" i="25"/>
  <c r="V27" i="25"/>
  <c r="W27" i="25"/>
  <c r="Y27" i="25"/>
  <c r="Z27" i="25"/>
  <c r="AB27" i="25"/>
  <c r="AC27" i="25"/>
  <c r="AE27" i="25"/>
  <c r="AF27" i="25"/>
  <c r="AH27" i="25"/>
  <c r="AI27" i="25"/>
  <c r="AK27" i="25"/>
  <c r="H3" i="20"/>
  <c r="I3" i="20"/>
  <c r="H4" i="20"/>
  <c r="I4" i="20"/>
  <c r="I5" i="20"/>
  <c r="J3" i="20"/>
  <c r="L3" i="20"/>
  <c r="L4" i="20"/>
  <c r="L5" i="20"/>
  <c r="M3" i="20"/>
  <c r="O3" i="20"/>
  <c r="P3" i="20"/>
  <c r="R3" i="20"/>
  <c r="S3" i="20"/>
  <c r="U3" i="20"/>
  <c r="V3" i="20"/>
  <c r="X3" i="20"/>
  <c r="Y3" i="20"/>
  <c r="AA3" i="20"/>
  <c r="AB3" i="20"/>
  <c r="AD3" i="20"/>
  <c r="AE3" i="20"/>
  <c r="AG3" i="20"/>
  <c r="AH3" i="20"/>
  <c r="AJ3" i="20"/>
  <c r="AK3" i="20"/>
  <c r="F5" i="20"/>
  <c r="G5" i="20"/>
  <c r="H5" i="20"/>
  <c r="K5" i="20"/>
  <c r="H6" i="20"/>
  <c r="I6" i="20"/>
  <c r="H7" i="20"/>
  <c r="I7" i="20"/>
  <c r="I8" i="20"/>
  <c r="J6" i="20"/>
  <c r="L6" i="20"/>
  <c r="L7" i="20"/>
  <c r="L8" i="20"/>
  <c r="M6" i="20"/>
  <c r="O6" i="20"/>
  <c r="P6" i="20"/>
  <c r="R6" i="20"/>
  <c r="S6" i="20"/>
  <c r="U6" i="20"/>
  <c r="V6" i="20"/>
  <c r="X6" i="20"/>
  <c r="Y6" i="20"/>
  <c r="AA6" i="20"/>
  <c r="AB6" i="20"/>
  <c r="AD6" i="20"/>
  <c r="AE6" i="20"/>
  <c r="AG6" i="20"/>
  <c r="AH6" i="20"/>
  <c r="AJ6" i="20"/>
  <c r="AK6" i="20"/>
  <c r="F8" i="20"/>
  <c r="G8" i="20"/>
  <c r="H8" i="20"/>
  <c r="K8" i="20"/>
  <c r="H9" i="20"/>
  <c r="I9" i="20"/>
  <c r="H10" i="20"/>
  <c r="I10" i="20"/>
  <c r="I11" i="20"/>
  <c r="J9" i="20"/>
  <c r="L9" i="20"/>
  <c r="L10" i="20"/>
  <c r="L11" i="20"/>
  <c r="M9" i="20"/>
  <c r="O9" i="20"/>
  <c r="P9" i="20"/>
  <c r="R9" i="20"/>
  <c r="S9" i="20"/>
  <c r="U9" i="20"/>
  <c r="V9" i="20"/>
  <c r="X9" i="20"/>
  <c r="Y9" i="20"/>
  <c r="AA9" i="20"/>
  <c r="AB9" i="20"/>
  <c r="AD9" i="20"/>
  <c r="AE9" i="20"/>
  <c r="AG9" i="20"/>
  <c r="AH9" i="20"/>
  <c r="AJ9" i="20"/>
  <c r="AK9" i="20"/>
  <c r="F11" i="20"/>
  <c r="G11" i="20"/>
  <c r="H11" i="20"/>
  <c r="K11" i="20"/>
  <c r="H12" i="20"/>
  <c r="J12" i="20"/>
  <c r="K12" i="20"/>
  <c r="M12" i="20"/>
  <c r="N12" i="20"/>
  <c r="P12" i="20"/>
  <c r="Q12" i="20"/>
  <c r="S12" i="20"/>
  <c r="T12" i="20"/>
  <c r="V12" i="20"/>
  <c r="W12" i="20"/>
  <c r="Y12" i="20"/>
  <c r="Z12" i="20"/>
  <c r="AB12" i="20"/>
  <c r="AC12" i="20"/>
  <c r="AE12" i="20"/>
  <c r="AF12" i="20"/>
  <c r="AH12" i="20"/>
  <c r="AI12" i="20"/>
  <c r="AK12" i="20"/>
  <c r="H13" i="20"/>
  <c r="J13" i="20"/>
  <c r="K13" i="20"/>
  <c r="M13" i="20"/>
  <c r="N13" i="20"/>
  <c r="P13" i="20"/>
  <c r="Q13" i="20"/>
  <c r="S13" i="20"/>
  <c r="T13" i="20"/>
  <c r="V13" i="20"/>
  <c r="W13" i="20"/>
  <c r="Y13" i="20"/>
  <c r="Z13" i="20"/>
  <c r="AB13" i="20"/>
  <c r="AC13" i="20"/>
  <c r="AE13" i="20"/>
  <c r="AF13" i="20"/>
  <c r="AH13" i="20"/>
  <c r="AI13" i="20"/>
  <c r="AK13" i="20"/>
  <c r="H17" i="20"/>
  <c r="I17" i="20"/>
  <c r="H18" i="20"/>
  <c r="I18" i="20"/>
  <c r="I19" i="20"/>
  <c r="J17" i="20"/>
  <c r="L17" i="20"/>
  <c r="L18" i="20"/>
  <c r="L19" i="20"/>
  <c r="M17" i="20"/>
  <c r="O17" i="20"/>
  <c r="P17" i="20"/>
  <c r="R17" i="20"/>
  <c r="S17" i="20"/>
  <c r="U17" i="20"/>
  <c r="V17" i="20"/>
  <c r="X17" i="20"/>
  <c r="Y17" i="20"/>
  <c r="AA17" i="20"/>
  <c r="AB17" i="20"/>
  <c r="AD17" i="20"/>
  <c r="AE17" i="20"/>
  <c r="AG17" i="20"/>
  <c r="AH17" i="20"/>
  <c r="AJ17" i="20"/>
  <c r="AK17" i="20"/>
  <c r="F19" i="20"/>
  <c r="G19" i="20"/>
  <c r="H19" i="20"/>
  <c r="K19" i="20"/>
  <c r="H20" i="20"/>
  <c r="I20" i="20"/>
  <c r="H21" i="20"/>
  <c r="I21" i="20"/>
  <c r="I22" i="20"/>
  <c r="J20" i="20"/>
  <c r="L20" i="20"/>
  <c r="L21" i="20"/>
  <c r="L22" i="20"/>
  <c r="M20" i="20"/>
  <c r="O20" i="20"/>
  <c r="P20" i="20"/>
  <c r="R20" i="20"/>
  <c r="S20" i="20"/>
  <c r="U20" i="20"/>
  <c r="V20" i="20"/>
  <c r="X20" i="20"/>
  <c r="Y20" i="20"/>
  <c r="AA20" i="20"/>
  <c r="AB20" i="20"/>
  <c r="AD20" i="20"/>
  <c r="AE20" i="20"/>
  <c r="AG20" i="20"/>
  <c r="AH20" i="20"/>
  <c r="AJ20" i="20"/>
  <c r="AK20" i="20"/>
  <c r="F22" i="20"/>
  <c r="G22" i="20"/>
  <c r="H22" i="20"/>
  <c r="K22" i="20"/>
  <c r="H23" i="20"/>
  <c r="I23" i="20"/>
  <c r="H24" i="20"/>
  <c r="I24" i="20"/>
  <c r="I25" i="20"/>
  <c r="J23" i="20"/>
  <c r="L23" i="20"/>
  <c r="L24" i="20"/>
  <c r="L25" i="20"/>
  <c r="M23" i="20"/>
  <c r="O23" i="20"/>
  <c r="P23" i="20"/>
  <c r="R23" i="20"/>
  <c r="S23" i="20"/>
  <c r="U23" i="20"/>
  <c r="V23" i="20"/>
  <c r="X23" i="20"/>
  <c r="Y23" i="20"/>
  <c r="AA23" i="20"/>
  <c r="AB23" i="20"/>
  <c r="AD23" i="20"/>
  <c r="AE23" i="20"/>
  <c r="AG23" i="20"/>
  <c r="AH23" i="20"/>
  <c r="AJ23" i="20"/>
  <c r="AK23" i="20"/>
  <c r="F25" i="20"/>
  <c r="G25" i="20"/>
  <c r="H25" i="20"/>
  <c r="K25" i="20"/>
  <c r="H26" i="20"/>
  <c r="J26" i="20"/>
  <c r="K26" i="20"/>
  <c r="M26" i="20"/>
  <c r="N26" i="20"/>
  <c r="P26" i="20"/>
  <c r="Q26" i="20"/>
  <c r="S26" i="20"/>
  <c r="T26" i="20"/>
  <c r="V26" i="20"/>
  <c r="W26" i="20"/>
  <c r="Y26" i="20"/>
  <c r="Z26" i="20"/>
  <c r="AB26" i="20"/>
  <c r="AC26" i="20"/>
  <c r="AE26" i="20"/>
  <c r="AF26" i="20"/>
  <c r="AH26" i="20"/>
  <c r="AI26" i="20"/>
  <c r="AK26" i="20"/>
  <c r="H27" i="20"/>
  <c r="J27" i="20"/>
  <c r="K27" i="20"/>
  <c r="M27" i="20"/>
  <c r="N27" i="20"/>
  <c r="P27" i="20"/>
  <c r="Q27" i="20"/>
  <c r="S27" i="20"/>
  <c r="T27" i="20"/>
  <c r="V27" i="20"/>
  <c r="W27" i="20"/>
  <c r="Y27" i="20"/>
  <c r="Z27" i="20"/>
  <c r="AB27" i="20"/>
  <c r="AC27" i="20"/>
  <c r="AE27" i="20"/>
  <c r="AF27" i="20"/>
  <c r="AH27" i="20"/>
  <c r="AI27" i="20"/>
  <c r="AK27" i="20"/>
  <c r="H3" i="19"/>
  <c r="I3" i="19"/>
  <c r="H4" i="19"/>
  <c r="I4" i="19"/>
  <c r="I5" i="19"/>
  <c r="J3" i="19"/>
  <c r="L3" i="19"/>
  <c r="L4" i="19"/>
  <c r="L5" i="19"/>
  <c r="M3" i="19"/>
  <c r="O3" i="19"/>
  <c r="P3" i="19"/>
  <c r="R3" i="19"/>
  <c r="S3" i="19"/>
  <c r="U3" i="19"/>
  <c r="V3" i="19"/>
  <c r="X3" i="19"/>
  <c r="Y3" i="19"/>
  <c r="AA3" i="19"/>
  <c r="AB3" i="19"/>
  <c r="AD3" i="19"/>
  <c r="AE3" i="19"/>
  <c r="AG3" i="19"/>
  <c r="AH3" i="19"/>
  <c r="AJ3" i="19"/>
  <c r="AK3" i="19"/>
  <c r="F5" i="19"/>
  <c r="G5" i="19"/>
  <c r="H5" i="19"/>
  <c r="K5" i="19"/>
  <c r="H6" i="19"/>
  <c r="I6" i="19"/>
  <c r="H7" i="19"/>
  <c r="I7" i="19"/>
  <c r="I8" i="19"/>
  <c r="J6" i="19"/>
  <c r="L6" i="19"/>
  <c r="L7" i="19"/>
  <c r="L8" i="19"/>
  <c r="M6" i="19"/>
  <c r="O6" i="19"/>
  <c r="P6" i="19"/>
  <c r="R6" i="19"/>
  <c r="S6" i="19"/>
  <c r="U6" i="19"/>
  <c r="V6" i="19"/>
  <c r="X6" i="19"/>
  <c r="Y6" i="19"/>
  <c r="AA6" i="19"/>
  <c r="AB6" i="19"/>
  <c r="AD6" i="19"/>
  <c r="AE6" i="19"/>
  <c r="AG6" i="19"/>
  <c r="AH6" i="19"/>
  <c r="AJ6" i="19"/>
  <c r="AK6" i="19"/>
  <c r="F8" i="19"/>
  <c r="G8" i="19"/>
  <c r="H8" i="19"/>
  <c r="K8" i="19"/>
  <c r="H9" i="19"/>
  <c r="I9" i="19"/>
  <c r="H10" i="19"/>
  <c r="I10" i="19"/>
  <c r="I11" i="19"/>
  <c r="J9" i="19"/>
  <c r="L9" i="19"/>
  <c r="L10" i="19"/>
  <c r="L11" i="19"/>
  <c r="M9" i="19"/>
  <c r="O9" i="19"/>
  <c r="P9" i="19"/>
  <c r="R9" i="19"/>
  <c r="S9" i="19"/>
  <c r="U9" i="19"/>
  <c r="V9" i="19"/>
  <c r="X9" i="19"/>
  <c r="Y9" i="19"/>
  <c r="AA9" i="19"/>
  <c r="AB9" i="19"/>
  <c r="AD9" i="19"/>
  <c r="AE9" i="19"/>
  <c r="AG9" i="19"/>
  <c r="AH9" i="19"/>
  <c r="AJ9" i="19"/>
  <c r="AK9" i="19"/>
  <c r="F11" i="19"/>
  <c r="G11" i="19"/>
  <c r="H11" i="19"/>
  <c r="K11" i="19"/>
  <c r="H12" i="19"/>
  <c r="J12" i="19"/>
  <c r="K12" i="19"/>
  <c r="M12" i="19"/>
  <c r="N12" i="19"/>
  <c r="P12" i="19"/>
  <c r="Q12" i="19"/>
  <c r="S12" i="19"/>
  <c r="T12" i="19"/>
  <c r="V12" i="19"/>
  <c r="W12" i="19"/>
  <c r="Y12" i="19"/>
  <c r="Z12" i="19"/>
  <c r="AB12" i="19"/>
  <c r="AC12" i="19"/>
  <c r="AE12" i="19"/>
  <c r="AF12" i="19"/>
  <c r="AH12" i="19"/>
  <c r="AI12" i="19"/>
  <c r="AK12" i="19"/>
  <c r="H13" i="19"/>
  <c r="J13" i="19"/>
  <c r="K13" i="19"/>
  <c r="M13" i="19"/>
  <c r="N13" i="19"/>
  <c r="P13" i="19"/>
  <c r="Q13" i="19"/>
  <c r="S13" i="19"/>
  <c r="T13" i="19"/>
  <c r="V13" i="19"/>
  <c r="W13" i="19"/>
  <c r="Y13" i="19"/>
  <c r="Z13" i="19"/>
  <c r="AB13" i="19"/>
  <c r="AC13" i="19"/>
  <c r="AE13" i="19"/>
  <c r="AF13" i="19"/>
  <c r="AH13" i="19"/>
  <c r="AI13" i="19"/>
  <c r="AK13" i="19"/>
  <c r="H17" i="19"/>
  <c r="I17" i="19"/>
  <c r="H18" i="19"/>
  <c r="I18" i="19"/>
  <c r="I19" i="19"/>
  <c r="J17" i="19"/>
  <c r="M17" i="19"/>
  <c r="R17" i="19"/>
  <c r="S17" i="19"/>
  <c r="U17" i="19"/>
  <c r="V17" i="19"/>
  <c r="X17" i="19"/>
  <c r="Y17" i="19"/>
  <c r="AA17" i="19"/>
  <c r="AB17" i="19"/>
  <c r="AD17" i="19"/>
  <c r="AE17" i="19"/>
  <c r="AG17" i="19"/>
  <c r="AH17" i="19"/>
  <c r="AJ17" i="19"/>
  <c r="AK17" i="19"/>
  <c r="F19" i="19"/>
  <c r="G19" i="19"/>
  <c r="H19" i="19"/>
  <c r="K19" i="19"/>
  <c r="H20" i="19"/>
  <c r="I20" i="19"/>
  <c r="H21" i="19"/>
  <c r="I21" i="19"/>
  <c r="I22" i="19"/>
  <c r="J20" i="19"/>
  <c r="M20" i="19"/>
  <c r="R20" i="19"/>
  <c r="S20" i="19"/>
  <c r="U20" i="19"/>
  <c r="V20" i="19"/>
  <c r="X20" i="19"/>
  <c r="Y20" i="19"/>
  <c r="AA20" i="19"/>
  <c r="AB20" i="19"/>
  <c r="AD20" i="19"/>
  <c r="AE20" i="19"/>
  <c r="AG20" i="19"/>
  <c r="AH20" i="19"/>
  <c r="AJ20" i="19"/>
  <c r="AK20" i="19"/>
  <c r="F22" i="19"/>
  <c r="G22" i="19"/>
  <c r="H22" i="19"/>
  <c r="K22" i="19"/>
  <c r="H23" i="19"/>
  <c r="I23" i="19"/>
  <c r="H24" i="19"/>
  <c r="I24" i="19"/>
  <c r="I25" i="19"/>
  <c r="J23" i="19"/>
  <c r="M23" i="19"/>
  <c r="R23" i="19"/>
  <c r="S23" i="19"/>
  <c r="U23" i="19"/>
  <c r="V23" i="19"/>
  <c r="X23" i="19"/>
  <c r="Y23" i="19"/>
  <c r="AA23" i="19"/>
  <c r="AB23" i="19"/>
  <c r="AD23" i="19"/>
  <c r="AE23" i="19"/>
  <c r="AG23" i="19"/>
  <c r="AH23" i="19"/>
  <c r="AJ23" i="19"/>
  <c r="AK23" i="19"/>
  <c r="F25" i="19"/>
  <c r="G25" i="19"/>
  <c r="H25" i="19"/>
  <c r="K25" i="19"/>
  <c r="H26" i="19"/>
  <c r="J26" i="19"/>
  <c r="K26" i="19"/>
  <c r="M26" i="19"/>
  <c r="N26" i="19"/>
  <c r="P26" i="19"/>
  <c r="Q26" i="19"/>
  <c r="S26" i="19"/>
  <c r="T26" i="19"/>
  <c r="V26" i="19"/>
  <c r="W26" i="19"/>
  <c r="Y26" i="19"/>
  <c r="Z26" i="19"/>
  <c r="AB26" i="19"/>
  <c r="AC26" i="19"/>
  <c r="AE26" i="19"/>
  <c r="AF26" i="19"/>
  <c r="AH26" i="19"/>
  <c r="AI26" i="19"/>
  <c r="AK26" i="19"/>
  <c r="H27" i="19"/>
  <c r="J27" i="19"/>
  <c r="K27" i="19"/>
  <c r="M27" i="19"/>
  <c r="N27" i="19"/>
  <c r="Q27" i="19"/>
  <c r="S27" i="19"/>
  <c r="T27" i="19"/>
  <c r="V27" i="19"/>
  <c r="W27" i="19"/>
  <c r="Y27" i="19"/>
  <c r="Z27" i="19"/>
  <c r="AB27" i="19"/>
  <c r="AC27" i="19"/>
  <c r="AE27" i="19"/>
  <c r="AF27" i="19"/>
  <c r="AH27" i="19"/>
  <c r="AI27" i="19"/>
  <c r="AK27" i="19"/>
  <c r="H3" i="16"/>
  <c r="I3" i="16"/>
  <c r="H4" i="16"/>
  <c r="I4" i="16"/>
  <c r="I5" i="16"/>
  <c r="J3" i="16"/>
  <c r="L3" i="16"/>
  <c r="L4" i="16"/>
  <c r="L5" i="16"/>
  <c r="M3" i="16"/>
  <c r="O3" i="16"/>
  <c r="P3" i="16"/>
  <c r="R3" i="16"/>
  <c r="S3" i="16"/>
  <c r="U3" i="16"/>
  <c r="V3" i="16"/>
  <c r="X3" i="16"/>
  <c r="Y3" i="16"/>
  <c r="AA3" i="16"/>
  <c r="AB3" i="16"/>
  <c r="AD3" i="16"/>
  <c r="AE3" i="16"/>
  <c r="AG3" i="16"/>
  <c r="AH3" i="16"/>
  <c r="AJ3" i="16"/>
  <c r="AK3" i="16"/>
  <c r="F5" i="16"/>
  <c r="G5" i="16"/>
  <c r="H5" i="16"/>
  <c r="K5" i="16"/>
  <c r="H6" i="16"/>
  <c r="I6" i="16"/>
  <c r="H7" i="16"/>
  <c r="I7" i="16"/>
  <c r="I8" i="16"/>
  <c r="J6" i="16"/>
  <c r="L6" i="16"/>
  <c r="L7" i="16"/>
  <c r="L8" i="16"/>
  <c r="M6" i="16"/>
  <c r="O6" i="16"/>
  <c r="P6" i="16"/>
  <c r="R6" i="16"/>
  <c r="S6" i="16"/>
  <c r="U6" i="16"/>
  <c r="V6" i="16"/>
  <c r="X6" i="16"/>
  <c r="Y6" i="16"/>
  <c r="AA6" i="16"/>
  <c r="AB6" i="16"/>
  <c r="AD6" i="16"/>
  <c r="AE6" i="16"/>
  <c r="AG6" i="16"/>
  <c r="AH6" i="16"/>
  <c r="AJ6" i="16"/>
  <c r="AK6" i="16"/>
  <c r="F8" i="16"/>
  <c r="G8" i="16"/>
  <c r="H8" i="16"/>
  <c r="K8" i="16"/>
  <c r="H9" i="16"/>
  <c r="I9" i="16"/>
  <c r="H10" i="16"/>
  <c r="I10" i="16"/>
  <c r="I11" i="16"/>
  <c r="J9" i="16"/>
  <c r="L9" i="16"/>
  <c r="L10" i="16"/>
  <c r="L11" i="16"/>
  <c r="M9" i="16"/>
  <c r="O9" i="16"/>
  <c r="P9" i="16"/>
  <c r="R9" i="16"/>
  <c r="S9" i="16"/>
  <c r="U9" i="16"/>
  <c r="V9" i="16"/>
  <c r="X9" i="16"/>
  <c r="Y9" i="16"/>
  <c r="AA9" i="16"/>
  <c r="AB9" i="16"/>
  <c r="AD9" i="16"/>
  <c r="AE9" i="16"/>
  <c r="AG9" i="16"/>
  <c r="AH9" i="16"/>
  <c r="AJ9" i="16"/>
  <c r="AK9" i="16"/>
  <c r="F11" i="16"/>
  <c r="G11" i="16"/>
  <c r="H11" i="16"/>
  <c r="K11" i="16"/>
  <c r="H12" i="16"/>
  <c r="J12" i="16"/>
  <c r="K12" i="16"/>
  <c r="M12" i="16"/>
  <c r="N12" i="16"/>
  <c r="P12" i="16"/>
  <c r="Q12" i="16"/>
  <c r="S12" i="16"/>
  <c r="T12" i="16"/>
  <c r="V12" i="16"/>
  <c r="W12" i="16"/>
  <c r="Y12" i="16"/>
  <c r="Z12" i="16"/>
  <c r="AB12" i="16"/>
  <c r="AC12" i="16"/>
  <c r="AE12" i="16"/>
  <c r="AF12" i="16"/>
  <c r="AH12" i="16"/>
  <c r="AI12" i="16"/>
  <c r="AK12" i="16"/>
  <c r="H13" i="16"/>
  <c r="J13" i="16"/>
  <c r="K13" i="16"/>
  <c r="M13" i="16"/>
  <c r="N13" i="16"/>
  <c r="P13" i="16"/>
  <c r="Q13" i="16"/>
  <c r="S13" i="16"/>
  <c r="T13" i="16"/>
  <c r="V13" i="16"/>
  <c r="W13" i="16"/>
  <c r="Y13" i="16"/>
  <c r="Z13" i="16"/>
  <c r="AB13" i="16"/>
  <c r="AC13" i="16"/>
  <c r="AE13" i="16"/>
  <c r="AF13" i="16"/>
  <c r="AH13" i="16"/>
  <c r="AI13" i="16"/>
  <c r="AK13" i="16"/>
</calcChain>
</file>

<file path=xl/sharedStrings.xml><?xml version="1.0" encoding="utf-8"?>
<sst xmlns="http://schemas.openxmlformats.org/spreadsheetml/2006/main" count="679" uniqueCount="37">
  <si>
    <t>značení 45-3-4-8-NK</t>
  </si>
  <si>
    <t>Ø</t>
  </si>
  <si>
    <t>SINGLETES</t>
  </si>
  <si>
    <t>CD45+</t>
  </si>
  <si>
    <t>CD3+</t>
  </si>
  <si>
    <t>CD4+</t>
  </si>
  <si>
    <t>%</t>
  </si>
  <si>
    <t>CD8+</t>
  </si>
  <si>
    <t>CD19+</t>
  </si>
  <si>
    <t>F4/80+</t>
  </si>
  <si>
    <t>GR1+</t>
  </si>
  <si>
    <t>CD161+</t>
  </si>
  <si>
    <t>INTERVAL</t>
  </si>
  <si>
    <t>0 hod</t>
  </si>
  <si>
    <t>značení 45-19-F4/80-GR</t>
  </si>
  <si>
    <t>SD</t>
  </si>
  <si>
    <t>absol. počet</t>
  </si>
  <si>
    <t>velikost nádorů</t>
  </si>
  <si>
    <t>-</t>
  </si>
  <si>
    <r>
      <t>1 mm</t>
    </r>
    <r>
      <rPr>
        <vertAlign val="superscript"/>
        <sz val="10"/>
        <rFont val="Arial"/>
        <family val="2"/>
        <charset val="238"/>
      </rPr>
      <t>3</t>
    </r>
  </si>
  <si>
    <r>
      <t>1 mm</t>
    </r>
    <r>
      <rPr>
        <vertAlign val="superscript"/>
        <sz val="10"/>
        <rFont val="Arial"/>
        <family val="2"/>
        <charset val="238"/>
      </rPr>
      <t>3</t>
    </r>
  </si>
  <si>
    <t>1 mm3</t>
  </si>
  <si>
    <t>DC</t>
  </si>
  <si>
    <t>1 mm</t>
  </si>
  <si>
    <t>A</t>
  </si>
  <si>
    <t>B</t>
  </si>
  <si>
    <t>mouse</t>
  </si>
  <si>
    <t>analysis</t>
  </si>
  <si>
    <t>labeling</t>
  </si>
  <si>
    <t>beads</t>
  </si>
  <si>
    <t>MELANOCYTES</t>
  </si>
  <si>
    <t>absol. Count</t>
  </si>
  <si>
    <t>tumor volume</t>
  </si>
  <si>
    <t>MELANOCES</t>
  </si>
  <si>
    <t>meas</t>
  </si>
  <si>
    <t>absol, count</t>
  </si>
  <si>
    <t>anylysis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</si>
</sst>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0"/>
      <name val="Arial"/>
      <charset val="238"/>
    </font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vertAlign val="superscript"/>
      <sz val="10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</fonts>
  <fills count="2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40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 vertical="center" wrapText="1"/>
    </xf>
    <xf numFmtId="0" fontId="0" fillId="9" borderId="10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Fill="1" applyBorder="1"/>
    <xf numFmtId="0" fontId="0" fillId="2" borderId="11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3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3" fillId="0" borderId="23" xfId="0" applyFont="1" applyBorder="1" applyAlignment="1">
      <alignment horizontal="center" vertical="center" wrapText="1"/>
    </xf>
    <xf numFmtId="0" fontId="0" fillId="0" borderId="24" xfId="0" applyBorder="1" applyAlignment="1">
      <alignment horizontal="left" vertical="center" wrapText="1"/>
    </xf>
    <xf numFmtId="0" fontId="3" fillId="0" borderId="2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 vertical="center" wrapText="1"/>
    </xf>
    <xf numFmtId="0" fontId="0" fillId="9" borderId="26" xfId="0" applyFill="1" applyBorder="1" applyAlignment="1">
      <alignment horizontal="center" vertical="center" wrapText="1"/>
    </xf>
    <xf numFmtId="0" fontId="0" fillId="11" borderId="6" xfId="0" applyFill="1" applyBorder="1" applyAlignment="1">
      <alignment horizontal="center" vertical="center" wrapText="1"/>
    </xf>
    <xf numFmtId="0" fontId="0" fillId="11" borderId="2" xfId="0" applyFill="1" applyBorder="1" applyAlignment="1">
      <alignment horizontal="center" vertical="center" wrapText="1"/>
    </xf>
    <xf numFmtId="0" fontId="0" fillId="10" borderId="5" xfId="0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 wrapText="1"/>
    </xf>
    <xf numFmtId="0" fontId="0" fillId="4" borderId="31" xfId="0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1" fontId="0" fillId="0" borderId="0" xfId="0" applyNumberFormat="1" applyFill="1" applyBorder="1"/>
    <xf numFmtId="1" fontId="4" fillId="10" borderId="2" xfId="0" applyNumberFormat="1" applyFont="1" applyFill="1" applyBorder="1" applyAlignment="1">
      <alignment horizontal="center" vertical="center" wrapText="1"/>
    </xf>
    <xf numFmtId="1" fontId="4" fillId="10" borderId="7" xfId="0" applyNumberFormat="1" applyFont="1" applyFill="1" applyBorder="1" applyAlignment="1">
      <alignment horizontal="center" vertical="center" wrapText="1"/>
    </xf>
    <xf numFmtId="1" fontId="0" fillId="0" borderId="0" xfId="0" applyNumberFormat="1" applyBorder="1"/>
    <xf numFmtId="0" fontId="0" fillId="9" borderId="16" xfId="0" applyFill="1" applyBorder="1" applyAlignment="1">
      <alignment horizontal="center" vertical="center" wrapText="1"/>
    </xf>
    <xf numFmtId="1" fontId="4" fillId="8" borderId="32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Border="1"/>
    <xf numFmtId="1" fontId="4" fillId="9" borderId="10" xfId="0" applyNumberFormat="1" applyFont="1" applyFill="1" applyBorder="1" applyAlignment="1">
      <alignment horizontal="center" vertical="center" wrapText="1"/>
    </xf>
    <xf numFmtId="1" fontId="4" fillId="4" borderId="7" xfId="0" applyNumberFormat="1" applyFont="1" applyFill="1" applyBorder="1" applyAlignment="1">
      <alignment horizontal="center" vertical="center" wrapText="1"/>
    </xf>
    <xf numFmtId="1" fontId="4" fillId="4" borderId="2" xfId="0" applyNumberFormat="1" applyFont="1" applyFill="1" applyBorder="1" applyAlignment="1">
      <alignment horizontal="center" vertical="center" wrapText="1"/>
    </xf>
    <xf numFmtId="1" fontId="4" fillId="3" borderId="10" xfId="0" applyNumberFormat="1" applyFont="1" applyFill="1" applyBorder="1" applyAlignment="1">
      <alignment horizontal="center" vertical="center" wrapText="1"/>
    </xf>
    <xf numFmtId="1" fontId="4" fillId="6" borderId="2" xfId="0" applyNumberFormat="1" applyFont="1" applyFill="1" applyBorder="1" applyAlignment="1">
      <alignment horizontal="center" vertical="center" wrapText="1"/>
    </xf>
    <xf numFmtId="1" fontId="4" fillId="8" borderId="2" xfId="0" applyNumberFormat="1" applyFont="1" applyFill="1" applyBorder="1" applyAlignment="1">
      <alignment horizontal="center" vertical="center" wrapText="1"/>
    </xf>
    <xf numFmtId="1" fontId="4" fillId="7" borderId="10" xfId="0" applyNumberFormat="1" applyFont="1" applyFill="1" applyBorder="1" applyAlignment="1">
      <alignment horizontal="center" vertical="center" wrapText="1"/>
    </xf>
    <xf numFmtId="1" fontId="4" fillId="5" borderId="2" xfId="0" applyNumberFormat="1" applyFont="1" applyFill="1" applyBorder="1" applyAlignment="1">
      <alignment horizontal="center" vertical="center" wrapText="1"/>
    </xf>
    <xf numFmtId="1" fontId="4" fillId="11" borderId="2" xfId="0" applyNumberFormat="1" applyFont="1" applyFill="1" applyBorder="1" applyAlignment="1">
      <alignment horizontal="center" vertical="center" wrapText="1"/>
    </xf>
    <xf numFmtId="1" fontId="4" fillId="3" borderId="32" xfId="0" applyNumberFormat="1" applyFont="1" applyFill="1" applyBorder="1" applyAlignment="1">
      <alignment horizontal="center" vertical="center" wrapText="1"/>
    </xf>
    <xf numFmtId="1" fontId="4" fillId="6" borderId="7" xfId="0" applyNumberFormat="1" applyFont="1" applyFill="1" applyBorder="1" applyAlignment="1">
      <alignment horizontal="center" vertical="center" wrapText="1"/>
    </xf>
    <xf numFmtId="1" fontId="4" fillId="8" borderId="7" xfId="0" applyNumberFormat="1" applyFont="1" applyFill="1" applyBorder="1" applyAlignment="1">
      <alignment horizontal="center" vertical="center" wrapText="1"/>
    </xf>
    <xf numFmtId="1" fontId="4" fillId="7" borderId="32" xfId="0" applyNumberFormat="1" applyFont="1" applyFill="1" applyBorder="1" applyAlignment="1">
      <alignment horizontal="center" vertical="center" wrapText="1"/>
    </xf>
    <xf numFmtId="1" fontId="4" fillId="5" borderId="7" xfId="0" applyNumberFormat="1" applyFont="1" applyFill="1" applyBorder="1" applyAlignment="1">
      <alignment horizontal="center" vertical="center" wrapText="1"/>
    </xf>
    <xf numFmtId="1" fontId="4" fillId="11" borderId="7" xfId="0" applyNumberFormat="1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 wrapText="1"/>
    </xf>
    <xf numFmtId="0" fontId="0" fillId="8" borderId="16" xfId="0" applyFill="1" applyBorder="1" applyAlignment="1">
      <alignment horizontal="center" vertical="center" wrapText="1"/>
    </xf>
    <xf numFmtId="0" fontId="0" fillId="7" borderId="16" xfId="0" applyFill="1" applyBorder="1" applyAlignment="1">
      <alignment horizontal="center" vertical="center" wrapText="1"/>
    </xf>
    <xf numFmtId="0" fontId="1" fillId="7" borderId="10" xfId="0" applyFont="1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 wrapText="1"/>
    </xf>
    <xf numFmtId="0" fontId="0" fillId="11" borderId="16" xfId="0" applyFill="1" applyBorder="1" applyAlignment="1">
      <alignment horizontal="center" vertical="center" wrapText="1"/>
    </xf>
    <xf numFmtId="0" fontId="0" fillId="10" borderId="16" xfId="0" applyFill="1" applyBorder="1" applyAlignment="1">
      <alignment horizontal="center" vertical="center" wrapText="1"/>
    </xf>
    <xf numFmtId="1" fontId="4" fillId="8" borderId="10" xfId="0" applyNumberFormat="1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1" fontId="4" fillId="7" borderId="7" xfId="0" applyNumberFormat="1" applyFont="1" applyFill="1" applyBorder="1" applyAlignment="1">
      <alignment horizontal="center" vertical="center" wrapText="1"/>
    </xf>
    <xf numFmtId="1" fontId="4" fillId="7" borderId="2" xfId="0" applyNumberFormat="1" applyFont="1" applyFill="1" applyBorder="1" applyAlignment="1">
      <alignment horizontal="center" vertical="center" wrapText="1"/>
    </xf>
    <xf numFmtId="1" fontId="4" fillId="5" borderId="32" xfId="0" applyNumberFormat="1" applyFont="1" applyFill="1" applyBorder="1" applyAlignment="1">
      <alignment horizontal="center" vertical="center" wrapText="1"/>
    </xf>
    <xf numFmtId="1" fontId="4" fillId="5" borderId="10" xfId="0" applyNumberFormat="1" applyFont="1" applyFill="1" applyBorder="1" applyAlignment="1">
      <alignment horizontal="center" vertical="center" wrapText="1"/>
    </xf>
    <xf numFmtId="1" fontId="4" fillId="9" borderId="12" xfId="0" applyNumberFormat="1" applyFont="1" applyFill="1" applyBorder="1" applyAlignment="1">
      <alignment horizontal="center" vertical="center" wrapText="1"/>
    </xf>
    <xf numFmtId="1" fontId="4" fillId="9" borderId="2" xfId="0" applyNumberFormat="1" applyFont="1" applyFill="1" applyBorder="1" applyAlignment="1">
      <alignment horizontal="center" vertical="center" wrapText="1"/>
    </xf>
    <xf numFmtId="0" fontId="0" fillId="9" borderId="33" xfId="0" applyFill="1" applyBorder="1" applyAlignment="1">
      <alignment horizontal="center" vertical="center" wrapText="1"/>
    </xf>
    <xf numFmtId="0" fontId="0" fillId="4" borderId="33" xfId="0" applyFill="1" applyBorder="1" applyAlignment="1">
      <alignment horizontal="center" vertical="center" wrapText="1"/>
    </xf>
    <xf numFmtId="1" fontId="4" fillId="9" borderId="32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" fontId="4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/>
    <xf numFmtId="0" fontId="4" fillId="0" borderId="0" xfId="0" applyFont="1" applyFill="1" applyBorder="1" applyAlignment="1"/>
    <xf numFmtId="0" fontId="3" fillId="0" borderId="0" xfId="0" applyFont="1" applyFill="1" applyBorder="1" applyAlignment="1"/>
    <xf numFmtId="0" fontId="0" fillId="0" borderId="34" xfId="0" applyBorder="1" applyAlignment="1">
      <alignment horizontal="center" vertical="center" wrapText="1"/>
    </xf>
    <xf numFmtId="0" fontId="0" fillId="14" borderId="4" xfId="0" applyFill="1" applyBorder="1" applyAlignment="1">
      <alignment horizontal="center" vertical="center" wrapText="1"/>
    </xf>
    <xf numFmtId="0" fontId="0" fillId="10" borderId="10" xfId="0" applyFill="1" applyBorder="1" applyAlignment="1">
      <alignment horizontal="center" vertical="center" wrapText="1"/>
    </xf>
    <xf numFmtId="0" fontId="0" fillId="10" borderId="13" xfId="0" applyFill="1" applyBorder="1" applyAlignment="1">
      <alignment horizontal="center" vertical="center" wrapText="1"/>
    </xf>
    <xf numFmtId="1" fontId="4" fillId="10" borderId="32" xfId="0" applyNumberFormat="1" applyFont="1" applyFill="1" applyBorder="1" applyAlignment="1">
      <alignment horizontal="center" vertical="center" wrapText="1"/>
    </xf>
    <xf numFmtId="1" fontId="4" fillId="10" borderId="10" xfId="0" applyNumberFormat="1" applyFont="1" applyFill="1" applyBorder="1" applyAlignment="1">
      <alignment horizontal="center" vertical="center" wrapText="1"/>
    </xf>
    <xf numFmtId="1" fontId="4" fillId="10" borderId="13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horizontal="left" vertical="center" wrapText="1"/>
    </xf>
    <xf numFmtId="164" fontId="0" fillId="0" borderId="0" xfId="0" applyNumberForma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164" fontId="0" fillId="0" borderId="0" xfId="0" applyNumberFormat="1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1" fontId="4" fillId="10" borderId="1" xfId="0" applyNumberFormat="1" applyFont="1" applyFill="1" applyBorder="1" applyAlignment="1">
      <alignment horizontal="center" vertical="center" wrapText="1"/>
    </xf>
    <xf numFmtId="0" fontId="0" fillId="15" borderId="11" xfId="0" applyFill="1" applyBorder="1" applyAlignment="1">
      <alignment horizontal="center" vertical="center" wrapText="1"/>
    </xf>
    <xf numFmtId="0" fontId="0" fillId="15" borderId="15" xfId="0" applyFill="1" applyBorder="1" applyAlignment="1">
      <alignment horizontal="center" vertical="center" wrapText="1"/>
    </xf>
    <xf numFmtId="0" fontId="0" fillId="15" borderId="3" xfId="0" applyFill="1" applyBorder="1" applyAlignment="1">
      <alignment horizontal="center" vertical="center" wrapText="1"/>
    </xf>
    <xf numFmtId="0" fontId="0" fillId="15" borderId="14" xfId="0" applyFill="1" applyBorder="1" applyAlignment="1">
      <alignment horizontal="center" vertical="center" wrapText="1"/>
    </xf>
    <xf numFmtId="0" fontId="0" fillId="15" borderId="28" xfId="0" applyFill="1" applyBorder="1" applyAlignment="1">
      <alignment horizontal="center" vertical="center" wrapText="1"/>
    </xf>
    <xf numFmtId="0" fontId="0" fillId="15" borderId="6" xfId="0" applyFill="1" applyBorder="1" applyAlignment="1">
      <alignment horizontal="center" vertical="center" wrapText="1"/>
    </xf>
    <xf numFmtId="0" fontId="0" fillId="15" borderId="16" xfId="0" applyFill="1" applyBorder="1" applyAlignment="1">
      <alignment horizontal="center" vertical="center" wrapText="1"/>
    </xf>
    <xf numFmtId="0" fontId="0" fillId="14" borderId="19" xfId="0" applyFill="1" applyBorder="1" applyAlignment="1">
      <alignment horizontal="center" vertical="center" wrapText="1"/>
    </xf>
    <xf numFmtId="0" fontId="0" fillId="14" borderId="29" xfId="0" applyFill="1" applyBorder="1" applyAlignment="1">
      <alignment horizontal="center" vertical="center" wrapText="1"/>
    </xf>
    <xf numFmtId="0" fontId="0" fillId="14" borderId="18" xfId="0" applyFill="1" applyBorder="1" applyAlignment="1">
      <alignment horizontal="center" vertical="center" wrapText="1"/>
    </xf>
    <xf numFmtId="0" fontId="0" fillId="14" borderId="27" xfId="0" applyFill="1" applyBorder="1" applyAlignment="1">
      <alignment horizontal="center" vertical="center" wrapText="1"/>
    </xf>
    <xf numFmtId="0" fontId="0" fillId="14" borderId="11" xfId="0" applyFill="1" applyBorder="1" applyAlignment="1">
      <alignment horizontal="center" vertical="center" wrapText="1"/>
    </xf>
    <xf numFmtId="0" fontId="0" fillId="14" borderId="3" xfId="0" applyFill="1" applyBorder="1" applyAlignment="1">
      <alignment horizontal="center" vertical="center" wrapText="1"/>
    </xf>
    <xf numFmtId="0" fontId="0" fillId="16" borderId="26" xfId="0" applyFill="1" applyBorder="1" applyAlignment="1">
      <alignment horizontal="center" vertical="center" wrapText="1"/>
    </xf>
    <xf numFmtId="0" fontId="0" fillId="16" borderId="17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164" fontId="0" fillId="0" borderId="0" xfId="0" applyNumberFormat="1" applyFill="1" applyBorder="1" applyAlignment="1">
      <alignment horizontal="center" vertical="center" wrapText="1"/>
    </xf>
    <xf numFmtId="164" fontId="0" fillId="0" borderId="0" xfId="0" applyNumberForma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" fontId="4" fillId="11" borderId="6" xfId="0" applyNumberFormat="1" applyFont="1" applyFill="1" applyBorder="1" applyAlignment="1">
      <alignment horizontal="center" vertical="center" wrapText="1"/>
    </xf>
    <xf numFmtId="1" fontId="4" fillId="11" borderId="16" xfId="0" applyNumberFormat="1" applyFont="1" applyFill="1" applyBorder="1" applyAlignment="1">
      <alignment horizontal="center" vertical="center" wrapText="1"/>
    </xf>
    <xf numFmtId="1" fontId="4" fillId="10" borderId="5" xfId="0" applyNumberFormat="1" applyFont="1" applyFill="1" applyBorder="1" applyAlignment="1">
      <alignment horizontal="center" vertical="center" wrapText="1"/>
    </xf>
    <xf numFmtId="1" fontId="4" fillId="10" borderId="16" xfId="0" applyNumberFormat="1" applyFont="1" applyFill="1" applyBorder="1" applyAlignment="1">
      <alignment horizontal="center" vertical="center" wrapText="1"/>
    </xf>
    <xf numFmtId="1" fontId="4" fillId="11" borderId="8" xfId="0" applyNumberFormat="1" applyFont="1" applyFill="1" applyBorder="1" applyAlignment="1">
      <alignment horizontal="center" vertical="center" wrapText="1"/>
    </xf>
    <xf numFmtId="1" fontId="4" fillId="11" borderId="34" xfId="0" applyNumberFormat="1" applyFont="1" applyFill="1" applyBorder="1" applyAlignment="1">
      <alignment horizontal="center" vertical="center" wrapText="1"/>
    </xf>
    <xf numFmtId="1" fontId="4" fillId="10" borderId="35" xfId="0" applyNumberFormat="1" applyFont="1" applyFill="1" applyBorder="1" applyAlignment="1">
      <alignment horizontal="center" vertical="center" wrapText="1"/>
    </xf>
    <xf numFmtId="1" fontId="4" fillId="10" borderId="34" xfId="0" applyNumberFormat="1" applyFont="1" applyFill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1" fontId="4" fillId="9" borderId="6" xfId="0" applyNumberFormat="1" applyFont="1" applyFill="1" applyBorder="1" applyAlignment="1">
      <alignment horizontal="center" vertical="center" wrapText="1"/>
    </xf>
    <xf numFmtId="1" fontId="4" fillId="9" borderId="16" xfId="0" applyNumberFormat="1" applyFont="1" applyFill="1" applyBorder="1" applyAlignment="1">
      <alignment horizontal="center" vertical="center" wrapText="1"/>
    </xf>
    <xf numFmtId="1" fontId="4" fillId="4" borderId="6" xfId="0" applyNumberFormat="1" applyFont="1" applyFill="1" applyBorder="1" applyAlignment="1">
      <alignment horizontal="center" vertical="center" wrapText="1"/>
    </xf>
    <xf numFmtId="1" fontId="4" fillId="4" borderId="16" xfId="0" applyNumberFormat="1" applyFont="1" applyFill="1" applyBorder="1" applyAlignment="1">
      <alignment horizontal="center" vertical="center" wrapText="1"/>
    </xf>
    <xf numFmtId="1" fontId="4" fillId="3" borderId="6" xfId="0" applyNumberFormat="1" applyFont="1" applyFill="1" applyBorder="1" applyAlignment="1">
      <alignment horizontal="center" vertical="center" wrapText="1"/>
    </xf>
    <xf numFmtId="1" fontId="4" fillId="3" borderId="16" xfId="0" applyNumberFormat="1" applyFont="1" applyFill="1" applyBorder="1" applyAlignment="1">
      <alignment horizontal="center" vertical="center" wrapText="1"/>
    </xf>
    <xf numFmtId="1" fontId="4" fillId="6" borderId="6" xfId="0" applyNumberFormat="1" applyFont="1" applyFill="1" applyBorder="1" applyAlignment="1">
      <alignment horizontal="center" vertical="center" wrapText="1"/>
    </xf>
    <xf numFmtId="1" fontId="4" fillId="6" borderId="16" xfId="0" applyNumberFormat="1" applyFont="1" applyFill="1" applyBorder="1" applyAlignment="1">
      <alignment horizontal="center" vertical="center" wrapText="1"/>
    </xf>
    <xf numFmtId="1" fontId="4" fillId="8" borderId="6" xfId="0" applyNumberFormat="1" applyFont="1" applyFill="1" applyBorder="1" applyAlignment="1">
      <alignment horizontal="center" vertical="center" wrapText="1"/>
    </xf>
    <xf numFmtId="1" fontId="4" fillId="8" borderId="16" xfId="0" applyNumberFormat="1" applyFont="1" applyFill="1" applyBorder="1" applyAlignment="1">
      <alignment horizontal="center" vertical="center" wrapText="1"/>
    </xf>
    <xf numFmtId="1" fontId="4" fillId="7" borderId="5" xfId="0" applyNumberFormat="1" applyFont="1" applyFill="1" applyBorder="1" applyAlignment="1">
      <alignment horizontal="center" vertical="center" wrapText="1"/>
    </xf>
    <xf numFmtId="1" fontId="4" fillId="7" borderId="16" xfId="0" applyNumberFormat="1" applyFont="1" applyFill="1" applyBorder="1" applyAlignment="1">
      <alignment horizontal="center" vertical="center" wrapText="1"/>
    </xf>
    <xf numFmtId="1" fontId="4" fillId="5" borderId="6" xfId="0" applyNumberFormat="1" applyFont="1" applyFill="1" applyBorder="1" applyAlignment="1">
      <alignment horizontal="center" vertical="center" wrapText="1"/>
    </xf>
    <xf numFmtId="1" fontId="4" fillId="5" borderId="16" xfId="0" applyNumberFormat="1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1" fontId="4" fillId="9" borderId="11" xfId="0" applyNumberFormat="1" applyFont="1" applyFill="1" applyBorder="1" applyAlignment="1">
      <alignment horizontal="center" vertical="center" wrapText="1"/>
    </xf>
    <xf numFmtId="1" fontId="4" fillId="9" borderId="15" xfId="0" applyNumberFormat="1" applyFont="1" applyFill="1" applyBorder="1" applyAlignment="1">
      <alignment horizontal="center" vertical="center" wrapText="1"/>
    </xf>
    <xf numFmtId="1" fontId="4" fillId="4" borderId="8" xfId="0" applyNumberFormat="1" applyFont="1" applyFill="1" applyBorder="1" applyAlignment="1">
      <alignment horizontal="center" vertical="center" wrapText="1"/>
    </xf>
    <xf numFmtId="1" fontId="4" fillId="4" borderId="34" xfId="0" applyNumberFormat="1" applyFont="1" applyFill="1" applyBorder="1" applyAlignment="1">
      <alignment horizontal="center" vertical="center" wrapText="1"/>
    </xf>
    <xf numFmtId="1" fontId="4" fillId="3" borderId="8" xfId="0" applyNumberFormat="1" applyFont="1" applyFill="1" applyBorder="1" applyAlignment="1">
      <alignment horizontal="center" vertical="center" wrapText="1"/>
    </xf>
    <xf numFmtId="1" fontId="4" fillId="3" borderId="34" xfId="0" applyNumberFormat="1" applyFont="1" applyFill="1" applyBorder="1" applyAlignment="1">
      <alignment horizontal="center" vertical="center" wrapText="1"/>
    </xf>
    <xf numFmtId="1" fontId="4" fillId="6" borderId="8" xfId="0" applyNumberFormat="1" applyFont="1" applyFill="1" applyBorder="1" applyAlignment="1">
      <alignment horizontal="center" vertical="center" wrapText="1"/>
    </xf>
    <xf numFmtId="1" fontId="4" fillId="6" borderId="34" xfId="0" applyNumberFormat="1" applyFont="1" applyFill="1" applyBorder="1" applyAlignment="1">
      <alignment horizontal="center" vertical="center" wrapText="1"/>
    </xf>
    <xf numFmtId="1" fontId="4" fillId="8" borderId="8" xfId="0" applyNumberFormat="1" applyFont="1" applyFill="1" applyBorder="1" applyAlignment="1">
      <alignment horizontal="center" vertical="center" wrapText="1"/>
    </xf>
    <xf numFmtId="1" fontId="4" fillId="8" borderId="34" xfId="0" applyNumberFormat="1" applyFont="1" applyFill="1" applyBorder="1" applyAlignment="1">
      <alignment horizontal="center" vertical="center" wrapText="1"/>
    </xf>
    <xf numFmtId="1" fontId="4" fillId="7" borderId="35" xfId="0" applyNumberFormat="1" applyFont="1" applyFill="1" applyBorder="1" applyAlignment="1">
      <alignment horizontal="center" vertical="center" wrapText="1"/>
    </xf>
    <xf numFmtId="1" fontId="4" fillId="7" borderId="34" xfId="0" applyNumberFormat="1" applyFont="1" applyFill="1" applyBorder="1" applyAlignment="1">
      <alignment horizontal="center" vertical="center" wrapText="1"/>
    </xf>
    <xf numFmtId="1" fontId="4" fillId="5" borderId="8" xfId="0" applyNumberFormat="1" applyFont="1" applyFill="1" applyBorder="1" applyAlignment="1">
      <alignment horizontal="center" vertical="center" wrapText="1"/>
    </xf>
    <xf numFmtId="1" fontId="4" fillId="5" borderId="34" xfId="0" applyNumberFormat="1" applyFont="1" applyFill="1" applyBorder="1" applyAlignment="1">
      <alignment horizontal="center" vertical="center" wrapText="1"/>
    </xf>
    <xf numFmtId="0" fontId="0" fillId="15" borderId="15" xfId="0" applyFill="1" applyBorder="1" applyAlignment="1">
      <alignment horizontal="center" vertical="center" wrapText="1"/>
    </xf>
    <xf numFmtId="0" fontId="0" fillId="13" borderId="13" xfId="0" applyFill="1" applyBorder="1" applyAlignment="1">
      <alignment horizontal="center" vertical="center" wrapText="1"/>
    </xf>
    <xf numFmtId="0" fontId="0" fillId="13" borderId="33" xfId="0" applyFill="1" applyBorder="1" applyAlignment="1">
      <alignment horizontal="center" vertical="center" wrapText="1"/>
    </xf>
    <xf numFmtId="0" fontId="0" fillId="13" borderId="39" xfId="0" applyFill="1" applyBorder="1" applyAlignment="1">
      <alignment horizontal="center" vertical="center" wrapText="1"/>
    </xf>
    <xf numFmtId="0" fontId="0" fillId="13" borderId="40" xfId="0" applyFill="1" applyBorder="1" applyAlignment="1">
      <alignment horizontal="center" vertical="center" wrapText="1"/>
    </xf>
    <xf numFmtId="0" fontId="0" fillId="13" borderId="17" xfId="0" applyFill="1" applyBorder="1" applyAlignment="1">
      <alignment horizontal="center" vertical="center" wrapText="1"/>
    </xf>
    <xf numFmtId="164" fontId="0" fillId="13" borderId="41" xfId="0" applyNumberFormat="1" applyFill="1" applyBorder="1" applyAlignment="1">
      <alignment horizontal="center" vertical="center" wrapText="1"/>
    </xf>
    <xf numFmtId="0" fontId="0" fillId="13" borderId="42" xfId="0" applyFill="1" applyBorder="1" applyAlignment="1">
      <alignment horizontal="center" vertical="center" wrapText="1"/>
    </xf>
    <xf numFmtId="0" fontId="0" fillId="13" borderId="43" xfId="0" applyFill="1" applyBorder="1" applyAlignment="1">
      <alignment horizontal="center" vertical="center" wrapText="1"/>
    </xf>
    <xf numFmtId="164" fontId="0" fillId="13" borderId="11" xfId="0" applyNumberFormat="1" applyFill="1" applyBorder="1" applyAlignment="1">
      <alignment horizontal="center" vertical="center" wrapText="1"/>
    </xf>
    <xf numFmtId="0" fontId="0" fillId="15" borderId="3" xfId="0" applyFill="1" applyBorder="1" applyAlignment="1">
      <alignment horizontal="center" vertical="center" wrapText="1"/>
    </xf>
    <xf numFmtId="0" fontId="0" fillId="13" borderId="26" xfId="0" applyFill="1" applyBorder="1" applyAlignment="1">
      <alignment horizontal="center" vertical="center" wrapText="1"/>
    </xf>
    <xf numFmtId="0" fontId="0" fillId="13" borderId="44" xfId="0" applyFill="1" applyBorder="1" applyAlignment="1">
      <alignment horizontal="center" vertical="center" wrapText="1"/>
    </xf>
    <xf numFmtId="0" fontId="0" fillId="15" borderId="11" xfId="0" applyFill="1" applyBorder="1" applyAlignment="1">
      <alignment horizontal="center" vertical="center" wrapText="1"/>
    </xf>
    <xf numFmtId="0" fontId="6" fillId="13" borderId="12" xfId="0" applyFont="1" applyFill="1" applyBorder="1" applyAlignment="1">
      <alignment horizontal="center" vertical="center" wrapText="1"/>
    </xf>
    <xf numFmtId="0" fontId="6" fillId="13" borderId="1" xfId="0" applyFont="1" applyFill="1" applyBorder="1" applyAlignment="1">
      <alignment horizontal="center" vertical="center" wrapText="1"/>
    </xf>
    <xf numFmtId="0" fontId="6" fillId="13" borderId="31" xfId="0" applyFont="1" applyFill="1" applyBorder="1" applyAlignment="1">
      <alignment horizontal="center" vertical="center" wrapText="1"/>
    </xf>
    <xf numFmtId="0" fontId="0" fillId="17" borderId="11" xfId="0" applyFill="1" applyBorder="1" applyAlignment="1">
      <alignment horizontal="center" vertical="center" wrapText="1"/>
    </xf>
    <xf numFmtId="0" fontId="0" fillId="17" borderId="3" xfId="0" applyFill="1" applyBorder="1" applyAlignment="1">
      <alignment horizontal="center" vertical="center" wrapText="1"/>
    </xf>
    <xf numFmtId="0" fontId="0" fillId="17" borderId="26" xfId="0" applyFill="1" applyBorder="1" applyAlignment="1">
      <alignment horizontal="center" vertical="center" wrapText="1"/>
    </xf>
    <xf numFmtId="0" fontId="0" fillId="13" borderId="12" xfId="0" applyFill="1" applyBorder="1" applyAlignment="1">
      <alignment horizontal="center" vertical="center" wrapText="1"/>
    </xf>
    <xf numFmtId="0" fontId="0" fillId="13" borderId="1" xfId="0" applyFill="1" applyBorder="1" applyAlignment="1">
      <alignment horizontal="center" vertical="center" wrapText="1"/>
    </xf>
    <xf numFmtId="0" fontId="0" fillId="13" borderId="31" xfId="0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164" fontId="0" fillId="13" borderId="8" xfId="0" applyNumberFormat="1" applyFill="1" applyBorder="1" applyAlignment="1">
      <alignment horizontal="center" vertical="center" wrapText="1"/>
    </xf>
    <xf numFmtId="0" fontId="0" fillId="15" borderId="6" xfId="0" applyFill="1" applyBorder="1" applyAlignment="1">
      <alignment horizontal="center" vertical="center" wrapText="1"/>
    </xf>
    <xf numFmtId="0" fontId="0" fillId="13" borderId="34" xfId="0" applyFill="1" applyBorder="1" applyAlignment="1">
      <alignment horizontal="center" vertical="center" wrapText="1"/>
    </xf>
    <xf numFmtId="0" fontId="0" fillId="15" borderId="16" xfId="0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2" xfId="0" applyFill="1" applyBorder="1" applyAlignment="1">
      <alignment horizontal="center" vertical="center" wrapText="1"/>
    </xf>
    <xf numFmtId="164" fontId="0" fillId="13" borderId="35" xfId="0" applyNumberFormat="1" applyFill="1" applyBorder="1" applyAlignment="1">
      <alignment horizontal="center" vertical="center" wrapText="1"/>
    </xf>
    <xf numFmtId="0" fontId="0" fillId="13" borderId="5" xfId="0" applyFill="1" applyBorder="1" applyAlignment="1">
      <alignment horizontal="center" vertical="center" wrapText="1"/>
    </xf>
    <xf numFmtId="0" fontId="0" fillId="13" borderId="32" xfId="0" applyFill="1" applyBorder="1" applyAlignment="1">
      <alignment horizontal="center" vertical="center" wrapText="1"/>
    </xf>
    <xf numFmtId="0" fontId="0" fillId="13" borderId="10" xfId="0" applyFill="1" applyBorder="1" applyAlignment="1">
      <alignment horizontal="center" vertical="center" wrapText="1"/>
    </xf>
    <xf numFmtId="0" fontId="0" fillId="17" borderId="8" xfId="0" applyFill="1" applyBorder="1" applyAlignment="1">
      <alignment horizontal="center" vertical="center" wrapText="1"/>
    </xf>
    <xf numFmtId="0" fontId="0" fillId="17" borderId="6" xfId="0" applyFill="1" applyBorder="1" applyAlignment="1">
      <alignment horizontal="center" vertical="center" wrapText="1"/>
    </xf>
    <xf numFmtId="0" fontId="6" fillId="13" borderId="7" xfId="0" applyFont="1" applyFill="1" applyBorder="1" applyAlignment="1">
      <alignment horizontal="center" vertical="center" wrapText="1"/>
    </xf>
    <xf numFmtId="0" fontId="6" fillId="13" borderId="2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3" fillId="10" borderId="35" xfId="0" applyFont="1" applyFill="1" applyBorder="1" applyAlignment="1">
      <alignment horizontal="center" vertical="center" wrapText="1"/>
    </xf>
    <xf numFmtId="0" fontId="3" fillId="10" borderId="34" xfId="0" applyFont="1" applyFill="1" applyBorder="1" applyAlignment="1">
      <alignment horizontal="center" vertical="center" wrapText="1"/>
    </xf>
    <xf numFmtId="0" fontId="3" fillId="10" borderId="32" xfId="0" applyFont="1" applyFill="1" applyBorder="1" applyAlignment="1">
      <alignment horizontal="center" vertical="center" wrapText="1"/>
    </xf>
    <xf numFmtId="0" fontId="3" fillId="18" borderId="19" xfId="0" applyFont="1" applyFill="1" applyBorder="1" applyAlignment="1">
      <alignment horizontal="center" vertical="center" wrapText="1"/>
    </xf>
    <xf numFmtId="0" fontId="3" fillId="18" borderId="18" xfId="0" applyFont="1" applyFill="1" applyBorder="1" applyAlignment="1">
      <alignment horizontal="center" vertical="center" wrapText="1"/>
    </xf>
    <xf numFmtId="0" fontId="3" fillId="18" borderId="14" xfId="0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6" borderId="34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34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11" borderId="8" xfId="0" applyFont="1" applyFill="1" applyBorder="1" applyAlignment="1">
      <alignment horizontal="center" vertical="center" wrapText="1"/>
    </xf>
    <xf numFmtId="0" fontId="3" fillId="11" borderId="34" xfId="0" applyFont="1" applyFill="1" applyBorder="1" applyAlignment="1">
      <alignment horizontal="center" vertical="center" wrapText="1"/>
    </xf>
    <xf numFmtId="0" fontId="3" fillId="11" borderId="7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0" fontId="3" fillId="8" borderId="34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3" fillId="7" borderId="35" xfId="0" applyFont="1" applyFill="1" applyBorder="1" applyAlignment="1">
      <alignment horizontal="center" vertical="center" wrapText="1"/>
    </xf>
    <xf numFmtId="0" fontId="3" fillId="7" borderId="34" xfId="0" applyFont="1" applyFill="1" applyBorder="1" applyAlignment="1">
      <alignment horizontal="center" vertical="center" wrapText="1"/>
    </xf>
    <xf numFmtId="0" fontId="3" fillId="7" borderId="32" xfId="0" applyFont="1" applyFill="1" applyBorder="1" applyAlignment="1">
      <alignment horizontal="center" vertical="center" wrapText="1"/>
    </xf>
    <xf numFmtId="0" fontId="3" fillId="9" borderId="8" xfId="0" applyFont="1" applyFill="1" applyBorder="1" applyAlignment="1">
      <alignment horizontal="center" vertical="center" wrapText="1"/>
    </xf>
    <xf numFmtId="0" fontId="3" fillId="9" borderId="34" xfId="0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 vertical="center" wrapText="1"/>
    </xf>
    <xf numFmtId="0" fontId="3" fillId="4" borderId="38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3" fillId="10" borderId="8" xfId="0" applyFont="1" applyFill="1" applyBorder="1" applyAlignment="1">
      <alignment horizontal="center" vertical="center" wrapText="1"/>
    </xf>
    <xf numFmtId="0" fontId="3" fillId="10" borderId="7" xfId="0" applyFont="1" applyFill="1" applyBorder="1" applyAlignment="1">
      <alignment horizontal="center" vertical="center" wrapText="1"/>
    </xf>
    <xf numFmtId="1" fontId="4" fillId="10" borderId="3" xfId="0" applyNumberFormat="1" applyFont="1" applyFill="1" applyBorder="1" applyAlignment="1">
      <alignment horizontal="center" vertical="center" wrapText="1"/>
    </xf>
    <xf numFmtId="1" fontId="4" fillId="10" borderId="13" xfId="0" applyNumberFormat="1" applyFont="1" applyFill="1" applyBorder="1" applyAlignment="1">
      <alignment horizontal="center" vertical="center" wrapText="1"/>
    </xf>
    <xf numFmtId="1" fontId="4" fillId="10" borderId="6" xfId="0" applyNumberFormat="1" applyFont="1" applyFill="1" applyBorder="1" applyAlignment="1">
      <alignment horizontal="center" vertical="center" wrapText="1"/>
    </xf>
    <xf numFmtId="0" fontId="3" fillId="10" borderId="40" xfId="0" applyFont="1" applyFill="1" applyBorder="1" applyAlignment="1">
      <alignment horizontal="center" vertical="center" wrapText="1"/>
    </xf>
    <xf numFmtId="0" fontId="3" fillId="10" borderId="49" xfId="0" applyFont="1" applyFill="1" applyBorder="1" applyAlignment="1">
      <alignment horizontal="center" vertical="center" wrapText="1"/>
    </xf>
    <xf numFmtId="0" fontId="3" fillId="10" borderId="42" xfId="0" applyFont="1" applyFill="1" applyBorder="1" applyAlignment="1">
      <alignment horizontal="center" vertical="center" wrapText="1"/>
    </xf>
    <xf numFmtId="0" fontId="0" fillId="13" borderId="48" xfId="0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 wrapText="1"/>
    </xf>
    <xf numFmtId="0" fontId="0" fillId="0" borderId="48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1" fontId="4" fillId="10" borderId="40" xfId="0" applyNumberFormat="1" applyFont="1" applyFill="1" applyBorder="1" applyAlignment="1">
      <alignment horizontal="center" vertical="center" wrapText="1"/>
    </xf>
    <xf numFmtId="1" fontId="4" fillId="10" borderId="42" xfId="0" applyNumberFormat="1" applyFont="1" applyFill="1" applyBorder="1" applyAlignment="1">
      <alignment horizontal="center" vertical="center" wrapText="1"/>
    </xf>
    <xf numFmtId="0" fontId="0" fillId="15" borderId="1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wrapText="1"/>
    </xf>
    <xf numFmtId="1" fontId="4" fillId="8" borderId="5" xfId="0" applyNumberFormat="1" applyFont="1" applyFill="1" applyBorder="1" applyAlignment="1">
      <alignment horizontal="center" vertical="center" wrapText="1"/>
    </xf>
    <xf numFmtId="1" fontId="4" fillId="7" borderId="8" xfId="0" applyNumberFormat="1" applyFont="1" applyFill="1" applyBorder="1" applyAlignment="1">
      <alignment horizontal="center" vertical="center" wrapText="1"/>
    </xf>
    <xf numFmtId="1" fontId="4" fillId="5" borderId="35" xfId="0" applyNumberFormat="1" applyFont="1" applyFill="1" applyBorder="1" applyAlignment="1">
      <alignment horizontal="center" vertical="center" wrapText="1"/>
    </xf>
    <xf numFmtId="1" fontId="4" fillId="9" borderId="8" xfId="0" applyNumberFormat="1" applyFont="1" applyFill="1" applyBorder="1" applyAlignment="1">
      <alignment horizontal="center" vertical="center" wrapText="1"/>
    </xf>
    <xf numFmtId="1" fontId="4" fillId="9" borderId="34" xfId="0" applyNumberFormat="1" applyFont="1" applyFill="1" applyBorder="1" applyAlignment="1">
      <alignment horizontal="center" vertical="center" wrapText="1"/>
    </xf>
    <xf numFmtId="1" fontId="4" fillId="3" borderId="35" xfId="0" applyNumberFormat="1" applyFont="1" applyFill="1" applyBorder="1" applyAlignment="1">
      <alignment horizontal="center" vertical="center" wrapText="1"/>
    </xf>
    <xf numFmtId="1" fontId="4" fillId="3" borderId="5" xfId="0" applyNumberFormat="1" applyFont="1" applyFill="1" applyBorder="1" applyAlignment="1">
      <alignment horizontal="center" vertical="center" wrapText="1"/>
    </xf>
    <xf numFmtId="1" fontId="4" fillId="7" borderId="6" xfId="0" applyNumberFormat="1" applyFont="1" applyFill="1" applyBorder="1" applyAlignment="1">
      <alignment horizontal="center" vertical="center" wrapText="1"/>
    </xf>
    <xf numFmtId="1" fontId="4" fillId="5" borderId="5" xfId="0" applyNumberFormat="1" applyFont="1" applyFill="1" applyBorder="1" applyAlignment="1">
      <alignment horizontal="center" vertical="center" wrapText="1"/>
    </xf>
    <xf numFmtId="0" fontId="0" fillId="14" borderId="35" xfId="0" applyFill="1" applyBorder="1" applyAlignment="1">
      <alignment horizontal="center" vertical="center" wrapText="1"/>
    </xf>
    <xf numFmtId="0" fontId="0" fillId="14" borderId="42" xfId="0" applyFill="1" applyBorder="1" applyAlignment="1">
      <alignment horizontal="center" vertical="center" wrapText="1"/>
    </xf>
    <xf numFmtId="0" fontId="0" fillId="14" borderId="5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 wrapText="1"/>
    </xf>
    <xf numFmtId="0" fontId="0" fillId="14" borderId="8" xfId="0" applyFill="1" applyBorder="1" applyAlignment="1">
      <alignment horizontal="center" vertical="center" wrapText="1"/>
    </xf>
    <xf numFmtId="0" fontId="0" fillId="14" borderId="3" xfId="0" applyFill="1" applyBorder="1" applyAlignment="1">
      <alignment horizontal="center" vertical="center" wrapText="1"/>
    </xf>
    <xf numFmtId="0" fontId="0" fillId="14" borderId="6" xfId="0" applyFill="1" applyBorder="1" applyAlignment="1">
      <alignment horizontal="center" vertical="center" wrapText="1"/>
    </xf>
    <xf numFmtId="0" fontId="3" fillId="19" borderId="19" xfId="0" applyFont="1" applyFill="1" applyBorder="1" applyAlignment="1">
      <alignment horizontal="center" vertical="center" wrapText="1"/>
    </xf>
    <xf numFmtId="0" fontId="3" fillId="19" borderId="18" xfId="0" applyFont="1" applyFill="1" applyBorder="1" applyAlignment="1">
      <alignment horizontal="center" vertical="center" wrapText="1"/>
    </xf>
    <xf numFmtId="0" fontId="3" fillId="19" borderId="14" xfId="0" applyFont="1" applyFill="1" applyBorder="1" applyAlignment="1">
      <alignment horizontal="center" vertical="center" wrapText="1"/>
    </xf>
    <xf numFmtId="1" fontId="4" fillId="8" borderId="35" xfId="0" applyNumberFormat="1" applyFont="1" applyFill="1" applyBorder="1" applyAlignment="1">
      <alignment horizontal="center" vertical="center" wrapText="1"/>
    </xf>
    <xf numFmtId="164" fontId="0" fillId="0" borderId="11" xfId="0" applyNumberForma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 wrapText="1"/>
    </xf>
    <xf numFmtId="164" fontId="0" fillId="0" borderId="41" xfId="0" applyNumberFormat="1" applyFill="1" applyBorder="1" applyAlignment="1">
      <alignment horizontal="center" vertical="center" wrapText="1"/>
    </xf>
    <xf numFmtId="0" fontId="0" fillId="0" borderId="42" xfId="0" applyFill="1" applyBorder="1" applyAlignment="1">
      <alignment horizontal="center" vertical="center" wrapText="1"/>
    </xf>
    <xf numFmtId="0" fontId="0" fillId="0" borderId="43" xfId="0" applyFill="1" applyBorder="1" applyAlignment="1">
      <alignment horizontal="center" vertical="center" wrapText="1"/>
    </xf>
    <xf numFmtId="0" fontId="0" fillId="0" borderId="39" xfId="0" applyFill="1" applyBorder="1" applyAlignment="1">
      <alignment horizontal="center" vertical="center" wrapText="1"/>
    </xf>
    <xf numFmtId="0" fontId="0" fillId="0" borderId="40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12" borderId="41" xfId="0" applyFill="1" applyBorder="1" applyAlignment="1">
      <alignment horizontal="center" vertical="center" wrapText="1"/>
    </xf>
    <xf numFmtId="0" fontId="0" fillId="12" borderId="43" xfId="0" applyFill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3" fillId="5" borderId="35" xfId="0" applyFont="1" applyFill="1" applyBorder="1" applyAlignment="1">
      <alignment horizontal="center" vertical="center" wrapText="1"/>
    </xf>
    <xf numFmtId="0" fontId="3" fillId="5" borderId="32" xfId="0" applyFont="1" applyFill="1" applyBorder="1" applyAlignment="1">
      <alignment horizontal="center" vertical="center" wrapText="1"/>
    </xf>
    <xf numFmtId="0" fontId="3" fillId="8" borderId="35" xfId="0" applyFont="1" applyFill="1" applyBorder="1" applyAlignment="1">
      <alignment horizontal="center" vertical="center" wrapText="1"/>
    </xf>
    <xf numFmtId="0" fontId="3" fillId="8" borderId="32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9" borderId="32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0" fillId="15" borderId="13" xfId="0" applyFill="1" applyBorder="1" applyAlignment="1">
      <alignment horizontal="center" vertical="center" wrapText="1"/>
    </xf>
    <xf numFmtId="0" fontId="0" fillId="15" borderId="33" xfId="0" applyFill="1" applyBorder="1" applyAlignment="1">
      <alignment horizontal="center" vertical="center" wrapText="1"/>
    </xf>
    <xf numFmtId="0" fontId="0" fillId="15" borderId="12" xfId="0" applyFill="1" applyBorder="1" applyAlignment="1">
      <alignment horizontal="center" vertical="center" wrapText="1"/>
    </xf>
    <xf numFmtId="0" fontId="0" fillId="15" borderId="31" xfId="0" applyFill="1" applyBorder="1" applyAlignment="1">
      <alignment horizontal="center" vertical="center" wrapText="1"/>
    </xf>
    <xf numFmtId="164" fontId="0" fillId="15" borderId="41" xfId="0" applyNumberFormat="1" applyFill="1" applyBorder="1" applyAlignment="1">
      <alignment horizontal="center" vertical="center" wrapText="1"/>
    </xf>
    <xf numFmtId="0" fontId="0" fillId="15" borderId="42" xfId="0" applyFill="1" applyBorder="1" applyAlignment="1">
      <alignment horizontal="center" vertical="center" wrapText="1"/>
    </xf>
    <xf numFmtId="0" fontId="0" fillId="15" borderId="43" xfId="0" applyFill="1" applyBorder="1" applyAlignment="1">
      <alignment horizontal="center" vertical="center" wrapText="1"/>
    </xf>
    <xf numFmtId="0" fontId="0" fillId="15" borderId="39" xfId="0" applyFill="1" applyBorder="1" applyAlignment="1">
      <alignment horizontal="center" vertical="center" wrapText="1"/>
    </xf>
    <xf numFmtId="0" fontId="0" fillId="15" borderId="40" xfId="0" applyFill="1" applyBorder="1" applyAlignment="1">
      <alignment horizontal="center" vertical="center" wrapText="1"/>
    </xf>
    <xf numFmtId="0" fontId="0" fillId="15" borderId="17" xfId="0" applyFill="1" applyBorder="1" applyAlignment="1">
      <alignment horizontal="center" vertical="center" wrapText="1"/>
    </xf>
    <xf numFmtId="164" fontId="0" fillId="15" borderId="11" xfId="0" applyNumberFormat="1" applyFill="1" applyBorder="1" applyAlignment="1">
      <alignment horizontal="center" vertical="center" wrapText="1"/>
    </xf>
    <xf numFmtId="0" fontId="0" fillId="15" borderId="26" xfId="0" applyFill="1" applyBorder="1" applyAlignment="1">
      <alignment horizontal="center" vertical="center" wrapText="1"/>
    </xf>
    <xf numFmtId="0" fontId="0" fillId="15" borderId="44" xfId="0" applyFill="1" applyBorder="1" applyAlignment="1">
      <alignment horizontal="center" vertical="center" wrapText="1"/>
    </xf>
    <xf numFmtId="0" fontId="6" fillId="15" borderId="12" xfId="0" applyFont="1" applyFill="1" applyBorder="1" applyAlignment="1">
      <alignment horizontal="center" vertical="center" wrapText="1"/>
    </xf>
    <xf numFmtId="0" fontId="6" fillId="15" borderId="1" xfId="0" applyFont="1" applyFill="1" applyBorder="1" applyAlignment="1">
      <alignment horizontal="center" vertical="center" wrapText="1"/>
    </xf>
    <xf numFmtId="0" fontId="6" fillId="15" borderId="31" xfId="0" applyFont="1" applyFill="1" applyBorder="1" applyAlignment="1">
      <alignment horizontal="center" vertical="center" wrapText="1"/>
    </xf>
    <xf numFmtId="0" fontId="0" fillId="14" borderId="11" xfId="0" applyFill="1" applyBorder="1" applyAlignment="1">
      <alignment horizontal="center" vertical="center" wrapText="1"/>
    </xf>
    <xf numFmtId="0" fontId="0" fillId="14" borderId="26" xfId="0" applyFill="1" applyBorder="1" applyAlignment="1">
      <alignment horizontal="center" vertical="center" wrapText="1"/>
    </xf>
    <xf numFmtId="0" fontId="0" fillId="15" borderId="2" xfId="0" applyFill="1" applyBorder="1" applyAlignment="1">
      <alignment horizontal="center" vertical="center" wrapText="1"/>
    </xf>
    <xf numFmtId="0" fontId="0" fillId="15" borderId="45" xfId="0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wrapText="1"/>
    </xf>
    <xf numFmtId="0" fontId="6" fillId="0" borderId="44" xfId="0" applyFont="1" applyBorder="1" applyAlignment="1">
      <alignment horizontal="center" vertical="center" wrapText="1"/>
    </xf>
    <xf numFmtId="0" fontId="3" fillId="20" borderId="19" xfId="0" applyFont="1" applyFill="1" applyBorder="1" applyAlignment="1">
      <alignment horizontal="center" vertical="center" wrapText="1"/>
    </xf>
    <xf numFmtId="0" fontId="3" fillId="20" borderId="18" xfId="0" applyFont="1" applyFill="1" applyBorder="1" applyAlignment="1">
      <alignment horizontal="center" vertical="center" wrapText="1"/>
    </xf>
    <xf numFmtId="0" fontId="3" fillId="20" borderId="14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/>
    </xf>
    <xf numFmtId="0" fontId="0" fillId="13" borderId="8" xfId="0" applyFill="1" applyBorder="1" applyAlignment="1">
      <alignment horizontal="center" vertical="center" wrapText="1"/>
    </xf>
    <xf numFmtId="0" fontId="3" fillId="10" borderId="13" xfId="0" applyFont="1" applyFill="1" applyBorder="1" applyAlignment="1">
      <alignment horizontal="center" vertical="center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V62"/>
  <sheetViews>
    <sheetView zoomScale="85" zoomScaleNormal="85" workbookViewId="0">
      <selection activeCell="I10" sqref="I10"/>
    </sheetView>
  </sheetViews>
  <sheetFormatPr defaultRowHeight="12.75" x14ac:dyDescent="0.2"/>
  <cols>
    <col min="1" max="1" width="10.140625" customWidth="1"/>
    <col min="2" max="2" width="6.140625" customWidth="1"/>
    <col min="3" max="3" width="8.140625" customWidth="1"/>
    <col min="5" max="5" width="21.85546875" customWidth="1"/>
    <col min="6" max="6" width="11.7109375" customWidth="1"/>
    <col min="7" max="7" width="12" customWidth="1"/>
    <col min="8" max="8" width="9.85546875" customWidth="1"/>
    <col min="9" max="10" width="11.7109375" customWidth="1"/>
    <col min="11" max="11" width="10.42578125" customWidth="1"/>
    <col min="12" max="13" width="10.7109375" customWidth="1"/>
    <col min="14" max="14" width="8.42578125" customWidth="1"/>
    <col min="15" max="16" width="7.28515625" customWidth="1"/>
    <col min="17" max="17" width="8.85546875" customWidth="1"/>
    <col min="18" max="19" width="7.28515625" customWidth="1"/>
    <col min="20" max="20" width="8.85546875" customWidth="1"/>
    <col min="21" max="22" width="7.28515625" customWidth="1"/>
    <col min="23" max="23" width="9.5703125" customWidth="1"/>
    <col min="24" max="24" width="8" customWidth="1"/>
    <col min="25" max="25" width="9.5703125" customWidth="1"/>
    <col min="26" max="26" width="9.28515625" customWidth="1"/>
    <col min="27" max="28" width="7.28515625" customWidth="1"/>
    <col min="29" max="29" width="8.5703125" customWidth="1"/>
    <col min="30" max="31" width="7.28515625" customWidth="1"/>
    <col min="32" max="32" width="8.5703125" customWidth="1"/>
    <col min="33" max="33" width="7.28515625" customWidth="1"/>
    <col min="34" max="39" width="9" customWidth="1"/>
    <col min="41" max="46" width="7.7109375" customWidth="1"/>
  </cols>
  <sheetData>
    <row r="1" spans="1:48" ht="12.75" customHeight="1" x14ac:dyDescent="0.2">
      <c r="A1" s="289" t="s">
        <v>12</v>
      </c>
      <c r="B1" s="291" t="s">
        <v>26</v>
      </c>
      <c r="C1" s="252" t="s">
        <v>32</v>
      </c>
      <c r="D1" s="293"/>
      <c r="E1" s="293" t="s">
        <v>28</v>
      </c>
      <c r="F1" s="289" t="s">
        <v>29</v>
      </c>
      <c r="G1" s="252" t="s">
        <v>2</v>
      </c>
      <c r="H1" s="284" t="s">
        <v>30</v>
      </c>
      <c r="I1" s="285"/>
      <c r="J1" s="286"/>
      <c r="K1" s="287" t="s">
        <v>3</v>
      </c>
      <c r="L1" s="287"/>
      <c r="M1" s="288"/>
      <c r="N1" s="266" t="s">
        <v>4</v>
      </c>
      <c r="O1" s="267"/>
      <c r="P1" s="268"/>
      <c r="Q1" s="269" t="s">
        <v>5</v>
      </c>
      <c r="R1" s="270"/>
      <c r="S1" s="271"/>
      <c r="T1" s="278" t="s">
        <v>7</v>
      </c>
      <c r="U1" s="279"/>
      <c r="V1" s="280"/>
      <c r="W1" s="281" t="s">
        <v>11</v>
      </c>
      <c r="X1" s="282"/>
      <c r="Y1" s="283"/>
      <c r="Z1" s="272" t="s">
        <v>8</v>
      </c>
      <c r="AA1" s="273"/>
      <c r="AB1" s="274"/>
      <c r="AC1" s="275" t="s">
        <v>9</v>
      </c>
      <c r="AD1" s="276"/>
      <c r="AE1" s="277"/>
      <c r="AF1" s="257" t="s">
        <v>10</v>
      </c>
      <c r="AG1" s="258"/>
      <c r="AH1" s="259"/>
      <c r="AI1" s="295" t="s">
        <v>22</v>
      </c>
      <c r="AJ1" s="258"/>
      <c r="AK1" s="296"/>
      <c r="AL1" s="123"/>
      <c r="AM1" s="123"/>
    </row>
    <row r="2" spans="1:48" ht="26.25" thickBot="1" x14ac:dyDescent="0.25">
      <c r="A2" s="290"/>
      <c r="B2" s="292"/>
      <c r="C2" s="52"/>
      <c r="D2" s="2" t="s">
        <v>27</v>
      </c>
      <c r="E2" s="294"/>
      <c r="F2" s="290"/>
      <c r="G2" s="230"/>
      <c r="H2" s="53" t="s">
        <v>34</v>
      </c>
      <c r="I2" s="71" t="s">
        <v>31</v>
      </c>
      <c r="J2" s="54" t="s">
        <v>19</v>
      </c>
      <c r="K2" s="32" t="s">
        <v>34</v>
      </c>
      <c r="L2" s="34" t="s">
        <v>31</v>
      </c>
      <c r="M2" s="7" t="s">
        <v>19</v>
      </c>
      <c r="N2" s="5" t="s">
        <v>6</v>
      </c>
      <c r="O2" s="90" t="s">
        <v>31</v>
      </c>
      <c r="P2" s="16" t="s">
        <v>19</v>
      </c>
      <c r="Q2" s="13" t="s">
        <v>6</v>
      </c>
      <c r="R2" s="91" t="s">
        <v>31</v>
      </c>
      <c r="S2" s="14" t="s">
        <v>19</v>
      </c>
      <c r="T2" s="37" t="s">
        <v>6</v>
      </c>
      <c r="U2" s="92" t="s">
        <v>31</v>
      </c>
      <c r="V2" s="38" t="s">
        <v>19</v>
      </c>
      <c r="W2" s="36" t="s">
        <v>11</v>
      </c>
      <c r="X2" s="93" t="s">
        <v>31</v>
      </c>
      <c r="Y2" s="94" t="s">
        <v>20</v>
      </c>
      <c r="Z2" s="12" t="s">
        <v>6</v>
      </c>
      <c r="AA2" s="95" t="s">
        <v>31</v>
      </c>
      <c r="AB2" s="10" t="s">
        <v>19</v>
      </c>
      <c r="AC2" s="56" t="s">
        <v>6</v>
      </c>
      <c r="AD2" s="96" t="s">
        <v>16</v>
      </c>
      <c r="AE2" s="57" t="s">
        <v>19</v>
      </c>
      <c r="AF2" s="58" t="s">
        <v>6</v>
      </c>
      <c r="AG2" s="97" t="s">
        <v>31</v>
      </c>
      <c r="AH2" s="118" t="s">
        <v>19</v>
      </c>
      <c r="AI2" s="130" t="s">
        <v>6</v>
      </c>
      <c r="AJ2" s="119" t="s">
        <v>31</v>
      </c>
      <c r="AK2" s="131" t="s">
        <v>23</v>
      </c>
      <c r="AL2" s="65"/>
      <c r="AM2" s="65"/>
      <c r="AN2" s="21"/>
      <c r="AO2" s="125"/>
      <c r="AP2" s="125"/>
      <c r="AQ2" s="125"/>
      <c r="AR2" s="125"/>
      <c r="AS2" s="125"/>
      <c r="AT2" s="125"/>
    </row>
    <row r="3" spans="1:48" ht="12.75" customHeight="1" x14ac:dyDescent="0.2">
      <c r="A3" s="260" t="s">
        <v>13</v>
      </c>
      <c r="B3" s="252">
        <v>1</v>
      </c>
      <c r="C3" s="253" t="s">
        <v>18</v>
      </c>
      <c r="D3" s="254">
        <v>254.8</v>
      </c>
      <c r="E3" s="47" t="s">
        <v>0</v>
      </c>
      <c r="F3" s="4">
        <v>130</v>
      </c>
      <c r="G3" s="11">
        <v>14517</v>
      </c>
      <c r="H3" s="28">
        <f>G3-K3-F3</f>
        <v>13940</v>
      </c>
      <c r="I3" s="30">
        <f>((10400*H3)/F3)*50</f>
        <v>55760000</v>
      </c>
      <c r="J3" s="234">
        <f>I5/D3</f>
        <v>196054.15110341218</v>
      </c>
      <c r="K3" s="22">
        <v>447</v>
      </c>
      <c r="L3" s="23">
        <f>((10400*K3)/F3)*50</f>
        <v>1788000</v>
      </c>
      <c r="M3" s="237">
        <f>L5/D3</f>
        <v>5713.6541619300242</v>
      </c>
      <c r="N3" s="214">
        <v>15.2</v>
      </c>
      <c r="O3" s="205">
        <f>L5*N3/100</f>
        <v>221287.54022988505</v>
      </c>
      <c r="P3" s="208">
        <f>O3/D3</f>
        <v>868.47543261336364</v>
      </c>
      <c r="Q3" s="222">
        <v>58.8</v>
      </c>
      <c r="R3" s="205">
        <f>O3*Q3/100</f>
        <v>130117.0736551724</v>
      </c>
      <c r="S3" s="219">
        <f>R3/D3</f>
        <v>510.66355437665771</v>
      </c>
      <c r="T3" s="222">
        <v>17.600000000000001</v>
      </c>
      <c r="U3" s="205">
        <f>O3*T3/100</f>
        <v>38946.607080459769</v>
      </c>
      <c r="V3" s="225">
        <f>U3/D3</f>
        <v>152.85167613995199</v>
      </c>
      <c r="W3" s="211">
        <v>36</v>
      </c>
      <c r="X3" s="205">
        <f>L5*W3/100</f>
        <v>524102.06896551728</v>
      </c>
      <c r="Y3" s="208">
        <f>X3/D3</f>
        <v>2056.9154982948085</v>
      </c>
      <c r="Z3" s="214">
        <v>0.5</v>
      </c>
      <c r="AA3" s="205">
        <f>L5*Z3/100</f>
        <v>7279.1954022988511</v>
      </c>
      <c r="AB3" s="225">
        <f>AA3/D3</f>
        <v>28.568270809650119</v>
      </c>
      <c r="AC3" s="214">
        <v>11.2</v>
      </c>
      <c r="AD3" s="205">
        <f>L5*AC3/100</f>
        <v>163053.97701149425</v>
      </c>
      <c r="AE3" s="225">
        <f>AD3/D3</f>
        <v>639.9292661361626</v>
      </c>
      <c r="AF3" s="211">
        <v>0.8</v>
      </c>
      <c r="AG3" s="205">
        <f>L5*AF3/100</f>
        <v>11646.712643678162</v>
      </c>
      <c r="AH3" s="208">
        <f>AG3/D3</f>
        <v>45.709233295440193</v>
      </c>
      <c r="AI3" s="215">
        <v>7.7</v>
      </c>
      <c r="AJ3" s="206">
        <f>L5*AI3/100</f>
        <v>112099.60919540231</v>
      </c>
      <c r="AK3" s="226">
        <f>AJ3/D3</f>
        <v>439.95137046861191</v>
      </c>
      <c r="AL3" s="65"/>
      <c r="AM3" s="65"/>
      <c r="AN3" s="21"/>
      <c r="AO3" s="127"/>
      <c r="AP3" s="127"/>
      <c r="AQ3" s="127"/>
      <c r="AR3" s="127"/>
      <c r="AS3" s="127"/>
      <c r="AT3" s="129"/>
    </row>
    <row r="4" spans="1:48" ht="12.75" customHeight="1" x14ac:dyDescent="0.2">
      <c r="A4" s="261"/>
      <c r="B4" s="229"/>
      <c r="C4" s="232"/>
      <c r="D4" s="235"/>
      <c r="E4" s="48" t="s">
        <v>14</v>
      </c>
      <c r="F4" s="39">
        <v>174</v>
      </c>
      <c r="G4" s="59">
        <v>15323</v>
      </c>
      <c r="H4" s="33">
        <f>G4-K4-F4</f>
        <v>14773</v>
      </c>
      <c r="I4" s="27">
        <f>((10400*H4)/F4)*50</f>
        <v>44149195.402298853</v>
      </c>
      <c r="J4" s="235"/>
      <c r="K4" s="3">
        <v>376</v>
      </c>
      <c r="L4" s="1">
        <f>((10400*K4)/F4)*50</f>
        <v>1123678.1609195403</v>
      </c>
      <c r="M4" s="237"/>
      <c r="N4" s="215"/>
      <c r="O4" s="206"/>
      <c r="P4" s="209"/>
      <c r="Q4" s="223"/>
      <c r="R4" s="206"/>
      <c r="S4" s="220"/>
      <c r="T4" s="223"/>
      <c r="U4" s="206"/>
      <c r="V4" s="226"/>
      <c r="W4" s="212"/>
      <c r="X4" s="206"/>
      <c r="Y4" s="209"/>
      <c r="Z4" s="215"/>
      <c r="AA4" s="206"/>
      <c r="AB4" s="226"/>
      <c r="AC4" s="215"/>
      <c r="AD4" s="206"/>
      <c r="AE4" s="226"/>
      <c r="AF4" s="212"/>
      <c r="AG4" s="206"/>
      <c r="AH4" s="209"/>
      <c r="AI4" s="215"/>
      <c r="AJ4" s="206"/>
      <c r="AK4" s="226"/>
      <c r="AL4" s="65"/>
      <c r="AM4" s="65"/>
      <c r="AN4" s="21"/>
      <c r="AO4" s="160"/>
      <c r="AP4" s="160"/>
      <c r="AQ4" s="160"/>
      <c r="AR4" s="160"/>
      <c r="AS4" s="160"/>
      <c r="AT4" s="161"/>
    </row>
    <row r="5" spans="1:48" ht="12.75" customHeight="1" thickBot="1" x14ac:dyDescent="0.25">
      <c r="A5" s="261"/>
      <c r="B5" s="263"/>
      <c r="C5" s="264"/>
      <c r="D5" s="265"/>
      <c r="E5" s="51" t="s">
        <v>1</v>
      </c>
      <c r="F5" s="42">
        <f t="shared" ref="F5:L5" si="0">AVERAGE(F3:F4)</f>
        <v>152</v>
      </c>
      <c r="G5" s="62">
        <f t="shared" si="0"/>
        <v>14920</v>
      </c>
      <c r="H5" s="55">
        <f t="shared" si="0"/>
        <v>14356.5</v>
      </c>
      <c r="I5" s="106">
        <f t="shared" si="0"/>
        <v>49954597.701149426</v>
      </c>
      <c r="J5" s="265"/>
      <c r="K5" s="64">
        <f t="shared" si="0"/>
        <v>411.5</v>
      </c>
      <c r="L5" s="63">
        <f t="shared" si="0"/>
        <v>1455839.0804597703</v>
      </c>
      <c r="M5" s="237"/>
      <c r="N5" s="216"/>
      <c r="O5" s="207"/>
      <c r="P5" s="210"/>
      <c r="Q5" s="224"/>
      <c r="R5" s="207"/>
      <c r="S5" s="221"/>
      <c r="T5" s="224"/>
      <c r="U5" s="207"/>
      <c r="V5" s="227"/>
      <c r="W5" s="213"/>
      <c r="X5" s="207"/>
      <c r="Y5" s="210"/>
      <c r="Z5" s="216"/>
      <c r="AA5" s="207"/>
      <c r="AB5" s="227"/>
      <c r="AC5" s="216"/>
      <c r="AD5" s="207"/>
      <c r="AE5" s="227"/>
      <c r="AF5" s="213"/>
      <c r="AG5" s="207"/>
      <c r="AH5" s="210"/>
      <c r="AI5" s="215"/>
      <c r="AJ5" s="206"/>
      <c r="AK5" s="226"/>
      <c r="AL5" s="65"/>
      <c r="AM5" s="65"/>
      <c r="AN5" s="21"/>
      <c r="AO5" s="160"/>
      <c r="AP5" s="160"/>
      <c r="AQ5" s="160"/>
      <c r="AR5" s="160"/>
      <c r="AS5" s="160"/>
      <c r="AT5" s="161"/>
    </row>
    <row r="6" spans="1:48" x14ac:dyDescent="0.2">
      <c r="A6" s="261"/>
      <c r="B6" s="252">
        <v>2</v>
      </c>
      <c r="C6" s="253" t="s">
        <v>18</v>
      </c>
      <c r="D6" s="254">
        <v>149.76</v>
      </c>
      <c r="E6" s="47" t="s">
        <v>0</v>
      </c>
      <c r="F6" s="4">
        <v>129</v>
      </c>
      <c r="G6" s="11">
        <v>16408</v>
      </c>
      <c r="H6" s="20">
        <f>G6-K6-F6</f>
        <v>15890</v>
      </c>
      <c r="I6" s="116">
        <f>((10400*H6)/F6)*50</f>
        <v>64052713.178294569</v>
      </c>
      <c r="J6" s="254">
        <f>I8/D6</f>
        <v>407757.70037971158</v>
      </c>
      <c r="K6" s="9">
        <v>389</v>
      </c>
      <c r="L6" s="8">
        <f>((10400*K6)/F6)*50</f>
        <v>1568062.0155038759</v>
      </c>
      <c r="M6" s="255">
        <f>L8/D6</f>
        <v>9355.4571399109554</v>
      </c>
      <c r="N6" s="238">
        <v>15.9</v>
      </c>
      <c r="O6" s="240">
        <f>L8*N6/100</f>
        <v>222770.6485424173</v>
      </c>
      <c r="P6" s="246">
        <f>O6/D6</f>
        <v>1487.5176852458421</v>
      </c>
      <c r="Q6" s="248">
        <v>51.5</v>
      </c>
      <c r="R6" s="240">
        <f>O6*Q6/100</f>
        <v>114726.88399934491</v>
      </c>
      <c r="S6" s="250">
        <f>R6/D6</f>
        <v>766.07160790160867</v>
      </c>
      <c r="T6" s="248">
        <v>21</v>
      </c>
      <c r="U6" s="240">
        <f>O6*T6/100</f>
        <v>46781.836193907635</v>
      </c>
      <c r="V6" s="242">
        <f>U6/D6</f>
        <v>312.37871390162684</v>
      </c>
      <c r="W6" s="244">
        <v>27.5</v>
      </c>
      <c r="X6" s="240">
        <f>L8*W6/100</f>
        <v>385295.1468500928</v>
      </c>
      <c r="Y6" s="246">
        <f>X6/D6</f>
        <v>2572.7507134755128</v>
      </c>
      <c r="Z6" s="238">
        <v>0.5</v>
      </c>
      <c r="AA6" s="240">
        <f>L8*Z6/100</f>
        <v>7005.366306365323</v>
      </c>
      <c r="AB6" s="242">
        <f>AA6/D6</f>
        <v>46.777285699554774</v>
      </c>
      <c r="AC6" s="238">
        <v>9.5</v>
      </c>
      <c r="AD6" s="240">
        <f>L8*AC6/100</f>
        <v>133101.95982094115</v>
      </c>
      <c r="AE6" s="242">
        <f>AD6/D6</f>
        <v>888.76842829154089</v>
      </c>
      <c r="AF6" s="244">
        <v>3</v>
      </c>
      <c r="AG6" s="240">
        <f>L8*AF6/100</f>
        <v>42032.19783819194</v>
      </c>
      <c r="AH6" s="246">
        <f>AG6/D6</f>
        <v>280.66371419732866</v>
      </c>
      <c r="AI6" s="216">
        <v>27.2</v>
      </c>
      <c r="AJ6" s="206">
        <f>L8*AI6/100</f>
        <v>381091.92706627352</v>
      </c>
      <c r="AK6" s="226">
        <f>AJ6/D6</f>
        <v>2544.6843420557793</v>
      </c>
      <c r="AL6" s="65"/>
      <c r="AM6" s="65"/>
      <c r="AN6" s="21"/>
      <c r="AO6" s="127"/>
      <c r="AP6" s="127"/>
      <c r="AQ6" s="127"/>
      <c r="AR6" s="127"/>
      <c r="AS6" s="127"/>
      <c r="AT6" s="129"/>
    </row>
    <row r="7" spans="1:48" x14ac:dyDescent="0.2">
      <c r="A7" s="261"/>
      <c r="B7" s="229"/>
      <c r="C7" s="232"/>
      <c r="D7" s="235"/>
      <c r="E7" s="48" t="s">
        <v>14</v>
      </c>
      <c r="F7" s="39">
        <v>142</v>
      </c>
      <c r="G7" s="59">
        <v>16339</v>
      </c>
      <c r="H7" s="33">
        <f>G7-K7-F7</f>
        <v>15860</v>
      </c>
      <c r="I7" s="27">
        <f>((10400*H7)/F7)*50</f>
        <v>58078873.239436619</v>
      </c>
      <c r="J7" s="235"/>
      <c r="K7" s="3">
        <v>337</v>
      </c>
      <c r="L7" s="1">
        <f>((10400*K7)/F7)*50</f>
        <v>1234084.5070422536</v>
      </c>
      <c r="M7" s="237"/>
      <c r="N7" s="215"/>
      <c r="O7" s="206"/>
      <c r="P7" s="209"/>
      <c r="Q7" s="223"/>
      <c r="R7" s="206"/>
      <c r="S7" s="220"/>
      <c r="T7" s="223"/>
      <c r="U7" s="206"/>
      <c r="V7" s="226"/>
      <c r="W7" s="212"/>
      <c r="X7" s="206"/>
      <c r="Y7" s="209"/>
      <c r="Z7" s="215"/>
      <c r="AA7" s="206"/>
      <c r="AB7" s="226"/>
      <c r="AC7" s="215"/>
      <c r="AD7" s="206"/>
      <c r="AE7" s="226"/>
      <c r="AF7" s="212"/>
      <c r="AG7" s="206"/>
      <c r="AH7" s="209"/>
      <c r="AI7" s="217"/>
      <c r="AJ7" s="206"/>
      <c r="AK7" s="226"/>
      <c r="AL7" s="65"/>
      <c r="AM7" s="65"/>
      <c r="AN7" s="21"/>
      <c r="AO7" s="160"/>
      <c r="AP7" s="160"/>
      <c r="AQ7" s="160"/>
      <c r="AR7" s="160"/>
      <c r="AS7" s="160"/>
      <c r="AT7" s="161"/>
    </row>
    <row r="8" spans="1:48" ht="12.75" customHeight="1" thickBot="1" x14ac:dyDescent="0.25">
      <c r="A8" s="261"/>
      <c r="B8" s="230"/>
      <c r="C8" s="233"/>
      <c r="D8" s="236"/>
      <c r="E8" s="49" t="s">
        <v>1</v>
      </c>
      <c r="F8" s="40">
        <f t="shared" ref="F8:L8" si="1">AVERAGE(F6:F7)</f>
        <v>135.5</v>
      </c>
      <c r="G8" s="60">
        <f t="shared" si="1"/>
        <v>16373.5</v>
      </c>
      <c r="H8" s="53">
        <f t="shared" si="1"/>
        <v>15875</v>
      </c>
      <c r="I8" s="71">
        <f t="shared" si="1"/>
        <v>61065793.208865598</v>
      </c>
      <c r="J8" s="236"/>
      <c r="K8" s="6">
        <f t="shared" si="1"/>
        <v>363</v>
      </c>
      <c r="L8" s="7">
        <f t="shared" si="1"/>
        <v>1401073.2612730647</v>
      </c>
      <c r="M8" s="256"/>
      <c r="N8" s="239"/>
      <c r="O8" s="241"/>
      <c r="P8" s="247"/>
      <c r="Q8" s="249"/>
      <c r="R8" s="241"/>
      <c r="S8" s="251"/>
      <c r="T8" s="249"/>
      <c r="U8" s="241"/>
      <c r="V8" s="243"/>
      <c r="W8" s="245"/>
      <c r="X8" s="241"/>
      <c r="Y8" s="247"/>
      <c r="Z8" s="239"/>
      <c r="AA8" s="241"/>
      <c r="AB8" s="243"/>
      <c r="AC8" s="239"/>
      <c r="AD8" s="241"/>
      <c r="AE8" s="243"/>
      <c r="AF8" s="245"/>
      <c r="AG8" s="241"/>
      <c r="AH8" s="247"/>
      <c r="AI8" s="218"/>
      <c r="AJ8" s="206"/>
      <c r="AK8" s="226"/>
      <c r="AL8" s="65"/>
      <c r="AM8" s="65"/>
      <c r="AN8" s="21"/>
      <c r="AO8" s="160"/>
      <c r="AP8" s="160"/>
      <c r="AQ8" s="160"/>
      <c r="AR8" s="160"/>
      <c r="AS8" s="160"/>
      <c r="AT8" s="161"/>
    </row>
    <row r="9" spans="1:48" x14ac:dyDescent="0.2">
      <c r="A9" s="261"/>
      <c r="B9" s="228">
        <v>3</v>
      </c>
      <c r="C9" s="231" t="s">
        <v>18</v>
      </c>
      <c r="D9" s="234">
        <v>58.24</v>
      </c>
      <c r="E9" s="50" t="s">
        <v>0</v>
      </c>
      <c r="F9" s="41">
        <v>343</v>
      </c>
      <c r="G9" s="61">
        <v>15738</v>
      </c>
      <c r="H9" s="28">
        <f>G9-K9-F9</f>
        <v>14752</v>
      </c>
      <c r="I9" s="30">
        <f>((10400*H9)/F9)*50</f>
        <v>22364548.104956269</v>
      </c>
      <c r="J9" s="234">
        <f>I11/D9</f>
        <v>380711.1758252806</v>
      </c>
      <c r="K9" s="22">
        <v>643</v>
      </c>
      <c r="L9" s="30">
        <f>((10400*K9)/F9)*50</f>
        <v>974810.49562682223</v>
      </c>
      <c r="M9" s="237">
        <f>L11/D9</f>
        <v>14467.336222639329</v>
      </c>
      <c r="N9" s="214">
        <v>15.5</v>
      </c>
      <c r="O9" s="205">
        <f>L11*N9/100</f>
        <v>130599.53754900976</v>
      </c>
      <c r="P9" s="208">
        <f>O9/D9</f>
        <v>2242.4371145090963</v>
      </c>
      <c r="Q9" s="222">
        <v>43.9</v>
      </c>
      <c r="R9" s="205">
        <f>O9*Q9/100</f>
        <v>57333.196984015281</v>
      </c>
      <c r="S9" s="219">
        <f>R9/D9</f>
        <v>984.42989326949316</v>
      </c>
      <c r="T9" s="222">
        <v>26.2</v>
      </c>
      <c r="U9" s="205">
        <f>O9*T9/100</f>
        <v>34217.078837840556</v>
      </c>
      <c r="V9" s="225">
        <f>U9/D9</f>
        <v>587.51852400138318</v>
      </c>
      <c r="W9" s="211">
        <v>30.3</v>
      </c>
      <c r="X9" s="205">
        <f>L11*W9/100</f>
        <v>255301.03146677394</v>
      </c>
      <c r="Y9" s="208">
        <f>X9/D9</f>
        <v>4383.6028754597173</v>
      </c>
      <c r="Z9" s="214">
        <v>1</v>
      </c>
      <c r="AA9" s="205">
        <f>L11*Z9/100</f>
        <v>8425.7766160651463</v>
      </c>
      <c r="AB9" s="225">
        <f>AA9/D9</f>
        <v>144.67336222639329</v>
      </c>
      <c r="AC9" s="214">
        <v>7.6</v>
      </c>
      <c r="AD9" s="205">
        <f>L11*AC9/100</f>
        <v>64035.902282095107</v>
      </c>
      <c r="AE9" s="225">
        <f>AD9/D9</f>
        <v>1099.517552920589</v>
      </c>
      <c r="AF9" s="211">
        <v>2.1</v>
      </c>
      <c r="AG9" s="205">
        <f>L11*AF9/100</f>
        <v>17694.130893736809</v>
      </c>
      <c r="AH9" s="208">
        <f>AG9/D9</f>
        <v>303.81406067542594</v>
      </c>
      <c r="AI9" s="216">
        <v>21.7</v>
      </c>
      <c r="AJ9" s="206">
        <f>L11*AI9/100</f>
        <v>182839.35256861366</v>
      </c>
      <c r="AK9" s="226">
        <f>AJ9/D9</f>
        <v>3139.4119603127342</v>
      </c>
      <c r="AL9" s="65"/>
      <c r="AM9" s="65"/>
      <c r="AN9" s="21"/>
      <c r="AO9" s="127"/>
      <c r="AP9" s="127"/>
      <c r="AQ9" s="127"/>
      <c r="AR9" s="127"/>
      <c r="AS9" s="127"/>
      <c r="AT9" s="129"/>
    </row>
    <row r="10" spans="1:48" x14ac:dyDescent="0.2">
      <c r="A10" s="261"/>
      <c r="B10" s="229"/>
      <c r="C10" s="232"/>
      <c r="D10" s="235"/>
      <c r="E10" s="48" t="s">
        <v>14</v>
      </c>
      <c r="F10" s="39">
        <v>377</v>
      </c>
      <c r="G10" s="59">
        <v>16828</v>
      </c>
      <c r="H10" s="33">
        <f>G10-K10-F10</f>
        <v>15936</v>
      </c>
      <c r="I10" s="27">
        <f>((10400*H10)/F10)*50</f>
        <v>21980689.655172415</v>
      </c>
      <c r="J10" s="235"/>
      <c r="K10" s="3">
        <v>515</v>
      </c>
      <c r="L10" s="27">
        <f>((10400*K10)/F10)*50</f>
        <v>710344.82758620684</v>
      </c>
      <c r="M10" s="237"/>
      <c r="N10" s="215"/>
      <c r="O10" s="206"/>
      <c r="P10" s="209"/>
      <c r="Q10" s="223"/>
      <c r="R10" s="206"/>
      <c r="S10" s="220"/>
      <c r="T10" s="223"/>
      <c r="U10" s="206"/>
      <c r="V10" s="226"/>
      <c r="W10" s="212"/>
      <c r="X10" s="206"/>
      <c r="Y10" s="209"/>
      <c r="Z10" s="215"/>
      <c r="AA10" s="206"/>
      <c r="AB10" s="226"/>
      <c r="AC10" s="215"/>
      <c r="AD10" s="206"/>
      <c r="AE10" s="226"/>
      <c r="AF10" s="212"/>
      <c r="AG10" s="206"/>
      <c r="AH10" s="209"/>
      <c r="AI10" s="217"/>
      <c r="AJ10" s="206"/>
      <c r="AK10" s="226"/>
      <c r="AL10" s="65"/>
      <c r="AM10" s="65"/>
      <c r="AN10" s="21"/>
      <c r="AO10" s="160"/>
      <c r="AP10" s="160"/>
      <c r="AQ10" s="160"/>
      <c r="AR10" s="160"/>
      <c r="AS10" s="160"/>
      <c r="AT10" s="161"/>
    </row>
    <row r="11" spans="1:48" ht="12.75" customHeight="1" thickBot="1" x14ac:dyDescent="0.25">
      <c r="A11" s="261"/>
      <c r="B11" s="230"/>
      <c r="C11" s="233"/>
      <c r="D11" s="236"/>
      <c r="E11" s="49" t="s">
        <v>1</v>
      </c>
      <c r="F11" s="40">
        <f t="shared" ref="F11:L11" si="2">AVERAGE(F9:F10)</f>
        <v>360</v>
      </c>
      <c r="G11" s="60">
        <f t="shared" si="2"/>
        <v>16283</v>
      </c>
      <c r="H11" s="53">
        <f t="shared" si="2"/>
        <v>15344</v>
      </c>
      <c r="I11" s="71">
        <f t="shared" si="2"/>
        <v>22172618.880064342</v>
      </c>
      <c r="J11" s="236"/>
      <c r="K11" s="64">
        <f t="shared" si="2"/>
        <v>579</v>
      </c>
      <c r="L11" s="35">
        <f t="shared" si="2"/>
        <v>842577.66160651459</v>
      </c>
      <c r="M11" s="237"/>
      <c r="N11" s="216"/>
      <c r="O11" s="207"/>
      <c r="P11" s="210"/>
      <c r="Q11" s="224"/>
      <c r="R11" s="207"/>
      <c r="S11" s="221"/>
      <c r="T11" s="224"/>
      <c r="U11" s="207"/>
      <c r="V11" s="227"/>
      <c r="W11" s="213"/>
      <c r="X11" s="207"/>
      <c r="Y11" s="210"/>
      <c r="Z11" s="216"/>
      <c r="AA11" s="207"/>
      <c r="AB11" s="227"/>
      <c r="AC11" s="216"/>
      <c r="AD11" s="207"/>
      <c r="AE11" s="227"/>
      <c r="AF11" s="213"/>
      <c r="AG11" s="207"/>
      <c r="AH11" s="210"/>
      <c r="AI11" s="218"/>
      <c r="AJ11" s="206"/>
      <c r="AK11" s="226"/>
      <c r="AL11" s="65"/>
      <c r="AM11" s="65"/>
      <c r="AN11" s="21"/>
      <c r="AO11" s="160"/>
      <c r="AP11" s="160"/>
      <c r="AQ11" s="160"/>
      <c r="AR11" s="160"/>
      <c r="AS11" s="160"/>
      <c r="AT11" s="161"/>
    </row>
    <row r="12" spans="1:48" ht="18.75" customHeight="1" x14ac:dyDescent="0.2">
      <c r="A12" s="261"/>
      <c r="B12" s="188" t="s">
        <v>1</v>
      </c>
      <c r="C12" s="189"/>
      <c r="D12" s="189"/>
      <c r="E12" s="190"/>
      <c r="F12" s="190"/>
      <c r="G12" s="190"/>
      <c r="H12" s="191">
        <f>AVERAGE(I5,I8,I11)</f>
        <v>44397669.930026449</v>
      </c>
      <c r="I12" s="192"/>
      <c r="J12" s="104">
        <f>AVERAGE(J3:J11)</f>
        <v>328174.34243613476</v>
      </c>
      <c r="K12" s="193">
        <f>AVERAGE(L5,L8,L11)</f>
        <v>1233163.3344464498</v>
      </c>
      <c r="L12" s="194"/>
      <c r="M12" s="76">
        <f>AVERAGE(M3:M11)</f>
        <v>9845.482508160103</v>
      </c>
      <c r="N12" s="195">
        <f>AVERAGE(O3:O11)</f>
        <v>191552.57544043739</v>
      </c>
      <c r="O12" s="196"/>
      <c r="P12" s="84">
        <f>AVERAGE(P3:P11)</f>
        <v>1532.8100774561008</v>
      </c>
      <c r="Q12" s="197">
        <f>AVERAGE(R3:R11)</f>
        <v>100725.71821284421</v>
      </c>
      <c r="R12" s="198"/>
      <c r="S12" s="85">
        <f>AVERAGE(S3:S11)</f>
        <v>753.7216851825865</v>
      </c>
      <c r="T12" s="199">
        <f>AVERAGE(U3:U11)</f>
        <v>39981.84070406932</v>
      </c>
      <c r="U12" s="200"/>
      <c r="V12" s="86">
        <f>AVERAGE(V3:V11)</f>
        <v>350.91630468098737</v>
      </c>
      <c r="W12" s="201">
        <f>AVERAGE(X3:X11)</f>
        <v>388232.74909412797</v>
      </c>
      <c r="X12" s="202"/>
      <c r="Y12" s="87">
        <f>AVERAGE(Y3:Y11)</f>
        <v>3004.4230290766795</v>
      </c>
      <c r="Z12" s="203">
        <f>AVERAGE(AA3:AA11)</f>
        <v>7570.1127749097732</v>
      </c>
      <c r="AA12" s="204"/>
      <c r="AB12" s="88">
        <f>AVERAGE(AB3:AB11)</f>
        <v>73.339639578532726</v>
      </c>
      <c r="AC12" s="168">
        <f>AVERAGE(AD3:AD11)</f>
        <v>120063.94637151017</v>
      </c>
      <c r="AD12" s="169"/>
      <c r="AE12" s="89">
        <f>AVERAGE(AE3:AE11)</f>
        <v>876.07174911609752</v>
      </c>
      <c r="AF12" s="170">
        <f>AVERAGE(AG3:AG11)</f>
        <v>23791.013791868969</v>
      </c>
      <c r="AG12" s="171"/>
      <c r="AH12" s="120">
        <f>AVERAGE(AH3:AH11)</f>
        <v>210.06233605606494</v>
      </c>
      <c r="AI12" s="297">
        <f>AVERAGE(AJ3:AJ11)</f>
        <v>225343.62961009648</v>
      </c>
      <c r="AJ12" s="298"/>
      <c r="AK12" s="132">
        <f>AVERAGE(AK3:AK11)</f>
        <v>2041.3492242790417</v>
      </c>
      <c r="AL12" s="112"/>
      <c r="AM12" s="112"/>
    </row>
    <row r="13" spans="1:48" ht="16.5" thickBot="1" x14ac:dyDescent="0.25">
      <c r="A13" s="262"/>
      <c r="B13" s="172" t="s">
        <v>15</v>
      </c>
      <c r="C13" s="173"/>
      <c r="D13" s="173"/>
      <c r="E13" s="173"/>
      <c r="F13" s="173"/>
      <c r="G13" s="173"/>
      <c r="H13" s="174">
        <f>STDEVP(I5,I8,I11)</f>
        <v>16357044.089784689</v>
      </c>
      <c r="I13" s="175"/>
      <c r="J13" s="105">
        <f>STDEVP(J3:J11)</f>
        <v>94073.330761928417</v>
      </c>
      <c r="K13" s="176">
        <f>STDEVP(L5,L8,L11)</f>
        <v>277089.27515473781</v>
      </c>
      <c r="L13" s="177"/>
      <c r="M13" s="77">
        <f>STDEVP(M3:M11)</f>
        <v>3590.4346116815959</v>
      </c>
      <c r="N13" s="178">
        <f>STDEVP(O3:O11)</f>
        <v>43104.559106990266</v>
      </c>
      <c r="O13" s="179"/>
      <c r="P13" s="78">
        <f>STDEVP(P3:P11)</f>
        <v>561.83106976120712</v>
      </c>
      <c r="Q13" s="180">
        <f>STDEVP(R3:R11)</f>
        <v>31319.830335389284</v>
      </c>
      <c r="R13" s="181"/>
      <c r="S13" s="79">
        <f>STDEVP(S3:S11)</f>
        <v>193.61133990610261</v>
      </c>
      <c r="T13" s="182">
        <f>STDEVP(U3:U11)</f>
        <v>5181.5096478278374</v>
      </c>
      <c r="U13" s="183"/>
      <c r="V13" s="80">
        <f>STDEVP(V3:V11)</f>
        <v>179.53212634466703</v>
      </c>
      <c r="W13" s="184">
        <f>STDEVP(X3:X11)</f>
        <v>109757.22169196384</v>
      </c>
      <c r="X13" s="185"/>
      <c r="Y13" s="81">
        <f>STDEVP(Y3:Y11)</f>
        <v>997.7054604798567</v>
      </c>
      <c r="Z13" s="186">
        <f>STDEVP(AA3:AA11)</f>
        <v>615.28641040332786</v>
      </c>
      <c r="AA13" s="187"/>
      <c r="AB13" s="82">
        <f>STDEVP(AB3:AB11)</f>
        <v>50.985403440047506</v>
      </c>
      <c r="AC13" s="164">
        <f>STDEVP(AD3:AD11)</f>
        <v>41461.927329457889</v>
      </c>
      <c r="AD13" s="165"/>
      <c r="AE13" s="83">
        <f>STDEVP(AE3:AE11)</f>
        <v>187.84080597485416</v>
      </c>
      <c r="AF13" s="166">
        <f>STDEVP(AG3:AG11)</f>
        <v>13132.616226572594</v>
      </c>
      <c r="AG13" s="167"/>
      <c r="AH13" s="121">
        <f>STDEVP(AH3:AH11)</f>
        <v>116.59886055989097</v>
      </c>
      <c r="AI13" s="299">
        <f>STDEV(AJ3:AJ11)</f>
        <v>139442.37857803598</v>
      </c>
      <c r="AJ13" s="167"/>
      <c r="AK13" s="68">
        <f>STDEV(AK3:AK11)</f>
        <v>1418.3728528214597</v>
      </c>
      <c r="AL13" s="112"/>
      <c r="AM13" s="112"/>
    </row>
    <row r="14" spans="1:48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L14" s="73"/>
      <c r="AM14" s="73"/>
    </row>
    <row r="15" spans="1:48" ht="13.5" customHeight="1" x14ac:dyDescent="0.2">
      <c r="A15" s="158"/>
      <c r="B15" s="158"/>
      <c r="C15" s="158"/>
      <c r="D15" s="158"/>
      <c r="E15" s="158"/>
      <c r="F15" s="158"/>
      <c r="G15" s="158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162"/>
      <c r="T15" s="162"/>
      <c r="U15" s="162"/>
      <c r="V15" s="162"/>
      <c r="W15" s="162"/>
      <c r="X15" s="162"/>
      <c r="Y15" s="162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123"/>
      <c r="AM15" s="123"/>
      <c r="AN15" s="21"/>
      <c r="AO15" s="21"/>
      <c r="AP15" s="21"/>
      <c r="AQ15" s="21"/>
      <c r="AR15" s="21"/>
      <c r="AS15" s="21"/>
      <c r="AT15" s="21"/>
      <c r="AU15" s="21"/>
      <c r="AV15" s="21"/>
    </row>
    <row r="16" spans="1:48" x14ac:dyDescent="0.2">
      <c r="A16" s="158"/>
      <c r="B16" s="158"/>
      <c r="C16" s="65"/>
      <c r="D16" s="65"/>
      <c r="E16" s="158"/>
      <c r="F16" s="158"/>
      <c r="G16" s="158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124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21"/>
      <c r="AO16" s="125"/>
      <c r="AP16" s="125"/>
      <c r="AQ16" s="125"/>
      <c r="AR16" s="125"/>
      <c r="AS16" s="125"/>
      <c r="AT16" s="125"/>
      <c r="AU16" s="21"/>
      <c r="AV16" s="21"/>
    </row>
    <row r="17" spans="1:48" x14ac:dyDescent="0.2">
      <c r="A17" s="162"/>
      <c r="B17" s="158"/>
      <c r="C17" s="158"/>
      <c r="D17" s="158"/>
      <c r="E17" s="126"/>
      <c r="F17" s="65"/>
      <c r="G17" s="65"/>
      <c r="H17" s="65"/>
      <c r="I17" s="65"/>
      <c r="J17" s="158"/>
      <c r="K17" s="65"/>
      <c r="L17" s="65"/>
      <c r="M17" s="158"/>
      <c r="N17" s="160"/>
      <c r="O17" s="158"/>
      <c r="P17" s="158"/>
      <c r="Q17" s="158"/>
      <c r="R17" s="158"/>
      <c r="S17" s="159"/>
      <c r="T17" s="158"/>
      <c r="U17" s="158"/>
      <c r="V17" s="158"/>
      <c r="W17" s="160"/>
      <c r="X17" s="158"/>
      <c r="Y17" s="158"/>
      <c r="Z17" s="160"/>
      <c r="AA17" s="158"/>
      <c r="AB17" s="158"/>
      <c r="AC17" s="160"/>
      <c r="AD17" s="158"/>
      <c r="AE17" s="158"/>
      <c r="AF17" s="160"/>
      <c r="AG17" s="158"/>
      <c r="AH17" s="158"/>
      <c r="AI17" s="158"/>
      <c r="AJ17" s="158"/>
      <c r="AK17" s="158"/>
      <c r="AL17" s="65"/>
      <c r="AM17" s="65"/>
      <c r="AN17" s="21"/>
      <c r="AO17" s="127"/>
      <c r="AP17" s="127"/>
      <c r="AQ17" s="127"/>
      <c r="AR17" s="127"/>
      <c r="AS17" s="127"/>
      <c r="AT17" s="129"/>
      <c r="AU17" s="21"/>
      <c r="AV17" s="21"/>
    </row>
    <row r="18" spans="1:48" x14ac:dyDescent="0.2">
      <c r="A18" s="162"/>
      <c r="B18" s="158"/>
      <c r="C18" s="158"/>
      <c r="D18" s="158"/>
      <c r="E18" s="126"/>
      <c r="F18" s="65"/>
      <c r="G18" s="65"/>
      <c r="H18" s="65"/>
      <c r="I18" s="65"/>
      <c r="J18" s="158"/>
      <c r="K18" s="65"/>
      <c r="L18" s="65"/>
      <c r="M18" s="158"/>
      <c r="N18" s="158"/>
      <c r="O18" s="158"/>
      <c r="P18" s="158"/>
      <c r="Q18" s="158"/>
      <c r="R18" s="158"/>
      <c r="S18" s="159"/>
      <c r="T18" s="158"/>
      <c r="U18" s="158"/>
      <c r="V18" s="158"/>
      <c r="W18" s="158"/>
      <c r="X18" s="158"/>
      <c r="Y18" s="158"/>
      <c r="Z18" s="158"/>
      <c r="AA18" s="158"/>
      <c r="AB18" s="158"/>
      <c r="AC18" s="158"/>
      <c r="AD18" s="158"/>
      <c r="AE18" s="158"/>
      <c r="AF18" s="158"/>
      <c r="AG18" s="158"/>
      <c r="AH18" s="158"/>
      <c r="AI18" s="158"/>
      <c r="AJ18" s="158"/>
      <c r="AK18" s="158"/>
      <c r="AL18" s="65"/>
      <c r="AM18" s="65"/>
      <c r="AN18" s="21"/>
      <c r="AO18" s="160"/>
      <c r="AP18" s="160"/>
      <c r="AQ18" s="160"/>
      <c r="AR18" s="160"/>
      <c r="AS18" s="160"/>
      <c r="AT18" s="161"/>
      <c r="AU18" s="21"/>
      <c r="AV18" s="21"/>
    </row>
    <row r="19" spans="1:48" x14ac:dyDescent="0.2">
      <c r="A19" s="162"/>
      <c r="B19" s="158"/>
      <c r="C19" s="158"/>
      <c r="D19" s="158"/>
      <c r="E19" s="123"/>
      <c r="F19" s="65"/>
      <c r="G19" s="65"/>
      <c r="H19" s="65"/>
      <c r="I19" s="65"/>
      <c r="J19" s="158"/>
      <c r="K19" s="65"/>
      <c r="L19" s="65"/>
      <c r="M19" s="158"/>
      <c r="N19" s="158"/>
      <c r="O19" s="158"/>
      <c r="P19" s="158"/>
      <c r="Q19" s="158"/>
      <c r="R19" s="158"/>
      <c r="S19" s="159"/>
      <c r="T19" s="158"/>
      <c r="U19" s="158"/>
      <c r="V19" s="158"/>
      <c r="W19" s="158"/>
      <c r="X19" s="158"/>
      <c r="Y19" s="158"/>
      <c r="Z19" s="158"/>
      <c r="AA19" s="158"/>
      <c r="AB19" s="158"/>
      <c r="AC19" s="158"/>
      <c r="AD19" s="158"/>
      <c r="AE19" s="158"/>
      <c r="AF19" s="158"/>
      <c r="AG19" s="158"/>
      <c r="AH19" s="158"/>
      <c r="AI19" s="158"/>
      <c r="AJ19" s="158"/>
      <c r="AK19" s="158"/>
      <c r="AL19" s="65"/>
      <c r="AM19" s="65"/>
      <c r="AN19" s="21"/>
      <c r="AO19" s="160"/>
      <c r="AP19" s="160"/>
      <c r="AQ19" s="160"/>
      <c r="AR19" s="160"/>
      <c r="AS19" s="160"/>
      <c r="AT19" s="161"/>
      <c r="AU19" s="21"/>
      <c r="AV19" s="21"/>
    </row>
    <row r="20" spans="1:48" x14ac:dyDescent="0.2">
      <c r="A20" s="162"/>
      <c r="B20" s="158"/>
      <c r="C20" s="158"/>
      <c r="D20" s="158"/>
      <c r="E20" s="126"/>
      <c r="F20" s="65"/>
      <c r="G20" s="65"/>
      <c r="H20" s="65"/>
      <c r="I20" s="65"/>
      <c r="J20" s="158"/>
      <c r="K20" s="65"/>
      <c r="L20" s="65"/>
      <c r="M20" s="158"/>
      <c r="N20" s="160"/>
      <c r="O20" s="158"/>
      <c r="P20" s="158"/>
      <c r="Q20" s="158"/>
      <c r="R20" s="158"/>
      <c r="S20" s="159"/>
      <c r="T20" s="158"/>
      <c r="U20" s="158"/>
      <c r="V20" s="158"/>
      <c r="W20" s="160"/>
      <c r="X20" s="158"/>
      <c r="Y20" s="158"/>
      <c r="Z20" s="160"/>
      <c r="AA20" s="158"/>
      <c r="AB20" s="158"/>
      <c r="AC20" s="160"/>
      <c r="AD20" s="158"/>
      <c r="AE20" s="158"/>
      <c r="AF20" s="160"/>
      <c r="AG20" s="158"/>
      <c r="AH20" s="158"/>
      <c r="AI20" s="158"/>
      <c r="AJ20" s="158"/>
      <c r="AK20" s="158"/>
      <c r="AL20" s="65"/>
      <c r="AM20" s="65"/>
      <c r="AN20" s="21"/>
      <c r="AO20" s="127"/>
      <c r="AP20" s="127"/>
      <c r="AQ20" s="127"/>
      <c r="AR20" s="127"/>
      <c r="AS20" s="127"/>
      <c r="AT20" s="129"/>
      <c r="AU20" s="21"/>
      <c r="AV20" s="21"/>
    </row>
    <row r="21" spans="1:48" x14ac:dyDescent="0.2">
      <c r="A21" s="162"/>
      <c r="B21" s="158"/>
      <c r="C21" s="158"/>
      <c r="D21" s="158"/>
      <c r="E21" s="126"/>
      <c r="F21" s="65"/>
      <c r="G21" s="65"/>
      <c r="H21" s="65"/>
      <c r="I21" s="65"/>
      <c r="J21" s="158"/>
      <c r="K21" s="65"/>
      <c r="L21" s="65"/>
      <c r="M21" s="158"/>
      <c r="N21" s="158"/>
      <c r="O21" s="158"/>
      <c r="P21" s="158"/>
      <c r="Q21" s="158"/>
      <c r="R21" s="158"/>
      <c r="S21" s="159"/>
      <c r="T21" s="158"/>
      <c r="U21" s="158"/>
      <c r="V21" s="158"/>
      <c r="W21" s="158"/>
      <c r="X21" s="158"/>
      <c r="Y21" s="158"/>
      <c r="Z21" s="158"/>
      <c r="AA21" s="158"/>
      <c r="AB21" s="158"/>
      <c r="AC21" s="158"/>
      <c r="AD21" s="158"/>
      <c r="AE21" s="158"/>
      <c r="AF21" s="158"/>
      <c r="AG21" s="158"/>
      <c r="AH21" s="158"/>
      <c r="AI21" s="158"/>
      <c r="AJ21" s="158"/>
      <c r="AK21" s="158"/>
      <c r="AL21" s="65"/>
      <c r="AM21" s="65"/>
      <c r="AN21" s="21"/>
      <c r="AO21" s="160"/>
      <c r="AP21" s="160"/>
      <c r="AQ21" s="160"/>
      <c r="AR21" s="160"/>
      <c r="AS21" s="160"/>
      <c r="AT21" s="161"/>
      <c r="AU21" s="21"/>
      <c r="AV21" s="21"/>
    </row>
    <row r="22" spans="1:48" x14ac:dyDescent="0.2">
      <c r="A22" s="162"/>
      <c r="B22" s="158"/>
      <c r="C22" s="158"/>
      <c r="D22" s="158"/>
      <c r="E22" s="123"/>
      <c r="F22" s="65"/>
      <c r="G22" s="65"/>
      <c r="H22" s="65"/>
      <c r="I22" s="65"/>
      <c r="J22" s="158"/>
      <c r="K22" s="65"/>
      <c r="L22" s="65"/>
      <c r="M22" s="158"/>
      <c r="N22" s="158"/>
      <c r="O22" s="158"/>
      <c r="P22" s="158"/>
      <c r="Q22" s="158"/>
      <c r="R22" s="158"/>
      <c r="S22" s="159"/>
      <c r="T22" s="158"/>
      <c r="U22" s="158"/>
      <c r="V22" s="158"/>
      <c r="W22" s="158"/>
      <c r="X22" s="158"/>
      <c r="Y22" s="158"/>
      <c r="Z22" s="158"/>
      <c r="AA22" s="158"/>
      <c r="AB22" s="158"/>
      <c r="AC22" s="158"/>
      <c r="AD22" s="158"/>
      <c r="AE22" s="158"/>
      <c r="AF22" s="158"/>
      <c r="AG22" s="158"/>
      <c r="AH22" s="158"/>
      <c r="AI22" s="158"/>
      <c r="AJ22" s="158"/>
      <c r="AK22" s="158"/>
      <c r="AL22" s="65"/>
      <c r="AM22" s="65"/>
      <c r="AN22" s="21"/>
      <c r="AO22" s="160"/>
      <c r="AP22" s="160"/>
      <c r="AQ22" s="160"/>
      <c r="AR22" s="160"/>
      <c r="AS22" s="160"/>
      <c r="AT22" s="161"/>
      <c r="AU22" s="21"/>
      <c r="AV22" s="21"/>
    </row>
    <row r="23" spans="1:48" x14ac:dyDescent="0.2">
      <c r="A23" s="162"/>
      <c r="B23" s="158"/>
      <c r="C23" s="158"/>
      <c r="D23" s="158"/>
      <c r="E23" s="126"/>
      <c r="F23" s="65"/>
      <c r="G23" s="65"/>
      <c r="H23" s="65"/>
      <c r="I23" s="65"/>
      <c r="J23" s="158"/>
      <c r="K23" s="65"/>
      <c r="L23" s="65"/>
      <c r="M23" s="158"/>
      <c r="N23" s="160"/>
      <c r="O23" s="158"/>
      <c r="P23" s="158"/>
      <c r="Q23" s="158"/>
      <c r="R23" s="158"/>
      <c r="S23" s="159"/>
      <c r="T23" s="158"/>
      <c r="U23" s="158"/>
      <c r="V23" s="158"/>
      <c r="W23" s="160"/>
      <c r="X23" s="158"/>
      <c r="Y23" s="158"/>
      <c r="Z23" s="160"/>
      <c r="AA23" s="158"/>
      <c r="AB23" s="158"/>
      <c r="AC23" s="160"/>
      <c r="AD23" s="158"/>
      <c r="AE23" s="158"/>
      <c r="AF23" s="160"/>
      <c r="AG23" s="158"/>
      <c r="AH23" s="158"/>
      <c r="AI23" s="158"/>
      <c r="AJ23" s="158"/>
      <c r="AK23" s="158"/>
      <c r="AL23" s="65"/>
      <c r="AM23" s="65"/>
      <c r="AN23" s="21"/>
      <c r="AO23" s="127"/>
      <c r="AP23" s="127"/>
      <c r="AQ23" s="127"/>
      <c r="AR23" s="127"/>
      <c r="AS23" s="127"/>
      <c r="AT23" s="129"/>
      <c r="AU23" s="21"/>
      <c r="AV23" s="21"/>
    </row>
    <row r="24" spans="1:48" x14ac:dyDescent="0.2">
      <c r="A24" s="162"/>
      <c r="B24" s="158"/>
      <c r="C24" s="158"/>
      <c r="D24" s="158"/>
      <c r="E24" s="126"/>
      <c r="F24" s="65"/>
      <c r="G24" s="65"/>
      <c r="H24" s="65"/>
      <c r="I24" s="65"/>
      <c r="J24" s="158"/>
      <c r="K24" s="65"/>
      <c r="L24" s="65"/>
      <c r="M24" s="158"/>
      <c r="N24" s="158"/>
      <c r="O24" s="158"/>
      <c r="P24" s="158"/>
      <c r="Q24" s="158"/>
      <c r="R24" s="158"/>
      <c r="S24" s="159"/>
      <c r="T24" s="158"/>
      <c r="U24" s="158"/>
      <c r="V24" s="158"/>
      <c r="W24" s="158"/>
      <c r="X24" s="158"/>
      <c r="Y24" s="158"/>
      <c r="Z24" s="158"/>
      <c r="AA24" s="158"/>
      <c r="AB24" s="158"/>
      <c r="AC24" s="158"/>
      <c r="AD24" s="158"/>
      <c r="AE24" s="158"/>
      <c r="AF24" s="158"/>
      <c r="AG24" s="158"/>
      <c r="AH24" s="158"/>
      <c r="AI24" s="158"/>
      <c r="AJ24" s="158"/>
      <c r="AK24" s="158"/>
      <c r="AL24" s="65"/>
      <c r="AM24" s="65"/>
      <c r="AN24" s="21"/>
      <c r="AO24" s="160"/>
      <c r="AP24" s="160"/>
      <c r="AQ24" s="160"/>
      <c r="AR24" s="160"/>
      <c r="AS24" s="160"/>
      <c r="AT24" s="161"/>
      <c r="AU24" s="21"/>
      <c r="AV24" s="21"/>
    </row>
    <row r="25" spans="1:48" x14ac:dyDescent="0.2">
      <c r="A25" s="162"/>
      <c r="B25" s="158"/>
      <c r="C25" s="158"/>
      <c r="D25" s="158"/>
      <c r="E25" s="123"/>
      <c r="F25" s="65"/>
      <c r="G25" s="65"/>
      <c r="H25" s="65"/>
      <c r="I25" s="65"/>
      <c r="J25" s="158"/>
      <c r="K25" s="65"/>
      <c r="L25" s="65"/>
      <c r="M25" s="158"/>
      <c r="N25" s="158"/>
      <c r="O25" s="158"/>
      <c r="P25" s="158"/>
      <c r="Q25" s="158"/>
      <c r="R25" s="158"/>
      <c r="S25" s="159"/>
      <c r="T25" s="158"/>
      <c r="U25" s="158"/>
      <c r="V25" s="158"/>
      <c r="W25" s="158"/>
      <c r="X25" s="158"/>
      <c r="Y25" s="158"/>
      <c r="Z25" s="158"/>
      <c r="AA25" s="158"/>
      <c r="AB25" s="158"/>
      <c r="AC25" s="158"/>
      <c r="AD25" s="158"/>
      <c r="AE25" s="158"/>
      <c r="AF25" s="158"/>
      <c r="AG25" s="158"/>
      <c r="AH25" s="158"/>
      <c r="AI25" s="158"/>
      <c r="AJ25" s="158"/>
      <c r="AK25" s="158"/>
      <c r="AL25" s="65"/>
      <c r="AM25" s="65"/>
      <c r="AN25" s="21"/>
      <c r="AO25" s="160"/>
      <c r="AP25" s="160"/>
      <c r="AQ25" s="160"/>
      <c r="AR25" s="160"/>
      <c r="AS25" s="160"/>
      <c r="AT25" s="161"/>
      <c r="AU25" s="21"/>
      <c r="AV25" s="21"/>
    </row>
    <row r="26" spans="1:48" ht="15.75" x14ac:dyDescent="0.2">
      <c r="A26" s="162"/>
      <c r="B26" s="163"/>
      <c r="C26" s="163"/>
      <c r="D26" s="163"/>
      <c r="E26" s="163"/>
      <c r="F26" s="163"/>
      <c r="G26" s="163"/>
      <c r="H26" s="157"/>
      <c r="I26" s="157"/>
      <c r="J26" s="112"/>
      <c r="K26" s="157"/>
      <c r="L26" s="157"/>
      <c r="M26" s="112"/>
      <c r="N26" s="157"/>
      <c r="O26" s="157"/>
      <c r="P26" s="112"/>
      <c r="Q26" s="157"/>
      <c r="R26" s="157"/>
      <c r="S26" s="112"/>
      <c r="T26" s="157"/>
      <c r="U26" s="157"/>
      <c r="V26" s="112"/>
      <c r="W26" s="157"/>
      <c r="X26" s="157"/>
      <c r="Y26" s="112"/>
      <c r="Z26" s="157"/>
      <c r="AA26" s="157"/>
      <c r="AB26" s="112"/>
      <c r="AC26" s="157"/>
      <c r="AD26" s="157"/>
      <c r="AE26" s="112"/>
      <c r="AF26" s="157"/>
      <c r="AG26" s="157"/>
      <c r="AH26" s="112"/>
      <c r="AI26" s="157"/>
      <c r="AJ26" s="157"/>
      <c r="AK26" s="112"/>
      <c r="AL26" s="112"/>
      <c r="AM26" s="112"/>
      <c r="AN26" s="21"/>
      <c r="AO26" s="21"/>
      <c r="AP26" s="21"/>
      <c r="AQ26" s="21"/>
      <c r="AR26" s="21"/>
      <c r="AS26" s="21"/>
      <c r="AT26" s="21"/>
      <c r="AU26" s="21"/>
      <c r="AV26" s="21"/>
    </row>
    <row r="27" spans="1:48" ht="15.75" x14ac:dyDescent="0.2">
      <c r="A27" s="162"/>
      <c r="B27" s="163"/>
      <c r="C27" s="163"/>
      <c r="D27" s="163"/>
      <c r="E27" s="163"/>
      <c r="F27" s="163"/>
      <c r="G27" s="163"/>
      <c r="H27" s="157"/>
      <c r="I27" s="157"/>
      <c r="J27" s="112"/>
      <c r="K27" s="157"/>
      <c r="L27" s="157"/>
      <c r="M27" s="112"/>
      <c r="N27" s="157"/>
      <c r="O27" s="157"/>
      <c r="P27" s="112"/>
      <c r="Q27" s="157"/>
      <c r="R27" s="157"/>
      <c r="S27" s="112"/>
      <c r="T27" s="157"/>
      <c r="U27" s="157"/>
      <c r="V27" s="112"/>
      <c r="W27" s="157"/>
      <c r="X27" s="157"/>
      <c r="Y27" s="112"/>
      <c r="Z27" s="157"/>
      <c r="AA27" s="157"/>
      <c r="AB27" s="112"/>
      <c r="AC27" s="157"/>
      <c r="AD27" s="157"/>
      <c r="AE27" s="112"/>
      <c r="AF27" s="157"/>
      <c r="AG27" s="157"/>
      <c r="AH27" s="112"/>
      <c r="AI27" s="157"/>
      <c r="AJ27" s="157"/>
      <c r="AK27" s="112"/>
      <c r="AL27" s="112"/>
      <c r="AM27" s="112"/>
      <c r="AN27" s="21"/>
      <c r="AO27" s="21"/>
      <c r="AP27" s="21"/>
      <c r="AQ27" s="21"/>
      <c r="AR27" s="21"/>
      <c r="AS27" s="21"/>
      <c r="AT27" s="21"/>
      <c r="AU27" s="21"/>
      <c r="AV27" s="21"/>
    </row>
    <row r="28" spans="1:48" x14ac:dyDescent="0.2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</row>
    <row r="29" spans="1:48" x14ac:dyDescent="0.2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</row>
    <row r="30" spans="1:48" ht="13.5" customHeight="1" x14ac:dyDescent="0.2">
      <c r="A30" s="158"/>
      <c r="B30" s="158"/>
      <c r="C30" s="158"/>
      <c r="D30" s="158"/>
      <c r="E30" s="158"/>
      <c r="F30" s="158"/>
      <c r="G30" s="158"/>
      <c r="H30" s="162"/>
      <c r="I30" s="162"/>
      <c r="J30" s="162"/>
      <c r="K30" s="162"/>
      <c r="L30" s="162"/>
      <c r="M30" s="123"/>
      <c r="N30" s="162"/>
      <c r="O30" s="162"/>
      <c r="P30" s="162"/>
      <c r="Q30" s="162"/>
      <c r="R30" s="162"/>
      <c r="S30" s="162"/>
      <c r="T30" s="162"/>
      <c r="U30" s="162"/>
      <c r="V30" s="162"/>
      <c r="W30" s="162"/>
      <c r="X30" s="162"/>
      <c r="Y30" s="162"/>
      <c r="Z30" s="162"/>
      <c r="AA30" s="162"/>
      <c r="AB30" s="162"/>
      <c r="AC30" s="162"/>
      <c r="AD30" s="162"/>
      <c r="AE30" s="162"/>
      <c r="AF30" s="162"/>
      <c r="AG30" s="162"/>
      <c r="AH30" s="162"/>
      <c r="AI30" s="162"/>
      <c r="AJ30" s="162"/>
      <c r="AK30" s="162"/>
      <c r="AL30" s="123"/>
      <c r="AM30" s="123"/>
      <c r="AN30" s="21"/>
      <c r="AO30" s="21"/>
      <c r="AP30" s="21"/>
      <c r="AQ30" s="21"/>
      <c r="AR30" s="21"/>
      <c r="AS30" s="21"/>
      <c r="AT30" s="21"/>
      <c r="AU30" s="21"/>
      <c r="AV30" s="21"/>
    </row>
    <row r="31" spans="1:48" x14ac:dyDescent="0.2">
      <c r="A31" s="158"/>
      <c r="B31" s="158"/>
      <c r="C31" s="65"/>
      <c r="D31" s="65"/>
      <c r="E31" s="158"/>
      <c r="F31" s="158"/>
      <c r="G31" s="158"/>
      <c r="H31" s="65"/>
      <c r="I31" s="65"/>
      <c r="J31" s="65"/>
      <c r="K31" s="65"/>
      <c r="L31" s="65"/>
      <c r="M31" s="65"/>
      <c r="N31" s="65"/>
      <c r="O31" s="65"/>
      <c r="P31" s="128"/>
      <c r="Q31" s="65"/>
      <c r="R31" s="65"/>
      <c r="S31" s="65"/>
      <c r="T31" s="65"/>
      <c r="U31" s="65"/>
      <c r="V31" s="65"/>
      <c r="W31" s="65"/>
      <c r="X31" s="65"/>
      <c r="Y31" s="124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21"/>
      <c r="AO31" s="125"/>
      <c r="AP31" s="125"/>
      <c r="AQ31" s="125"/>
      <c r="AR31" s="125"/>
      <c r="AS31" s="125"/>
      <c r="AT31" s="125"/>
      <c r="AU31" s="21"/>
      <c r="AV31" s="21"/>
    </row>
    <row r="32" spans="1:48" x14ac:dyDescent="0.2">
      <c r="A32" s="162"/>
      <c r="B32" s="158"/>
      <c r="C32" s="158"/>
      <c r="D32" s="158"/>
      <c r="E32" s="126"/>
      <c r="F32" s="65"/>
      <c r="G32" s="65"/>
      <c r="H32" s="65"/>
      <c r="I32" s="65"/>
      <c r="J32" s="158"/>
      <c r="K32" s="65"/>
      <c r="L32" s="65"/>
      <c r="M32" s="158"/>
      <c r="N32" s="160"/>
      <c r="O32" s="158"/>
      <c r="P32" s="158"/>
      <c r="Q32" s="158"/>
      <c r="R32" s="158"/>
      <c r="S32" s="159"/>
      <c r="T32" s="158"/>
      <c r="U32" s="158"/>
      <c r="V32" s="158"/>
      <c r="W32" s="160"/>
      <c r="X32" s="158"/>
      <c r="Y32" s="158"/>
      <c r="Z32" s="160"/>
      <c r="AA32" s="158"/>
      <c r="AB32" s="158"/>
      <c r="AC32" s="160"/>
      <c r="AD32" s="158"/>
      <c r="AE32" s="158"/>
      <c r="AF32" s="160"/>
      <c r="AG32" s="158"/>
      <c r="AH32" s="158"/>
      <c r="AI32" s="158"/>
      <c r="AJ32" s="158"/>
      <c r="AK32" s="158"/>
      <c r="AL32" s="65"/>
      <c r="AM32" s="65"/>
      <c r="AN32" s="21"/>
      <c r="AO32" s="127"/>
      <c r="AP32" s="127"/>
      <c r="AQ32" s="127"/>
      <c r="AR32" s="127"/>
      <c r="AS32" s="127"/>
      <c r="AT32" s="129"/>
      <c r="AU32" s="21"/>
      <c r="AV32" s="21"/>
    </row>
    <row r="33" spans="1:48" x14ac:dyDescent="0.2">
      <c r="A33" s="162"/>
      <c r="B33" s="158"/>
      <c r="C33" s="158"/>
      <c r="D33" s="158"/>
      <c r="E33" s="126"/>
      <c r="F33" s="65"/>
      <c r="G33" s="65"/>
      <c r="H33" s="65"/>
      <c r="I33" s="65"/>
      <c r="J33" s="158"/>
      <c r="K33" s="65"/>
      <c r="L33" s="65"/>
      <c r="M33" s="158"/>
      <c r="N33" s="158"/>
      <c r="O33" s="158"/>
      <c r="P33" s="158"/>
      <c r="Q33" s="158"/>
      <c r="R33" s="158"/>
      <c r="S33" s="159"/>
      <c r="T33" s="158"/>
      <c r="U33" s="158"/>
      <c r="V33" s="158"/>
      <c r="W33" s="158"/>
      <c r="X33" s="158"/>
      <c r="Y33" s="158"/>
      <c r="Z33" s="158"/>
      <c r="AA33" s="158"/>
      <c r="AB33" s="158"/>
      <c r="AC33" s="158"/>
      <c r="AD33" s="158"/>
      <c r="AE33" s="158"/>
      <c r="AF33" s="158"/>
      <c r="AG33" s="158"/>
      <c r="AH33" s="158"/>
      <c r="AI33" s="158"/>
      <c r="AJ33" s="158"/>
      <c r="AK33" s="158"/>
      <c r="AL33" s="65"/>
      <c r="AM33" s="65"/>
      <c r="AN33" s="21"/>
      <c r="AO33" s="160"/>
      <c r="AP33" s="160"/>
      <c r="AQ33" s="160"/>
      <c r="AR33" s="160"/>
      <c r="AS33" s="160"/>
      <c r="AT33" s="161"/>
      <c r="AU33" s="21"/>
      <c r="AV33" s="21"/>
    </row>
    <row r="34" spans="1:48" x14ac:dyDescent="0.2">
      <c r="A34" s="162"/>
      <c r="B34" s="158"/>
      <c r="C34" s="158"/>
      <c r="D34" s="158"/>
      <c r="E34" s="123"/>
      <c r="F34" s="65"/>
      <c r="G34" s="65"/>
      <c r="H34" s="65"/>
      <c r="I34" s="65"/>
      <c r="J34" s="158"/>
      <c r="K34" s="65"/>
      <c r="L34" s="65"/>
      <c r="M34" s="158"/>
      <c r="N34" s="158"/>
      <c r="O34" s="158"/>
      <c r="P34" s="158"/>
      <c r="Q34" s="158"/>
      <c r="R34" s="158"/>
      <c r="S34" s="159"/>
      <c r="T34" s="158"/>
      <c r="U34" s="158"/>
      <c r="V34" s="158"/>
      <c r="W34" s="158"/>
      <c r="X34" s="158"/>
      <c r="Y34" s="158"/>
      <c r="Z34" s="158"/>
      <c r="AA34" s="158"/>
      <c r="AB34" s="158"/>
      <c r="AC34" s="158"/>
      <c r="AD34" s="158"/>
      <c r="AE34" s="158"/>
      <c r="AF34" s="158"/>
      <c r="AG34" s="158"/>
      <c r="AH34" s="158"/>
      <c r="AI34" s="158"/>
      <c r="AJ34" s="158"/>
      <c r="AK34" s="158"/>
      <c r="AL34" s="65"/>
      <c r="AM34" s="65"/>
      <c r="AN34" s="21"/>
      <c r="AO34" s="160"/>
      <c r="AP34" s="160"/>
      <c r="AQ34" s="160"/>
      <c r="AR34" s="160"/>
      <c r="AS34" s="160"/>
      <c r="AT34" s="161"/>
      <c r="AU34" s="21"/>
      <c r="AV34" s="21"/>
    </row>
    <row r="35" spans="1:48" x14ac:dyDescent="0.2">
      <c r="A35" s="162"/>
      <c r="B35" s="158"/>
      <c r="C35" s="158"/>
      <c r="D35" s="158"/>
      <c r="E35" s="126"/>
      <c r="F35" s="65"/>
      <c r="G35" s="65"/>
      <c r="H35" s="65"/>
      <c r="I35" s="65"/>
      <c r="J35" s="158"/>
      <c r="K35" s="65"/>
      <c r="L35" s="65"/>
      <c r="M35" s="158"/>
      <c r="N35" s="160"/>
      <c r="O35" s="158"/>
      <c r="P35" s="158"/>
      <c r="Q35" s="158"/>
      <c r="R35" s="158"/>
      <c r="S35" s="159"/>
      <c r="T35" s="158"/>
      <c r="U35" s="158"/>
      <c r="V35" s="158"/>
      <c r="W35" s="160"/>
      <c r="X35" s="158"/>
      <c r="Y35" s="158"/>
      <c r="Z35" s="160"/>
      <c r="AA35" s="158"/>
      <c r="AB35" s="158"/>
      <c r="AC35" s="160"/>
      <c r="AD35" s="158"/>
      <c r="AE35" s="158"/>
      <c r="AF35" s="160"/>
      <c r="AG35" s="158"/>
      <c r="AH35" s="158"/>
      <c r="AI35" s="158"/>
      <c r="AJ35" s="158"/>
      <c r="AK35" s="158"/>
      <c r="AL35" s="65"/>
      <c r="AM35" s="65"/>
      <c r="AN35" s="21"/>
      <c r="AO35" s="127"/>
      <c r="AP35" s="127"/>
      <c r="AQ35" s="127"/>
      <c r="AR35" s="127"/>
      <c r="AS35" s="127"/>
      <c r="AT35" s="129"/>
      <c r="AU35" s="21"/>
      <c r="AV35" s="21"/>
    </row>
    <row r="36" spans="1:48" x14ac:dyDescent="0.2">
      <c r="A36" s="162"/>
      <c r="B36" s="158"/>
      <c r="C36" s="158"/>
      <c r="D36" s="158"/>
      <c r="E36" s="126"/>
      <c r="F36" s="65"/>
      <c r="G36" s="65"/>
      <c r="H36" s="65"/>
      <c r="I36" s="65"/>
      <c r="J36" s="158"/>
      <c r="K36" s="65"/>
      <c r="L36" s="65"/>
      <c r="M36" s="158"/>
      <c r="N36" s="158"/>
      <c r="O36" s="158"/>
      <c r="P36" s="158"/>
      <c r="Q36" s="158"/>
      <c r="R36" s="158"/>
      <c r="S36" s="159"/>
      <c r="T36" s="158"/>
      <c r="U36" s="158"/>
      <c r="V36" s="158"/>
      <c r="W36" s="158"/>
      <c r="X36" s="158"/>
      <c r="Y36" s="158"/>
      <c r="Z36" s="158"/>
      <c r="AA36" s="158"/>
      <c r="AB36" s="158"/>
      <c r="AC36" s="158"/>
      <c r="AD36" s="158"/>
      <c r="AE36" s="158"/>
      <c r="AF36" s="158"/>
      <c r="AG36" s="158"/>
      <c r="AH36" s="158"/>
      <c r="AI36" s="158"/>
      <c r="AJ36" s="158"/>
      <c r="AK36" s="158"/>
      <c r="AL36" s="65"/>
      <c r="AM36" s="65"/>
      <c r="AN36" s="21"/>
      <c r="AO36" s="160"/>
      <c r="AP36" s="160"/>
      <c r="AQ36" s="160"/>
      <c r="AR36" s="160"/>
      <c r="AS36" s="160"/>
      <c r="AT36" s="161"/>
      <c r="AU36" s="21"/>
      <c r="AV36" s="21"/>
    </row>
    <row r="37" spans="1:48" x14ac:dyDescent="0.2">
      <c r="A37" s="162"/>
      <c r="B37" s="158"/>
      <c r="C37" s="158"/>
      <c r="D37" s="158"/>
      <c r="E37" s="123"/>
      <c r="F37" s="65"/>
      <c r="G37" s="65"/>
      <c r="H37" s="65"/>
      <c r="I37" s="65"/>
      <c r="J37" s="158"/>
      <c r="K37" s="65"/>
      <c r="L37" s="65"/>
      <c r="M37" s="158"/>
      <c r="N37" s="158"/>
      <c r="O37" s="158"/>
      <c r="P37" s="158"/>
      <c r="Q37" s="158"/>
      <c r="R37" s="158"/>
      <c r="S37" s="159"/>
      <c r="T37" s="158"/>
      <c r="U37" s="158"/>
      <c r="V37" s="158"/>
      <c r="W37" s="158"/>
      <c r="X37" s="158"/>
      <c r="Y37" s="158"/>
      <c r="Z37" s="158"/>
      <c r="AA37" s="158"/>
      <c r="AB37" s="158"/>
      <c r="AC37" s="158"/>
      <c r="AD37" s="158"/>
      <c r="AE37" s="158"/>
      <c r="AF37" s="158"/>
      <c r="AG37" s="158"/>
      <c r="AH37" s="158"/>
      <c r="AI37" s="158"/>
      <c r="AJ37" s="158"/>
      <c r="AK37" s="158"/>
      <c r="AL37" s="65"/>
      <c r="AM37" s="65"/>
      <c r="AN37" s="21"/>
      <c r="AO37" s="160"/>
      <c r="AP37" s="160"/>
      <c r="AQ37" s="160"/>
      <c r="AR37" s="160"/>
      <c r="AS37" s="160"/>
      <c r="AT37" s="161"/>
      <c r="AU37" s="21"/>
      <c r="AV37" s="21"/>
    </row>
    <row r="38" spans="1:48" x14ac:dyDescent="0.2">
      <c r="A38" s="162"/>
      <c r="B38" s="158"/>
      <c r="C38" s="158"/>
      <c r="D38" s="158"/>
      <c r="E38" s="126"/>
      <c r="F38" s="65"/>
      <c r="G38" s="65"/>
      <c r="H38" s="65"/>
      <c r="I38" s="65"/>
      <c r="J38" s="158"/>
      <c r="K38" s="65"/>
      <c r="L38" s="65"/>
      <c r="M38" s="158"/>
      <c r="N38" s="160"/>
      <c r="O38" s="158"/>
      <c r="P38" s="158"/>
      <c r="Q38" s="158"/>
      <c r="R38" s="158"/>
      <c r="S38" s="159"/>
      <c r="T38" s="158"/>
      <c r="U38" s="158"/>
      <c r="V38" s="158"/>
      <c r="W38" s="160"/>
      <c r="X38" s="158"/>
      <c r="Y38" s="158"/>
      <c r="Z38" s="160"/>
      <c r="AA38" s="158"/>
      <c r="AB38" s="158"/>
      <c r="AC38" s="160"/>
      <c r="AD38" s="158"/>
      <c r="AE38" s="158"/>
      <c r="AF38" s="160"/>
      <c r="AG38" s="158"/>
      <c r="AH38" s="158"/>
      <c r="AI38" s="158"/>
      <c r="AJ38" s="158"/>
      <c r="AK38" s="158"/>
      <c r="AL38" s="65"/>
      <c r="AM38" s="65"/>
      <c r="AN38" s="21"/>
      <c r="AO38" s="127"/>
      <c r="AP38" s="127"/>
      <c r="AQ38" s="127"/>
      <c r="AR38" s="127"/>
      <c r="AS38" s="127"/>
      <c r="AT38" s="129"/>
      <c r="AU38" s="21"/>
      <c r="AV38" s="21"/>
    </row>
    <row r="39" spans="1:48" x14ac:dyDescent="0.2">
      <c r="A39" s="162"/>
      <c r="B39" s="158"/>
      <c r="C39" s="158"/>
      <c r="D39" s="158"/>
      <c r="E39" s="126"/>
      <c r="F39" s="65"/>
      <c r="G39" s="65"/>
      <c r="H39" s="65"/>
      <c r="I39" s="65"/>
      <c r="J39" s="158"/>
      <c r="K39" s="65"/>
      <c r="L39" s="65"/>
      <c r="M39" s="158"/>
      <c r="N39" s="158"/>
      <c r="O39" s="158"/>
      <c r="P39" s="158"/>
      <c r="Q39" s="158"/>
      <c r="R39" s="158"/>
      <c r="S39" s="159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58"/>
      <c r="AE39" s="158"/>
      <c r="AF39" s="158"/>
      <c r="AG39" s="158"/>
      <c r="AH39" s="158"/>
      <c r="AI39" s="158"/>
      <c r="AJ39" s="158"/>
      <c r="AK39" s="158"/>
      <c r="AL39" s="65"/>
      <c r="AM39" s="65"/>
      <c r="AN39" s="21"/>
      <c r="AO39" s="160"/>
      <c r="AP39" s="160"/>
      <c r="AQ39" s="160"/>
      <c r="AR39" s="160"/>
      <c r="AS39" s="160"/>
      <c r="AT39" s="161"/>
      <c r="AU39" s="21"/>
      <c r="AV39" s="21"/>
    </row>
    <row r="40" spans="1:48" x14ac:dyDescent="0.2">
      <c r="A40" s="162"/>
      <c r="B40" s="158"/>
      <c r="C40" s="158"/>
      <c r="D40" s="158"/>
      <c r="E40" s="123"/>
      <c r="F40" s="65"/>
      <c r="G40" s="65"/>
      <c r="H40" s="65"/>
      <c r="I40" s="65"/>
      <c r="J40" s="158"/>
      <c r="K40" s="65"/>
      <c r="L40" s="65"/>
      <c r="M40" s="158"/>
      <c r="N40" s="158"/>
      <c r="O40" s="158"/>
      <c r="P40" s="158"/>
      <c r="Q40" s="158"/>
      <c r="R40" s="158"/>
      <c r="S40" s="159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58"/>
      <c r="AE40" s="158"/>
      <c r="AF40" s="158"/>
      <c r="AG40" s="158"/>
      <c r="AH40" s="158"/>
      <c r="AI40" s="158"/>
      <c r="AJ40" s="158"/>
      <c r="AK40" s="158"/>
      <c r="AL40" s="65"/>
      <c r="AM40" s="65"/>
      <c r="AN40" s="21"/>
      <c r="AO40" s="160"/>
      <c r="AP40" s="160"/>
      <c r="AQ40" s="160"/>
      <c r="AR40" s="160"/>
      <c r="AS40" s="160"/>
      <c r="AT40" s="161"/>
      <c r="AU40" s="21"/>
      <c r="AV40" s="21"/>
    </row>
    <row r="41" spans="1:48" ht="15.75" x14ac:dyDescent="0.2">
      <c r="A41" s="162"/>
      <c r="B41" s="163"/>
      <c r="C41" s="163"/>
      <c r="D41" s="163"/>
      <c r="E41" s="163"/>
      <c r="F41" s="163"/>
      <c r="G41" s="163"/>
      <c r="H41" s="157"/>
      <c r="I41" s="157"/>
      <c r="J41" s="112"/>
      <c r="K41" s="157"/>
      <c r="L41" s="157"/>
      <c r="M41" s="112"/>
      <c r="N41" s="157"/>
      <c r="O41" s="157"/>
      <c r="P41" s="112"/>
      <c r="Q41" s="157"/>
      <c r="R41" s="157"/>
      <c r="S41" s="112"/>
      <c r="T41" s="157"/>
      <c r="U41" s="157"/>
      <c r="V41" s="112"/>
      <c r="W41" s="157"/>
      <c r="X41" s="157"/>
      <c r="Y41" s="112"/>
      <c r="Z41" s="157"/>
      <c r="AA41" s="157"/>
      <c r="AB41" s="112"/>
      <c r="AC41" s="157"/>
      <c r="AD41" s="157"/>
      <c r="AE41" s="112"/>
      <c r="AF41" s="157"/>
      <c r="AG41" s="157"/>
      <c r="AH41" s="112"/>
      <c r="AI41" s="157"/>
      <c r="AJ41" s="157"/>
      <c r="AK41" s="112"/>
      <c r="AL41" s="112"/>
      <c r="AM41" s="112"/>
      <c r="AN41" s="21"/>
      <c r="AO41" s="21"/>
      <c r="AP41" s="21"/>
      <c r="AQ41" s="21"/>
      <c r="AR41" s="21"/>
      <c r="AS41" s="21"/>
      <c r="AT41" s="21"/>
      <c r="AU41" s="21"/>
      <c r="AV41" s="21"/>
    </row>
    <row r="42" spans="1:48" ht="15.75" x14ac:dyDescent="0.2">
      <c r="A42" s="162"/>
      <c r="B42" s="163"/>
      <c r="C42" s="163"/>
      <c r="D42" s="163"/>
      <c r="E42" s="163"/>
      <c r="F42" s="163"/>
      <c r="G42" s="163"/>
      <c r="H42" s="157"/>
      <c r="I42" s="157"/>
      <c r="J42" s="112"/>
      <c r="K42" s="157"/>
      <c r="L42" s="157"/>
      <c r="M42" s="112"/>
      <c r="N42" s="157"/>
      <c r="O42" s="157"/>
      <c r="P42" s="112"/>
      <c r="Q42" s="157"/>
      <c r="R42" s="157"/>
      <c r="S42" s="112"/>
      <c r="T42" s="157"/>
      <c r="U42" s="157"/>
      <c r="V42" s="112"/>
      <c r="W42" s="157"/>
      <c r="X42" s="157"/>
      <c r="Y42" s="112"/>
      <c r="Z42" s="157"/>
      <c r="AA42" s="157"/>
      <c r="AB42" s="112"/>
      <c r="AC42" s="157"/>
      <c r="AD42" s="157"/>
      <c r="AE42" s="112"/>
      <c r="AF42" s="157"/>
      <c r="AG42" s="157"/>
      <c r="AH42" s="112"/>
      <c r="AI42" s="157"/>
      <c r="AJ42" s="157"/>
      <c r="AK42" s="112"/>
      <c r="AL42" s="112"/>
      <c r="AM42" s="112"/>
      <c r="AN42" s="21"/>
      <c r="AO42" s="21"/>
      <c r="AP42" s="21"/>
      <c r="AQ42" s="21"/>
      <c r="AR42" s="21"/>
      <c r="AS42" s="21"/>
      <c r="AT42" s="21"/>
      <c r="AU42" s="21"/>
      <c r="AV42" s="21"/>
    </row>
    <row r="43" spans="1:48" ht="15.75" x14ac:dyDescent="0.2">
      <c r="A43" s="109"/>
      <c r="B43" s="111"/>
      <c r="C43" s="111"/>
      <c r="D43" s="111"/>
      <c r="E43" s="111"/>
      <c r="F43" s="111"/>
      <c r="G43" s="111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12"/>
      <c r="AF43" s="112"/>
      <c r="AG43" s="112"/>
      <c r="AH43" s="112"/>
      <c r="AI43" s="112"/>
      <c r="AJ43" s="112"/>
      <c r="AK43" s="112"/>
      <c r="AL43" s="112"/>
      <c r="AM43" s="112"/>
      <c r="AN43" s="73"/>
    </row>
    <row r="44" spans="1:48" ht="15.75" x14ac:dyDescent="0.25">
      <c r="B44" s="21"/>
      <c r="C44" s="21"/>
      <c r="D44" s="21"/>
      <c r="E44" s="21"/>
      <c r="F44" s="21"/>
      <c r="G44" s="156"/>
      <c r="H44" s="156"/>
      <c r="I44" s="156"/>
      <c r="J44" s="156"/>
      <c r="K44" s="156"/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14"/>
      <c r="AA44" s="21"/>
      <c r="AB44" s="73"/>
      <c r="AC44" s="73"/>
      <c r="AD44" s="73"/>
      <c r="AE44" s="73"/>
      <c r="AF44" s="73"/>
      <c r="AG44" s="73"/>
      <c r="AH44" s="73"/>
      <c r="AI44" s="73"/>
      <c r="AJ44" s="73"/>
      <c r="AK44" s="73"/>
      <c r="AL44" s="73"/>
      <c r="AM44" s="73"/>
      <c r="AN44" s="73"/>
    </row>
    <row r="45" spans="1:48" x14ac:dyDescent="0.2">
      <c r="B45" s="21"/>
      <c r="C45" s="21"/>
      <c r="D45" s="21"/>
      <c r="E45" s="21"/>
      <c r="F45" s="21"/>
      <c r="G45" s="154"/>
      <c r="H45" s="154"/>
      <c r="I45" s="154"/>
      <c r="J45" s="154"/>
      <c r="K45" s="154"/>
      <c r="L45" s="154"/>
      <c r="M45" s="154"/>
      <c r="N45" s="154"/>
      <c r="O45" s="154"/>
      <c r="P45" s="154"/>
      <c r="Q45" s="154"/>
      <c r="R45" s="154"/>
      <c r="S45" s="154"/>
      <c r="T45" s="154"/>
      <c r="U45" s="154"/>
      <c r="V45" s="154"/>
      <c r="W45" s="154"/>
      <c r="X45" s="154"/>
      <c r="Y45" s="154"/>
      <c r="Z45" s="21"/>
      <c r="AA45" s="21"/>
    </row>
    <row r="46" spans="1:48" x14ac:dyDescent="0.2">
      <c r="B46" s="21"/>
      <c r="C46" s="21"/>
      <c r="D46" s="21"/>
      <c r="E46" s="21"/>
      <c r="F46" s="21"/>
      <c r="G46" s="155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21"/>
      <c r="AA46" s="21"/>
    </row>
    <row r="47" spans="1:48" x14ac:dyDescent="0.2">
      <c r="B47" s="21"/>
      <c r="C47" s="21"/>
      <c r="D47" s="21"/>
      <c r="E47" s="21"/>
      <c r="F47" s="21"/>
      <c r="G47" s="21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21"/>
      <c r="AA47" s="21"/>
    </row>
    <row r="48" spans="1:48" x14ac:dyDescent="0.2">
      <c r="B48" s="21"/>
      <c r="C48" s="21"/>
      <c r="D48" s="21"/>
      <c r="E48" s="21"/>
      <c r="F48" s="21"/>
      <c r="G48" s="21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21"/>
      <c r="AA48" s="21"/>
    </row>
    <row r="49" spans="2:39" x14ac:dyDescent="0.2">
      <c r="B49" s="21"/>
      <c r="C49" s="21"/>
      <c r="D49" s="21"/>
      <c r="E49" s="21"/>
      <c r="F49" s="21"/>
      <c r="G49" s="21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21"/>
      <c r="AA49" s="21"/>
    </row>
    <row r="50" spans="2:39" x14ac:dyDescent="0.2">
      <c r="B50" s="21"/>
      <c r="C50" s="21"/>
      <c r="D50" s="21"/>
      <c r="E50" s="21"/>
      <c r="F50" s="21"/>
      <c r="G50" s="21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21"/>
      <c r="AA50" s="21"/>
    </row>
    <row r="51" spans="2:39" x14ac:dyDescent="0.2"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</row>
    <row r="52" spans="2:39" ht="15.75" x14ac:dyDescent="0.25">
      <c r="B52" s="21"/>
      <c r="C52" s="21"/>
      <c r="D52" s="21"/>
      <c r="E52" s="21"/>
      <c r="F52" s="21"/>
      <c r="G52" s="156"/>
      <c r="H52" s="156"/>
      <c r="I52" s="156"/>
      <c r="J52" s="156"/>
      <c r="K52" s="156"/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15"/>
      <c r="AA52" s="113"/>
      <c r="AB52" s="66"/>
      <c r="AC52" s="113"/>
      <c r="AD52" s="113"/>
      <c r="AE52" s="66"/>
      <c r="AF52" s="113"/>
      <c r="AG52" s="113"/>
      <c r="AH52" s="21"/>
      <c r="AI52" s="21"/>
      <c r="AJ52" s="21"/>
      <c r="AK52" s="21"/>
      <c r="AL52" s="21"/>
      <c r="AM52" s="21"/>
    </row>
    <row r="53" spans="2:39" x14ac:dyDescent="0.2">
      <c r="B53" s="21"/>
      <c r="C53" s="21"/>
      <c r="D53" s="21"/>
      <c r="E53" s="21"/>
      <c r="F53" s="21"/>
      <c r="G53" s="154"/>
      <c r="H53" s="154"/>
      <c r="I53" s="154"/>
      <c r="J53" s="154"/>
      <c r="K53" s="154"/>
      <c r="L53" s="154"/>
      <c r="M53" s="154"/>
      <c r="N53" s="113"/>
      <c r="O53" s="113"/>
      <c r="P53" s="154"/>
      <c r="Q53" s="154"/>
      <c r="R53" s="154"/>
      <c r="S53" s="154"/>
      <c r="T53" s="154"/>
      <c r="U53" s="154"/>
      <c r="V53" s="154"/>
      <c r="W53" s="154"/>
      <c r="X53" s="154"/>
      <c r="Y53" s="154"/>
      <c r="Z53" s="21"/>
      <c r="AA53" s="66"/>
    </row>
    <row r="54" spans="2:39" x14ac:dyDescent="0.2">
      <c r="B54" s="21"/>
      <c r="C54" s="21"/>
      <c r="D54" s="21"/>
      <c r="E54" s="21"/>
      <c r="F54" s="21"/>
      <c r="G54" s="155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21"/>
      <c r="AA54" s="67"/>
    </row>
    <row r="55" spans="2:39" x14ac:dyDescent="0.2">
      <c r="B55" s="21"/>
      <c r="C55" s="21"/>
      <c r="D55" s="21"/>
      <c r="E55" s="21"/>
      <c r="F55" s="21"/>
      <c r="G55" s="21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21"/>
      <c r="AA55" s="67"/>
    </row>
    <row r="56" spans="2:39" x14ac:dyDescent="0.2">
      <c r="B56" s="21"/>
      <c r="C56" s="21"/>
      <c r="D56" s="21"/>
      <c r="E56" s="21"/>
      <c r="F56" s="21"/>
      <c r="G56" s="21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21"/>
      <c r="AA56" s="67"/>
    </row>
    <row r="57" spans="2:39" x14ac:dyDescent="0.2">
      <c r="B57" s="21"/>
      <c r="C57" s="21"/>
      <c r="D57" s="21"/>
      <c r="E57" s="21"/>
      <c r="F57" s="21"/>
      <c r="G57" s="21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21"/>
      <c r="AA57" s="67"/>
    </row>
    <row r="58" spans="2:39" x14ac:dyDescent="0.2">
      <c r="B58" s="21"/>
      <c r="C58" s="21"/>
      <c r="D58" s="21"/>
      <c r="E58" s="21"/>
      <c r="F58" s="21"/>
      <c r="G58" s="21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21"/>
      <c r="AA58" s="21"/>
    </row>
    <row r="59" spans="2:39" x14ac:dyDescent="0.2"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</row>
    <row r="60" spans="2:39" x14ac:dyDescent="0.2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</row>
    <row r="61" spans="2:39" x14ac:dyDescent="0.2"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</row>
    <row r="62" spans="2:39" x14ac:dyDescent="0.2"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</row>
  </sheetData>
  <mergeCells count="453">
    <mergeCell ref="AI42:AJ42"/>
    <mergeCell ref="AI30:AK30"/>
    <mergeCell ref="AI32:AI34"/>
    <mergeCell ref="AJ32:AJ34"/>
    <mergeCell ref="AJ35:AJ37"/>
    <mergeCell ref="AK35:AK37"/>
    <mergeCell ref="AI13:AJ13"/>
    <mergeCell ref="AI15:AK15"/>
    <mergeCell ref="AI17:AI19"/>
    <mergeCell ref="AJ17:AJ19"/>
    <mergeCell ref="AK17:AK19"/>
    <mergeCell ref="AI27:AJ27"/>
    <mergeCell ref="AJ20:AJ22"/>
    <mergeCell ref="AK20:AK22"/>
    <mergeCell ref="AI23:AI25"/>
    <mergeCell ref="AJ23:AJ25"/>
    <mergeCell ref="AK23:AK25"/>
    <mergeCell ref="AI26:AJ26"/>
    <mergeCell ref="AI1:AK1"/>
    <mergeCell ref="AI3:AI5"/>
    <mergeCell ref="AJ3:AJ5"/>
    <mergeCell ref="AK3:AK5"/>
    <mergeCell ref="AI6:AI8"/>
    <mergeCell ref="AJ6:AJ8"/>
    <mergeCell ref="AK6:AK8"/>
    <mergeCell ref="AK9:AK11"/>
    <mergeCell ref="AI12:AJ12"/>
    <mergeCell ref="AF1:AH1"/>
    <mergeCell ref="A3:A13"/>
    <mergeCell ref="B3:B5"/>
    <mergeCell ref="C3:C5"/>
    <mergeCell ref="D3:D5"/>
    <mergeCell ref="J3:J5"/>
    <mergeCell ref="M3:M5"/>
    <mergeCell ref="N3:N5"/>
    <mergeCell ref="Y3:Y5"/>
    <mergeCell ref="Z3:Z5"/>
    <mergeCell ref="N1:P1"/>
    <mergeCell ref="Q1:S1"/>
    <mergeCell ref="Z1:AB1"/>
    <mergeCell ref="AC1:AE1"/>
    <mergeCell ref="T1:V1"/>
    <mergeCell ref="W1:Y1"/>
    <mergeCell ref="H1:J1"/>
    <mergeCell ref="K1:M1"/>
    <mergeCell ref="A1:A2"/>
    <mergeCell ref="B1:B2"/>
    <mergeCell ref="C1:D1"/>
    <mergeCell ref="E1:E2"/>
    <mergeCell ref="F1:F2"/>
    <mergeCell ref="G1:G2"/>
    <mergeCell ref="AC3:AC5"/>
    <mergeCell ref="AD3:AD5"/>
    <mergeCell ref="AE3:AE5"/>
    <mergeCell ref="AF3:AF5"/>
    <mergeCell ref="U3:U5"/>
    <mergeCell ref="V3:V5"/>
    <mergeCell ref="O3:O5"/>
    <mergeCell ref="P3:P5"/>
    <mergeCell ref="Q3:Q5"/>
    <mergeCell ref="R3:R5"/>
    <mergeCell ref="W6:W8"/>
    <mergeCell ref="X6:X8"/>
    <mergeCell ref="AS4:AS5"/>
    <mergeCell ref="AT4:AT5"/>
    <mergeCell ref="B6:B8"/>
    <mergeCell ref="C6:C8"/>
    <mergeCell ref="D6:D8"/>
    <mergeCell ref="J6:J8"/>
    <mergeCell ref="M6:M8"/>
    <mergeCell ref="N6:N8"/>
    <mergeCell ref="O6:O8"/>
    <mergeCell ref="P6:P8"/>
    <mergeCell ref="AG3:AG5"/>
    <mergeCell ref="AH3:AH5"/>
    <mergeCell ref="AO4:AO5"/>
    <mergeCell ref="AP4:AP5"/>
    <mergeCell ref="W3:W5"/>
    <mergeCell ref="X3:X5"/>
    <mergeCell ref="S3:S5"/>
    <mergeCell ref="T3:T5"/>
    <mergeCell ref="AQ4:AQ5"/>
    <mergeCell ref="AR4:AR5"/>
    <mergeCell ref="AA3:AA5"/>
    <mergeCell ref="AB3:AB5"/>
    <mergeCell ref="AS7:AS8"/>
    <mergeCell ref="AT7:AT8"/>
    <mergeCell ref="M9:M11"/>
    <mergeCell ref="N9:N11"/>
    <mergeCell ref="AO7:AO8"/>
    <mergeCell ref="AP7:AP8"/>
    <mergeCell ref="AC6:AC8"/>
    <mergeCell ref="AD6:AD8"/>
    <mergeCell ref="AE6:AE8"/>
    <mergeCell ref="AF6:AF8"/>
    <mergeCell ref="Y6:Y8"/>
    <mergeCell ref="Z6:Z8"/>
    <mergeCell ref="AQ7:AQ8"/>
    <mergeCell ref="AR7:AR8"/>
    <mergeCell ref="AG6:AG8"/>
    <mergeCell ref="AH6:AH8"/>
    <mergeCell ref="AA6:AA8"/>
    <mergeCell ref="AB6:AB8"/>
    <mergeCell ref="Q6:Q8"/>
    <mergeCell ref="R6:R8"/>
    <mergeCell ref="S6:S8"/>
    <mergeCell ref="T6:T8"/>
    <mergeCell ref="U6:U8"/>
    <mergeCell ref="V6:V8"/>
    <mergeCell ref="AA9:AA11"/>
    <mergeCell ref="AB9:AB11"/>
    <mergeCell ref="AC9:AC11"/>
    <mergeCell ref="AD9:AD11"/>
    <mergeCell ref="AE9:AE11"/>
    <mergeCell ref="AF9:AF11"/>
    <mergeCell ref="U9:U11"/>
    <mergeCell ref="V9:V11"/>
    <mergeCell ref="B9:B11"/>
    <mergeCell ref="C9:C11"/>
    <mergeCell ref="D9:D11"/>
    <mergeCell ref="J9:J11"/>
    <mergeCell ref="O9:O11"/>
    <mergeCell ref="P9:P11"/>
    <mergeCell ref="Q9:Q11"/>
    <mergeCell ref="R9:R11"/>
    <mergeCell ref="AS10:AS11"/>
    <mergeCell ref="AT10:AT11"/>
    <mergeCell ref="B12:G12"/>
    <mergeCell ref="H12:I12"/>
    <mergeCell ref="K12:L12"/>
    <mergeCell ref="N12:O12"/>
    <mergeCell ref="Q12:R12"/>
    <mergeCell ref="T12:U12"/>
    <mergeCell ref="W12:X12"/>
    <mergeCell ref="Z12:AA12"/>
    <mergeCell ref="AG9:AG11"/>
    <mergeCell ref="AH9:AH11"/>
    <mergeCell ref="AO10:AO11"/>
    <mergeCell ref="AP10:AP11"/>
    <mergeCell ref="W9:W11"/>
    <mergeCell ref="X9:X11"/>
    <mergeCell ref="Y9:Y11"/>
    <mergeCell ref="Z9:Z11"/>
    <mergeCell ref="AI9:AI11"/>
    <mergeCell ref="AJ9:AJ11"/>
    <mergeCell ref="S9:S11"/>
    <mergeCell ref="T9:T11"/>
    <mergeCell ref="AQ10:AQ11"/>
    <mergeCell ref="AR10:AR11"/>
    <mergeCell ref="AC12:AD12"/>
    <mergeCell ref="AF12:AG12"/>
    <mergeCell ref="B13:G13"/>
    <mergeCell ref="H13:I13"/>
    <mergeCell ref="K13:L13"/>
    <mergeCell ref="N13:O13"/>
    <mergeCell ref="Q13:R13"/>
    <mergeCell ref="T13:U13"/>
    <mergeCell ref="W13:X13"/>
    <mergeCell ref="Z13:AA13"/>
    <mergeCell ref="AC15:AE15"/>
    <mergeCell ref="AC13:AD13"/>
    <mergeCell ref="AF13:AG13"/>
    <mergeCell ref="AF15:AH15"/>
    <mergeCell ref="A15:A16"/>
    <mergeCell ref="B15:B16"/>
    <mergeCell ref="C15:D15"/>
    <mergeCell ref="E15:E16"/>
    <mergeCell ref="F15:F16"/>
    <mergeCell ref="N15:P15"/>
    <mergeCell ref="Q15:S15"/>
    <mergeCell ref="T15:V15"/>
    <mergeCell ref="W15:Y15"/>
    <mergeCell ref="G15:G16"/>
    <mergeCell ref="H15:J15"/>
    <mergeCell ref="K15:M15"/>
    <mergeCell ref="J17:J19"/>
    <mergeCell ref="Z15:AB15"/>
    <mergeCell ref="M17:M19"/>
    <mergeCell ref="N17:N19"/>
    <mergeCell ref="O17:O19"/>
    <mergeCell ref="A17:A27"/>
    <mergeCell ref="B17:B19"/>
    <mergeCell ref="C17:C19"/>
    <mergeCell ref="D17:D19"/>
    <mergeCell ref="B20:B22"/>
    <mergeCell ref="C20:C22"/>
    <mergeCell ref="J20:J22"/>
    <mergeCell ref="D20:D22"/>
    <mergeCell ref="B26:G26"/>
    <mergeCell ref="O20:O22"/>
    <mergeCell ref="P20:P22"/>
    <mergeCell ref="Q20:Q22"/>
    <mergeCell ref="R20:R22"/>
    <mergeCell ref="S20:S22"/>
    <mergeCell ref="T20:T22"/>
    <mergeCell ref="U20:U22"/>
    <mergeCell ref="X20:X22"/>
    <mergeCell ref="B27:G27"/>
    <mergeCell ref="AT18:AT19"/>
    <mergeCell ref="M20:M22"/>
    <mergeCell ref="N20:N22"/>
    <mergeCell ref="AO18:AO19"/>
    <mergeCell ref="AP18:AP19"/>
    <mergeCell ref="AC17:AC19"/>
    <mergeCell ref="AD17:AD19"/>
    <mergeCell ref="AE17:AE19"/>
    <mergeCell ref="X17:X19"/>
    <mergeCell ref="Y17:Y19"/>
    <mergeCell ref="Z17:Z19"/>
    <mergeCell ref="AQ18:AQ19"/>
    <mergeCell ref="AF17:AF19"/>
    <mergeCell ref="AG17:AG19"/>
    <mergeCell ref="AH17:AH19"/>
    <mergeCell ref="P17:P19"/>
    <mergeCell ref="AA17:AA19"/>
    <mergeCell ref="AB17:AB19"/>
    <mergeCell ref="Q17:Q19"/>
    <mergeCell ref="R17:R19"/>
    <mergeCell ref="S17:S19"/>
    <mergeCell ref="T17:T19"/>
    <mergeCell ref="U17:U19"/>
    <mergeCell ref="V17:V19"/>
    <mergeCell ref="AR18:AR19"/>
    <mergeCell ref="AS18:AS19"/>
    <mergeCell ref="W17:W19"/>
    <mergeCell ref="AT21:AT22"/>
    <mergeCell ref="B23:B25"/>
    <mergeCell ref="C23:C25"/>
    <mergeCell ref="D23:D25"/>
    <mergeCell ref="J23:J25"/>
    <mergeCell ref="M23:M25"/>
    <mergeCell ref="N23:N25"/>
    <mergeCell ref="O23:O25"/>
    <mergeCell ref="P23:P25"/>
    <mergeCell ref="AR21:AR22"/>
    <mergeCell ref="AA20:AA22"/>
    <mergeCell ref="AB20:AB22"/>
    <mergeCell ref="AC20:AC22"/>
    <mergeCell ref="AD20:AD22"/>
    <mergeCell ref="AE20:AE22"/>
    <mergeCell ref="AF20:AF22"/>
    <mergeCell ref="AG20:AG22"/>
    <mergeCell ref="AH20:AH22"/>
    <mergeCell ref="AO21:AO22"/>
    <mergeCell ref="V20:V22"/>
    <mergeCell ref="W20:W22"/>
    <mergeCell ref="AS21:AS22"/>
    <mergeCell ref="Y20:Y22"/>
    <mergeCell ref="Z20:Z22"/>
    <mergeCell ref="AI20:AI22"/>
    <mergeCell ref="H26:I26"/>
    <mergeCell ref="K26:L26"/>
    <mergeCell ref="N26:O26"/>
    <mergeCell ref="K27:L27"/>
    <mergeCell ref="N27:O27"/>
    <mergeCell ref="W27:X27"/>
    <mergeCell ref="AS24:AS25"/>
    <mergeCell ref="AC27:AD27"/>
    <mergeCell ref="AF27:AG27"/>
    <mergeCell ref="Q27:R27"/>
    <mergeCell ref="T27:U27"/>
    <mergeCell ref="Z27:AA27"/>
    <mergeCell ref="H27:I27"/>
    <mergeCell ref="AQ21:AQ22"/>
    <mergeCell ref="AP21:AP22"/>
    <mergeCell ref="Q23:Q25"/>
    <mergeCell ref="R23:R25"/>
    <mergeCell ref="S23:S25"/>
    <mergeCell ref="T23:T25"/>
    <mergeCell ref="U23:U25"/>
    <mergeCell ref="AT24:AT25"/>
    <mergeCell ref="Q26:R26"/>
    <mergeCell ref="T26:U26"/>
    <mergeCell ref="AO24:AO25"/>
    <mergeCell ref="AP24:AP25"/>
    <mergeCell ref="AC23:AC25"/>
    <mergeCell ref="AD23:AD25"/>
    <mergeCell ref="AE23:AE25"/>
    <mergeCell ref="AF23:AF25"/>
    <mergeCell ref="Y23:Y25"/>
    <mergeCell ref="Z23:Z25"/>
    <mergeCell ref="AQ24:AQ25"/>
    <mergeCell ref="AR24:AR25"/>
    <mergeCell ref="AG23:AG25"/>
    <mergeCell ref="AH23:AH25"/>
    <mergeCell ref="AA23:AA25"/>
    <mergeCell ref="AB23:AB25"/>
    <mergeCell ref="AC26:AD26"/>
    <mergeCell ref="AF26:AG26"/>
    <mergeCell ref="W26:X26"/>
    <mergeCell ref="Z26:AA26"/>
    <mergeCell ref="V23:V25"/>
    <mergeCell ref="W23:W25"/>
    <mergeCell ref="X23:X25"/>
    <mergeCell ref="M32:M34"/>
    <mergeCell ref="A32:A42"/>
    <mergeCell ref="B32:B34"/>
    <mergeCell ref="C32:C34"/>
    <mergeCell ref="D32:D34"/>
    <mergeCell ref="B35:B37"/>
    <mergeCell ref="J35:J37"/>
    <mergeCell ref="C35:C37"/>
    <mergeCell ref="B42:G42"/>
    <mergeCell ref="D35:D37"/>
    <mergeCell ref="B41:G41"/>
    <mergeCell ref="A30:A31"/>
    <mergeCell ref="B30:B31"/>
    <mergeCell ref="C30:D30"/>
    <mergeCell ref="E30:E31"/>
    <mergeCell ref="F30:F31"/>
    <mergeCell ref="G30:G31"/>
    <mergeCell ref="H30:J30"/>
    <mergeCell ref="K30:L30"/>
    <mergeCell ref="J32:J34"/>
    <mergeCell ref="AC30:AE30"/>
    <mergeCell ref="AF30:AH30"/>
    <mergeCell ref="Q32:Q34"/>
    <mergeCell ref="R32:R34"/>
    <mergeCell ref="N30:P30"/>
    <mergeCell ref="Q30:S30"/>
    <mergeCell ref="T30:V30"/>
    <mergeCell ref="V32:V34"/>
    <mergeCell ref="AE32:AE34"/>
    <mergeCell ref="X32:X34"/>
    <mergeCell ref="P32:P34"/>
    <mergeCell ref="AA32:AA34"/>
    <mergeCell ref="N32:N34"/>
    <mergeCell ref="T32:T34"/>
    <mergeCell ref="U32:U34"/>
    <mergeCell ref="O32:O34"/>
    <mergeCell ref="S32:S34"/>
    <mergeCell ref="W30:Y30"/>
    <mergeCell ref="Z30:AB30"/>
    <mergeCell ref="U35:U37"/>
    <mergeCell ref="P35:P37"/>
    <mergeCell ref="Q35:Q37"/>
    <mergeCell ref="R35:R37"/>
    <mergeCell ref="O38:O40"/>
    <mergeCell ref="AS33:AS34"/>
    <mergeCell ref="AT33:AT34"/>
    <mergeCell ref="M35:M37"/>
    <mergeCell ref="N35:N37"/>
    <mergeCell ref="AO33:AO34"/>
    <mergeCell ref="AP33:AP34"/>
    <mergeCell ref="AC32:AC34"/>
    <mergeCell ref="AD32:AD34"/>
    <mergeCell ref="O35:O37"/>
    <mergeCell ref="Y32:Y34"/>
    <mergeCell ref="Z32:Z34"/>
    <mergeCell ref="W32:W34"/>
    <mergeCell ref="AQ33:AQ34"/>
    <mergeCell ref="AF32:AF34"/>
    <mergeCell ref="AG32:AG34"/>
    <mergeCell ref="AH32:AH34"/>
    <mergeCell ref="AK32:AK34"/>
    <mergeCell ref="AB32:AB34"/>
    <mergeCell ref="V35:V37"/>
    <mergeCell ref="W35:W37"/>
    <mergeCell ref="X35:X37"/>
    <mergeCell ref="AQ36:AQ37"/>
    <mergeCell ref="AP36:AP37"/>
    <mergeCell ref="Y35:Y37"/>
    <mergeCell ref="Z35:Z37"/>
    <mergeCell ref="AI35:AI37"/>
    <mergeCell ref="AR33:AR34"/>
    <mergeCell ref="X38:X40"/>
    <mergeCell ref="W38:W40"/>
    <mergeCell ref="AJ38:AJ40"/>
    <mergeCell ref="AK38:AK40"/>
    <mergeCell ref="AR39:AR40"/>
    <mergeCell ref="AS36:AS37"/>
    <mergeCell ref="AT36:AT37"/>
    <mergeCell ref="B38:B40"/>
    <mergeCell ref="C38:C40"/>
    <mergeCell ref="D38:D40"/>
    <mergeCell ref="J38:J40"/>
    <mergeCell ref="M38:M40"/>
    <mergeCell ref="N38:N40"/>
    <mergeCell ref="Q38:Q40"/>
    <mergeCell ref="P38:P40"/>
    <mergeCell ref="AR36:AR37"/>
    <mergeCell ref="AA35:AA37"/>
    <mergeCell ref="AB35:AB37"/>
    <mergeCell ref="AC35:AC37"/>
    <mergeCell ref="AD35:AD37"/>
    <mergeCell ref="AE35:AE37"/>
    <mergeCell ref="AF35:AF37"/>
    <mergeCell ref="AG35:AG37"/>
    <mergeCell ref="AH35:AH37"/>
    <mergeCell ref="AO36:AO37"/>
    <mergeCell ref="S35:S37"/>
    <mergeCell ref="T35:T37"/>
    <mergeCell ref="AS39:AS40"/>
    <mergeCell ref="AT39:AT40"/>
    <mergeCell ref="R38:R40"/>
    <mergeCell ref="S38:S40"/>
    <mergeCell ref="T38:T40"/>
    <mergeCell ref="U38:U40"/>
    <mergeCell ref="V38:V40"/>
    <mergeCell ref="AQ39:AQ40"/>
    <mergeCell ref="Y38:Y40"/>
    <mergeCell ref="Z38:Z40"/>
    <mergeCell ref="Z41:AA41"/>
    <mergeCell ref="AC41:AD41"/>
    <mergeCell ref="AI41:AJ41"/>
    <mergeCell ref="AO39:AO40"/>
    <mergeCell ref="AP39:AP40"/>
    <mergeCell ref="AG38:AG40"/>
    <mergeCell ref="AH38:AH40"/>
    <mergeCell ref="AA38:AA40"/>
    <mergeCell ref="AB38:AB40"/>
    <mergeCell ref="AC38:AC40"/>
    <mergeCell ref="AD38:AD40"/>
    <mergeCell ref="AE38:AE40"/>
    <mergeCell ref="AF38:AF40"/>
    <mergeCell ref="AI38:AI40"/>
    <mergeCell ref="AF41:AG41"/>
    <mergeCell ref="AC42:AD42"/>
    <mergeCell ref="AF42:AG42"/>
    <mergeCell ref="Z42:AA42"/>
    <mergeCell ref="H41:I41"/>
    <mergeCell ref="K41:L41"/>
    <mergeCell ref="N41:O41"/>
    <mergeCell ref="W41:X41"/>
    <mergeCell ref="H42:I42"/>
    <mergeCell ref="Q41:R41"/>
    <mergeCell ref="T41:U41"/>
    <mergeCell ref="X45:Y45"/>
    <mergeCell ref="G52:Y52"/>
    <mergeCell ref="W42:X42"/>
    <mergeCell ref="K42:L42"/>
    <mergeCell ref="N42:O42"/>
    <mergeCell ref="Q42:R42"/>
    <mergeCell ref="T42:U42"/>
    <mergeCell ref="P45:Q45"/>
    <mergeCell ref="R45:S45"/>
    <mergeCell ref="G44:Y44"/>
    <mergeCell ref="G45:G46"/>
    <mergeCell ref="H45:I45"/>
    <mergeCell ref="J45:K45"/>
    <mergeCell ref="L45:M45"/>
    <mergeCell ref="N45:O45"/>
    <mergeCell ref="T45:U45"/>
    <mergeCell ref="V45:W45"/>
    <mergeCell ref="T53:U53"/>
    <mergeCell ref="V53:W53"/>
    <mergeCell ref="X53:Y53"/>
    <mergeCell ref="G53:G54"/>
    <mergeCell ref="H53:I53"/>
    <mergeCell ref="J53:K53"/>
    <mergeCell ref="L53:M53"/>
    <mergeCell ref="P53:Q53"/>
    <mergeCell ref="R53:S53"/>
  </mergeCells>
  <phoneticPr fontId="2" type="noConversion"/>
  <pageMargins left="0.78740157499999996" right="0.78740157499999996" top="0.984251969" bottom="0.984251969" header="0.4921259845" footer="0.4921259845"/>
  <pageSetup paperSize="9" scale="5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R73"/>
  <sheetViews>
    <sheetView zoomScale="85" zoomScaleNormal="85" workbookViewId="0">
      <selection activeCell="J20" sqref="J20:J22"/>
    </sheetView>
  </sheetViews>
  <sheetFormatPr defaultRowHeight="12.75" x14ac:dyDescent="0.2"/>
  <cols>
    <col min="1" max="1" width="10.140625" customWidth="1"/>
    <col min="2" max="2" width="6.140625" customWidth="1"/>
    <col min="3" max="3" width="8.140625" customWidth="1"/>
    <col min="5" max="5" width="21.85546875" customWidth="1"/>
    <col min="6" max="6" width="11.7109375" customWidth="1"/>
    <col min="7" max="7" width="12" customWidth="1"/>
    <col min="8" max="8" width="9.85546875" customWidth="1"/>
    <col min="9" max="10" width="11.7109375" customWidth="1"/>
    <col min="11" max="11" width="10.42578125" customWidth="1"/>
    <col min="12" max="13" width="10.7109375" customWidth="1"/>
    <col min="14" max="14" width="8.42578125" customWidth="1"/>
    <col min="15" max="16" width="7.28515625" customWidth="1"/>
    <col min="17" max="17" width="8.85546875" customWidth="1"/>
    <col min="18" max="19" width="7.28515625" customWidth="1"/>
    <col min="20" max="20" width="8.85546875" customWidth="1"/>
    <col min="21" max="22" width="7.28515625" customWidth="1"/>
    <col min="23" max="23" width="9.5703125" customWidth="1"/>
    <col min="24" max="24" width="8" customWidth="1"/>
    <col min="25" max="25" width="9.5703125" customWidth="1"/>
    <col min="26" max="26" width="9.28515625" customWidth="1"/>
    <col min="27" max="28" width="7.28515625" customWidth="1"/>
    <col min="29" max="29" width="8.5703125" customWidth="1"/>
    <col min="30" max="31" width="7.28515625" customWidth="1"/>
    <col min="32" max="32" width="8.5703125" customWidth="1"/>
    <col min="33" max="33" width="7.28515625" customWidth="1"/>
    <col min="34" max="34" width="9" customWidth="1"/>
    <col min="36" max="41" width="7.7109375" customWidth="1"/>
  </cols>
  <sheetData>
    <row r="1" spans="1:44" ht="12.75" customHeight="1" x14ac:dyDescent="0.2">
      <c r="A1" s="289" t="s">
        <v>12</v>
      </c>
      <c r="B1" s="291" t="s">
        <v>26</v>
      </c>
      <c r="C1" s="252" t="s">
        <v>32</v>
      </c>
      <c r="D1" s="293"/>
      <c r="E1" s="293" t="s">
        <v>28</v>
      </c>
      <c r="F1" s="289" t="s">
        <v>29</v>
      </c>
      <c r="G1" s="252" t="s">
        <v>2</v>
      </c>
      <c r="H1" s="284" t="s">
        <v>30</v>
      </c>
      <c r="I1" s="285"/>
      <c r="J1" s="286"/>
      <c r="K1" s="287" t="s">
        <v>3</v>
      </c>
      <c r="L1" s="287"/>
      <c r="M1" s="288"/>
      <c r="N1" s="266" t="s">
        <v>4</v>
      </c>
      <c r="O1" s="267"/>
      <c r="P1" s="268"/>
      <c r="Q1" s="269" t="s">
        <v>5</v>
      </c>
      <c r="R1" s="270"/>
      <c r="S1" s="271"/>
      <c r="T1" s="278" t="s">
        <v>7</v>
      </c>
      <c r="U1" s="279"/>
      <c r="V1" s="280"/>
      <c r="W1" s="281" t="s">
        <v>11</v>
      </c>
      <c r="X1" s="282"/>
      <c r="Y1" s="283"/>
      <c r="Z1" s="272" t="s">
        <v>8</v>
      </c>
      <c r="AA1" s="273"/>
      <c r="AB1" s="274"/>
      <c r="AC1" s="275" t="s">
        <v>9</v>
      </c>
      <c r="AD1" s="276"/>
      <c r="AE1" s="277"/>
      <c r="AF1" s="257" t="s">
        <v>10</v>
      </c>
      <c r="AG1" s="258"/>
      <c r="AH1" s="296"/>
      <c r="AI1" s="295" t="s">
        <v>22</v>
      </c>
      <c r="AJ1" s="258"/>
      <c r="AK1" s="296"/>
    </row>
    <row r="2" spans="1:44" ht="26.25" thickBot="1" x14ac:dyDescent="0.25">
      <c r="A2" s="290"/>
      <c r="B2" s="292"/>
      <c r="C2" s="52"/>
      <c r="D2" s="2" t="s">
        <v>27</v>
      </c>
      <c r="E2" s="294"/>
      <c r="F2" s="290"/>
      <c r="G2" s="230"/>
      <c r="H2" s="53" t="s">
        <v>34</v>
      </c>
      <c r="I2" s="71" t="s">
        <v>31</v>
      </c>
      <c r="J2" s="54" t="s">
        <v>21</v>
      </c>
      <c r="K2" s="32" t="s">
        <v>34</v>
      </c>
      <c r="L2" s="34" t="s">
        <v>31</v>
      </c>
      <c r="M2" s="7" t="s">
        <v>21</v>
      </c>
      <c r="N2" s="5" t="s">
        <v>6</v>
      </c>
      <c r="O2" s="90" t="s">
        <v>31</v>
      </c>
      <c r="P2" s="16" t="s">
        <v>21</v>
      </c>
      <c r="Q2" s="13" t="s">
        <v>6</v>
      </c>
      <c r="R2" s="91" t="s">
        <v>31</v>
      </c>
      <c r="S2" s="14" t="s">
        <v>21</v>
      </c>
      <c r="T2" s="37" t="s">
        <v>6</v>
      </c>
      <c r="U2" s="92" t="s">
        <v>31</v>
      </c>
      <c r="V2" s="38" t="s">
        <v>21</v>
      </c>
      <c r="W2" s="36" t="s">
        <v>11</v>
      </c>
      <c r="X2" s="93" t="s">
        <v>31</v>
      </c>
      <c r="Y2" s="94" t="s">
        <v>21</v>
      </c>
      <c r="Z2" s="12" t="s">
        <v>6</v>
      </c>
      <c r="AA2" s="95" t="s">
        <v>31</v>
      </c>
      <c r="AB2" s="10" t="s">
        <v>21</v>
      </c>
      <c r="AC2" s="56" t="s">
        <v>6</v>
      </c>
      <c r="AD2" s="96" t="s">
        <v>31</v>
      </c>
      <c r="AE2" s="57" t="s">
        <v>21</v>
      </c>
      <c r="AF2" s="58" t="s">
        <v>6</v>
      </c>
      <c r="AG2" s="97" t="s">
        <v>31</v>
      </c>
      <c r="AH2" s="24" t="s">
        <v>21</v>
      </c>
      <c r="AI2" s="130" t="s">
        <v>6</v>
      </c>
      <c r="AJ2" s="119" t="s">
        <v>31</v>
      </c>
      <c r="AK2" s="131" t="s">
        <v>23</v>
      </c>
      <c r="AM2" s="125"/>
      <c r="AN2" s="125"/>
      <c r="AO2" s="125"/>
      <c r="AP2" s="125"/>
      <c r="AQ2" s="125"/>
      <c r="AR2" s="125"/>
    </row>
    <row r="3" spans="1:44" ht="12.75" customHeight="1" x14ac:dyDescent="0.2">
      <c r="A3" s="330" t="s">
        <v>24</v>
      </c>
      <c r="B3" s="252">
        <v>1</v>
      </c>
      <c r="C3" s="253" t="s">
        <v>18</v>
      </c>
      <c r="D3" s="254">
        <v>589.67999999999995</v>
      </c>
      <c r="E3" s="47" t="s">
        <v>0</v>
      </c>
      <c r="F3" s="4">
        <v>37</v>
      </c>
      <c r="G3" s="11">
        <v>13848</v>
      </c>
      <c r="H3" s="28">
        <f>G3-K3-F3</f>
        <v>13519</v>
      </c>
      <c r="I3" s="30">
        <f>((10400*H3)/F3)*50</f>
        <v>189996756.75675675</v>
      </c>
      <c r="J3" s="234">
        <f>I5/D3</f>
        <v>347438.04651212064</v>
      </c>
      <c r="K3" s="22">
        <v>292</v>
      </c>
      <c r="L3" s="23">
        <f>((10400*K3)/F3)*50</f>
        <v>4103783.7837837841</v>
      </c>
      <c r="M3" s="237">
        <f>L5/D3</f>
        <v>6762.0530583493555</v>
      </c>
      <c r="N3" s="214">
        <v>13</v>
      </c>
      <c r="O3" s="205">
        <f>L5*N3/100</f>
        <v>518368.16816816822</v>
      </c>
      <c r="P3" s="208">
        <f>O3/D3</f>
        <v>879.06689758541631</v>
      </c>
      <c r="Q3" s="222">
        <v>71.099999999999994</v>
      </c>
      <c r="R3" s="205">
        <f>O3*Q3/100</f>
        <v>368559.76756756759</v>
      </c>
      <c r="S3" s="219">
        <f>R3/D3</f>
        <v>625.01656418323091</v>
      </c>
      <c r="T3" s="222">
        <v>10.5</v>
      </c>
      <c r="U3" s="205">
        <f>O3*T3/100</f>
        <v>54428.657657657663</v>
      </c>
      <c r="V3" s="225">
        <f>U3/D3</f>
        <v>92.302024246468704</v>
      </c>
      <c r="W3" s="211">
        <v>37.700000000000003</v>
      </c>
      <c r="X3" s="205">
        <f>L5*W3/100</f>
        <v>1503267.6876876878</v>
      </c>
      <c r="Y3" s="208">
        <f>X3/D3</f>
        <v>2549.2940029977071</v>
      </c>
      <c r="Z3" s="214">
        <v>0.7</v>
      </c>
      <c r="AA3" s="205">
        <f>L5*Z3/100</f>
        <v>27912.132132132134</v>
      </c>
      <c r="AB3" s="225">
        <f>AA3/D3</f>
        <v>47.334371408445492</v>
      </c>
      <c r="AC3" s="214">
        <v>8.1999999999999993</v>
      </c>
      <c r="AD3" s="205">
        <f>L5*AC3/100</f>
        <v>326970.69069069071</v>
      </c>
      <c r="AE3" s="225">
        <f>AD3/D3</f>
        <v>554.4883507846472</v>
      </c>
      <c r="AF3" s="211">
        <v>11.9</v>
      </c>
      <c r="AG3" s="205">
        <f>L5*AF3/100</f>
        <v>474506.24624624627</v>
      </c>
      <c r="AH3" s="225">
        <f>AG3/D3</f>
        <v>804.68431394357333</v>
      </c>
      <c r="AI3" s="215">
        <v>0.5</v>
      </c>
      <c r="AJ3" s="206">
        <f>L5*AI3/100</f>
        <v>19937.237237237237</v>
      </c>
      <c r="AK3" s="226">
        <f>AJ3/D3</f>
        <v>33.810265291746774</v>
      </c>
      <c r="AM3" s="127"/>
      <c r="AN3" s="127"/>
      <c r="AO3" s="127"/>
      <c r="AP3" s="127"/>
      <c r="AQ3" s="127"/>
      <c r="AR3" s="129"/>
    </row>
    <row r="4" spans="1:44" ht="12.75" customHeight="1" x14ac:dyDescent="0.2">
      <c r="A4" s="331"/>
      <c r="B4" s="229"/>
      <c r="C4" s="232"/>
      <c r="D4" s="235"/>
      <c r="E4" s="48" t="s">
        <v>14</v>
      </c>
      <c r="F4" s="39">
        <v>36</v>
      </c>
      <c r="G4" s="59">
        <v>15518</v>
      </c>
      <c r="H4" s="33">
        <f>G4-K4-F4</f>
        <v>15214</v>
      </c>
      <c r="I4" s="30">
        <f>((10400*H4)/F4)*50</f>
        <v>219757777.77777779</v>
      </c>
      <c r="J4" s="235"/>
      <c r="K4" s="3">
        <v>268</v>
      </c>
      <c r="L4" s="23">
        <f>((10400*K4)/F4)*50</f>
        <v>3871111.111111111</v>
      </c>
      <c r="M4" s="237"/>
      <c r="N4" s="215"/>
      <c r="O4" s="206"/>
      <c r="P4" s="209"/>
      <c r="Q4" s="223"/>
      <c r="R4" s="206"/>
      <c r="S4" s="220"/>
      <c r="T4" s="223"/>
      <c r="U4" s="206"/>
      <c r="V4" s="226"/>
      <c r="W4" s="212"/>
      <c r="X4" s="206"/>
      <c r="Y4" s="209"/>
      <c r="Z4" s="215"/>
      <c r="AA4" s="206"/>
      <c r="AB4" s="226"/>
      <c r="AC4" s="215"/>
      <c r="AD4" s="206"/>
      <c r="AE4" s="226"/>
      <c r="AF4" s="212"/>
      <c r="AG4" s="206"/>
      <c r="AH4" s="226"/>
      <c r="AI4" s="215"/>
      <c r="AJ4" s="206"/>
      <c r="AK4" s="226"/>
      <c r="AM4" s="160"/>
      <c r="AN4" s="160"/>
      <c r="AO4" s="160"/>
      <c r="AP4" s="160"/>
      <c r="AQ4" s="160"/>
      <c r="AR4" s="161"/>
    </row>
    <row r="5" spans="1:44" ht="12.75" customHeight="1" thickBot="1" x14ac:dyDescent="0.25">
      <c r="A5" s="331"/>
      <c r="B5" s="263"/>
      <c r="C5" s="264"/>
      <c r="D5" s="265"/>
      <c r="E5" s="51" t="s">
        <v>1</v>
      </c>
      <c r="F5" s="42">
        <f t="shared" ref="F5:L5" si="0">AVERAGE(F3:F4)</f>
        <v>36.5</v>
      </c>
      <c r="G5" s="62">
        <f t="shared" si="0"/>
        <v>14683</v>
      </c>
      <c r="H5" s="55">
        <f t="shared" si="0"/>
        <v>14366.5</v>
      </c>
      <c r="I5" s="106">
        <f t="shared" si="0"/>
        <v>204877267.26726729</v>
      </c>
      <c r="J5" s="265"/>
      <c r="K5" s="64">
        <f t="shared" si="0"/>
        <v>280</v>
      </c>
      <c r="L5" s="63">
        <f t="shared" si="0"/>
        <v>3987447.4474474476</v>
      </c>
      <c r="M5" s="237"/>
      <c r="N5" s="216"/>
      <c r="O5" s="207"/>
      <c r="P5" s="210"/>
      <c r="Q5" s="224"/>
      <c r="R5" s="207"/>
      <c r="S5" s="221"/>
      <c r="T5" s="224"/>
      <c r="U5" s="207"/>
      <c r="V5" s="227"/>
      <c r="W5" s="213"/>
      <c r="X5" s="207"/>
      <c r="Y5" s="210"/>
      <c r="Z5" s="216"/>
      <c r="AA5" s="207"/>
      <c r="AB5" s="227"/>
      <c r="AC5" s="216"/>
      <c r="AD5" s="207"/>
      <c r="AE5" s="227"/>
      <c r="AF5" s="213"/>
      <c r="AG5" s="207"/>
      <c r="AH5" s="227"/>
      <c r="AI5" s="215"/>
      <c r="AJ5" s="206"/>
      <c r="AK5" s="226"/>
      <c r="AM5" s="160"/>
      <c r="AN5" s="160"/>
      <c r="AO5" s="160"/>
      <c r="AP5" s="160"/>
      <c r="AQ5" s="160"/>
      <c r="AR5" s="161"/>
    </row>
    <row r="6" spans="1:44" ht="13.5" thickBot="1" x14ac:dyDescent="0.25">
      <c r="A6" s="331"/>
      <c r="B6" s="252">
        <v>2</v>
      </c>
      <c r="C6" s="253" t="s">
        <v>18</v>
      </c>
      <c r="D6" s="254">
        <v>187.2</v>
      </c>
      <c r="E6" s="47" t="s">
        <v>0</v>
      </c>
      <c r="F6" s="4">
        <v>136</v>
      </c>
      <c r="G6" s="11">
        <v>14271</v>
      </c>
      <c r="H6" s="20">
        <f>G6-K6-F6</f>
        <v>13719</v>
      </c>
      <c r="I6" s="116">
        <f>((10400*H6)/F6)*50</f>
        <v>52455000</v>
      </c>
      <c r="J6" s="254">
        <f>I8/D6</f>
        <v>310386.35361552029</v>
      </c>
      <c r="K6" s="9">
        <v>416</v>
      </c>
      <c r="L6" s="8">
        <f>((10400*K6)/F6)*50</f>
        <v>1590588.2352941176</v>
      </c>
      <c r="M6" s="255">
        <f>L8/D6</f>
        <v>8117.4136321195147</v>
      </c>
      <c r="N6" s="238">
        <v>19</v>
      </c>
      <c r="O6" s="240">
        <f>L8*N6/100</f>
        <v>288720.16806722688</v>
      </c>
      <c r="P6" s="246">
        <f>O6/D6</f>
        <v>1542.3085901027077</v>
      </c>
      <c r="Q6" s="248">
        <v>77.2</v>
      </c>
      <c r="R6" s="240">
        <f>O6*Q6/100</f>
        <v>222891.96974789919</v>
      </c>
      <c r="S6" s="250">
        <f>R6/D6</f>
        <v>1190.6622315592906</v>
      </c>
      <c r="T6" s="248">
        <v>5.0999999999999996</v>
      </c>
      <c r="U6" s="240">
        <f>O6*T6/100</f>
        <v>14724.72857142857</v>
      </c>
      <c r="V6" s="242">
        <f>U6/D6</f>
        <v>78.657738095238088</v>
      </c>
      <c r="W6" s="244">
        <v>11.1</v>
      </c>
      <c r="X6" s="240">
        <f>L8*W6/100</f>
        <v>168673.36134453781</v>
      </c>
      <c r="Y6" s="246">
        <f>X6/D6</f>
        <v>901.03291316526611</v>
      </c>
      <c r="Z6" s="238">
        <v>9.6999999999999993</v>
      </c>
      <c r="AA6" s="240">
        <f>L8*Z6/100</f>
        <v>147399.24369747899</v>
      </c>
      <c r="AB6" s="242">
        <f>AA6/D6</f>
        <v>787.38912231559289</v>
      </c>
      <c r="AC6" s="238">
        <v>1.7</v>
      </c>
      <c r="AD6" s="240">
        <f>L8*AC6/100</f>
        <v>25832.857142857141</v>
      </c>
      <c r="AE6" s="242">
        <f>AD6/D6</f>
        <v>137.99603174603175</v>
      </c>
      <c r="AF6" s="244">
        <v>13.1</v>
      </c>
      <c r="AG6" s="240">
        <f>L8*AF6/100</f>
        <v>199064.95798319328</v>
      </c>
      <c r="AH6" s="242">
        <f>AG6/D6</f>
        <v>1063.3811858076565</v>
      </c>
      <c r="AI6" s="216">
        <v>2.1</v>
      </c>
      <c r="AJ6" s="206">
        <f>L8*AI6/100</f>
        <v>31911.176470588238</v>
      </c>
      <c r="AK6" s="226">
        <f>AJ6/D6</f>
        <v>170.46568627450984</v>
      </c>
      <c r="AM6" s="127"/>
      <c r="AN6" s="127"/>
      <c r="AO6" s="127"/>
      <c r="AP6" s="127"/>
      <c r="AQ6" s="127"/>
      <c r="AR6" s="129"/>
    </row>
    <row r="7" spans="1:44" x14ac:dyDescent="0.2">
      <c r="A7" s="331"/>
      <c r="B7" s="229"/>
      <c r="C7" s="232"/>
      <c r="D7" s="235"/>
      <c r="E7" s="48" t="s">
        <v>14</v>
      </c>
      <c r="F7" s="39">
        <v>126</v>
      </c>
      <c r="G7" s="59">
        <v>15925</v>
      </c>
      <c r="H7" s="33">
        <f>G7-K7-F7</f>
        <v>15448</v>
      </c>
      <c r="I7" s="116">
        <f>((10400*H7)/F7)*50</f>
        <v>63753650.793650791</v>
      </c>
      <c r="J7" s="235"/>
      <c r="K7" s="3">
        <v>351</v>
      </c>
      <c r="L7" s="8">
        <f>((10400*K7)/F7)*50</f>
        <v>1448571.4285714286</v>
      </c>
      <c r="M7" s="237"/>
      <c r="N7" s="215"/>
      <c r="O7" s="206"/>
      <c r="P7" s="209"/>
      <c r="Q7" s="223"/>
      <c r="R7" s="206"/>
      <c r="S7" s="220"/>
      <c r="T7" s="223"/>
      <c r="U7" s="206"/>
      <c r="V7" s="226"/>
      <c r="W7" s="212"/>
      <c r="X7" s="206"/>
      <c r="Y7" s="209"/>
      <c r="Z7" s="215"/>
      <c r="AA7" s="206"/>
      <c r="AB7" s="226"/>
      <c r="AC7" s="215"/>
      <c r="AD7" s="206"/>
      <c r="AE7" s="226"/>
      <c r="AF7" s="212"/>
      <c r="AG7" s="206"/>
      <c r="AH7" s="226"/>
      <c r="AI7" s="217"/>
      <c r="AJ7" s="206"/>
      <c r="AK7" s="226"/>
      <c r="AM7" s="160"/>
      <c r="AN7" s="160"/>
      <c r="AO7" s="160"/>
      <c r="AP7" s="160"/>
      <c r="AQ7" s="160"/>
      <c r="AR7" s="161"/>
    </row>
    <row r="8" spans="1:44" ht="12.75" customHeight="1" thickBot="1" x14ac:dyDescent="0.25">
      <c r="A8" s="331"/>
      <c r="B8" s="230"/>
      <c r="C8" s="233"/>
      <c r="D8" s="236"/>
      <c r="E8" s="49" t="s">
        <v>1</v>
      </c>
      <c r="F8" s="40">
        <f t="shared" ref="F8:L8" si="1">AVERAGE(F6:F7)</f>
        <v>131</v>
      </c>
      <c r="G8" s="60">
        <f t="shared" si="1"/>
        <v>15098</v>
      </c>
      <c r="H8" s="53">
        <f t="shared" si="1"/>
        <v>14583.5</v>
      </c>
      <c r="I8" s="71">
        <f t="shared" si="1"/>
        <v>58104325.396825396</v>
      </c>
      <c r="J8" s="236"/>
      <c r="K8" s="6">
        <f t="shared" si="1"/>
        <v>383.5</v>
      </c>
      <c r="L8" s="7">
        <f t="shared" si="1"/>
        <v>1519579.8319327731</v>
      </c>
      <c r="M8" s="256"/>
      <c r="N8" s="239"/>
      <c r="O8" s="241"/>
      <c r="P8" s="247"/>
      <c r="Q8" s="249"/>
      <c r="R8" s="241"/>
      <c r="S8" s="251"/>
      <c r="T8" s="249"/>
      <c r="U8" s="241"/>
      <c r="V8" s="243"/>
      <c r="W8" s="245"/>
      <c r="X8" s="241"/>
      <c r="Y8" s="247"/>
      <c r="Z8" s="239"/>
      <c r="AA8" s="241"/>
      <c r="AB8" s="243"/>
      <c r="AC8" s="239"/>
      <c r="AD8" s="241"/>
      <c r="AE8" s="243"/>
      <c r="AF8" s="245"/>
      <c r="AG8" s="241"/>
      <c r="AH8" s="243"/>
      <c r="AI8" s="218"/>
      <c r="AJ8" s="206"/>
      <c r="AK8" s="226"/>
      <c r="AM8" s="160"/>
      <c r="AN8" s="160"/>
      <c r="AO8" s="160"/>
      <c r="AP8" s="160"/>
      <c r="AQ8" s="160"/>
      <c r="AR8" s="161"/>
    </row>
    <row r="9" spans="1:44" x14ac:dyDescent="0.2">
      <c r="A9" s="331"/>
      <c r="B9" s="228">
        <v>3</v>
      </c>
      <c r="C9" s="231" t="s">
        <v>18</v>
      </c>
      <c r="D9" s="234">
        <v>30.42</v>
      </c>
      <c r="E9" s="50" t="s">
        <v>0</v>
      </c>
      <c r="F9" s="140">
        <v>438</v>
      </c>
      <c r="G9" s="141">
        <v>13991</v>
      </c>
      <c r="H9" s="133">
        <f>G9-K9-F9</f>
        <v>13380</v>
      </c>
      <c r="I9" s="134">
        <f>((10400*H9)/F9)*50</f>
        <v>15884931.506849317</v>
      </c>
      <c r="J9" s="375">
        <f>I11/D9</f>
        <v>431107.60781278322</v>
      </c>
      <c r="K9" s="144">
        <v>173</v>
      </c>
      <c r="L9" s="134">
        <f>((10400*K9)/F9)*50</f>
        <v>205388.12785388128</v>
      </c>
      <c r="M9" s="392">
        <f>L11/D9</f>
        <v>5105.3593025766559</v>
      </c>
      <c r="N9" s="383">
        <v>2.9</v>
      </c>
      <c r="O9" s="205">
        <f>L11*N9/100</f>
        <v>4503.8458695470745</v>
      </c>
      <c r="P9" s="380">
        <f>O9/D9</f>
        <v>148.05541977472302</v>
      </c>
      <c r="Q9" s="389">
        <v>0</v>
      </c>
      <c r="R9" s="205">
        <f>O9*Q9/100</f>
        <v>0</v>
      </c>
      <c r="S9" s="386">
        <f>R9/D9</f>
        <v>0</v>
      </c>
      <c r="T9" s="389">
        <v>20</v>
      </c>
      <c r="U9" s="205">
        <f>O9*T9/100</f>
        <v>900.76917390941492</v>
      </c>
      <c r="V9" s="375">
        <f>U9/D9</f>
        <v>29.611083954944604</v>
      </c>
      <c r="W9" s="377">
        <v>11.6</v>
      </c>
      <c r="X9" s="205">
        <f>L11*W9/100</f>
        <v>18015.383478188298</v>
      </c>
      <c r="Y9" s="380">
        <f>X9/D9</f>
        <v>592.22167909889208</v>
      </c>
      <c r="Z9" s="383">
        <v>8.4</v>
      </c>
      <c r="AA9" s="205">
        <f>L11*Z9/100</f>
        <v>13045.62251868808</v>
      </c>
      <c r="AB9" s="375">
        <f>AA9/D9</f>
        <v>428.85018141643917</v>
      </c>
      <c r="AC9" s="383">
        <v>5.8</v>
      </c>
      <c r="AD9" s="205">
        <f>L11*AC9/100</f>
        <v>9007.6917390941489</v>
      </c>
      <c r="AE9" s="375">
        <f>AD9/D9</f>
        <v>296.11083954944604</v>
      </c>
      <c r="AF9" s="377">
        <v>43.2</v>
      </c>
      <c r="AG9" s="205">
        <f>L11*AF9/100</f>
        <v>67091.772953252977</v>
      </c>
      <c r="AH9" s="375">
        <f>AG9/D9</f>
        <v>2205.5152187131157</v>
      </c>
      <c r="AI9" s="384">
        <v>7.3</v>
      </c>
      <c r="AJ9" s="373">
        <f>L11*AI9/100</f>
        <v>11337.267188859878</v>
      </c>
      <c r="AK9" s="309">
        <f>AJ9/D9</f>
        <v>372.69122908809589</v>
      </c>
      <c r="AM9" s="127"/>
      <c r="AN9" s="127"/>
      <c r="AO9" s="127"/>
      <c r="AP9" s="127"/>
      <c r="AQ9" s="127"/>
      <c r="AR9" s="129"/>
    </row>
    <row r="10" spans="1:44" x14ac:dyDescent="0.2">
      <c r="A10" s="331"/>
      <c r="B10" s="229"/>
      <c r="C10" s="232"/>
      <c r="D10" s="235"/>
      <c r="E10" s="48" t="s">
        <v>14</v>
      </c>
      <c r="F10" s="142">
        <v>766</v>
      </c>
      <c r="G10" s="143">
        <v>16158</v>
      </c>
      <c r="H10" s="135">
        <f>G10-K10-F10</f>
        <v>15237</v>
      </c>
      <c r="I10" s="134">
        <f>((10400*H10)/F10)*50</f>
        <v>10343655.352480417</v>
      </c>
      <c r="J10" s="309"/>
      <c r="K10" s="145">
        <v>155</v>
      </c>
      <c r="L10" s="134">
        <f>((10400*K10)/F10)*50</f>
        <v>105221.9321148825</v>
      </c>
      <c r="M10" s="392"/>
      <c r="N10" s="215"/>
      <c r="O10" s="373"/>
      <c r="P10" s="381"/>
      <c r="Q10" s="328"/>
      <c r="R10" s="373"/>
      <c r="S10" s="387"/>
      <c r="T10" s="328"/>
      <c r="U10" s="373"/>
      <c r="V10" s="309"/>
      <c r="W10" s="378"/>
      <c r="X10" s="373"/>
      <c r="Y10" s="381"/>
      <c r="Z10" s="215"/>
      <c r="AA10" s="373"/>
      <c r="AB10" s="309"/>
      <c r="AC10" s="215"/>
      <c r="AD10" s="373"/>
      <c r="AE10" s="309"/>
      <c r="AF10" s="378"/>
      <c r="AG10" s="373"/>
      <c r="AH10" s="309"/>
      <c r="AI10" s="385"/>
      <c r="AJ10" s="373"/>
      <c r="AK10" s="309"/>
      <c r="AM10" s="160"/>
      <c r="AN10" s="160"/>
      <c r="AO10" s="160"/>
      <c r="AP10" s="160"/>
      <c r="AQ10" s="160"/>
      <c r="AR10" s="161"/>
    </row>
    <row r="11" spans="1:44" ht="12.75" customHeight="1" thickBot="1" x14ac:dyDescent="0.25">
      <c r="A11" s="331"/>
      <c r="B11" s="230"/>
      <c r="C11" s="233"/>
      <c r="D11" s="236"/>
      <c r="E11" s="49" t="s">
        <v>1</v>
      </c>
      <c r="F11" s="136">
        <f t="shared" ref="F11:L11" si="2">AVERAGE(F9:F10)</f>
        <v>602</v>
      </c>
      <c r="G11" s="137">
        <f t="shared" si="2"/>
        <v>15074.5</v>
      </c>
      <c r="H11" s="138">
        <f t="shared" si="2"/>
        <v>14308.5</v>
      </c>
      <c r="I11" s="139">
        <f t="shared" si="2"/>
        <v>13114293.429664867</v>
      </c>
      <c r="J11" s="391"/>
      <c r="K11" s="146">
        <f t="shared" si="2"/>
        <v>164</v>
      </c>
      <c r="L11" s="147">
        <f t="shared" si="2"/>
        <v>155305.02998438189</v>
      </c>
      <c r="M11" s="392"/>
      <c r="N11" s="384"/>
      <c r="O11" s="374"/>
      <c r="P11" s="382"/>
      <c r="Q11" s="390"/>
      <c r="R11" s="374"/>
      <c r="S11" s="388"/>
      <c r="T11" s="390"/>
      <c r="U11" s="374"/>
      <c r="V11" s="376"/>
      <c r="W11" s="379"/>
      <c r="X11" s="374"/>
      <c r="Y11" s="382"/>
      <c r="Z11" s="384"/>
      <c r="AA11" s="374"/>
      <c r="AB11" s="376"/>
      <c r="AC11" s="384"/>
      <c r="AD11" s="374"/>
      <c r="AE11" s="376"/>
      <c r="AF11" s="379"/>
      <c r="AG11" s="374"/>
      <c r="AH11" s="376"/>
      <c r="AI11" s="218"/>
      <c r="AJ11" s="373"/>
      <c r="AK11" s="309"/>
      <c r="AM11" s="160"/>
      <c r="AN11" s="160"/>
      <c r="AO11" s="160"/>
      <c r="AP11" s="160"/>
      <c r="AQ11" s="160"/>
      <c r="AR11" s="161"/>
    </row>
    <row r="12" spans="1:44" ht="18.75" customHeight="1" x14ac:dyDescent="0.2">
      <c r="A12" s="331"/>
      <c r="B12" s="188" t="s">
        <v>1</v>
      </c>
      <c r="C12" s="189"/>
      <c r="D12" s="189"/>
      <c r="E12" s="190"/>
      <c r="F12" s="190"/>
      <c r="G12" s="190"/>
      <c r="H12" s="191">
        <f>AVERAGE(I5,I8,I11)</f>
        <v>92031962.031252518</v>
      </c>
      <c r="I12" s="192"/>
      <c r="J12" s="104">
        <f>AVERAGE(J3:J11)</f>
        <v>362977.33598014136</v>
      </c>
      <c r="K12" s="193">
        <f>AVERAGE(L5,L8,L11)</f>
        <v>1887444.1031215342</v>
      </c>
      <c r="L12" s="194"/>
      <c r="M12" s="76">
        <f>AVERAGE(M3:M11)</f>
        <v>6661.6086643485096</v>
      </c>
      <c r="N12" s="195">
        <f>AVERAGE(O3:O11)</f>
        <v>270530.72736831411</v>
      </c>
      <c r="O12" s="196"/>
      <c r="P12" s="84">
        <f>AVERAGE(P3:P11)</f>
        <v>856.4769691542823</v>
      </c>
      <c r="Q12" s="197">
        <f>AVERAGE(R3:R11)</f>
        <v>197150.57910515557</v>
      </c>
      <c r="R12" s="198"/>
      <c r="S12" s="85">
        <f>AVERAGE(S3:S11)</f>
        <v>605.22626524750717</v>
      </c>
      <c r="T12" s="199">
        <f>AVERAGE(U3:U11)</f>
        <v>23351.385134331882</v>
      </c>
      <c r="U12" s="200"/>
      <c r="V12" s="86">
        <f>AVERAGE(V3:V11)</f>
        <v>66.856948765550456</v>
      </c>
      <c r="W12" s="201">
        <f>AVERAGE(X3:X11)</f>
        <v>563318.81083680468</v>
      </c>
      <c r="X12" s="202"/>
      <c r="Y12" s="87">
        <f>AVERAGE(Y3:Y11)</f>
        <v>1347.5161984206218</v>
      </c>
      <c r="Z12" s="203">
        <f>AVERAGE(AA3:AA11)</f>
        <v>62785.666116099739</v>
      </c>
      <c r="AA12" s="204"/>
      <c r="AB12" s="88">
        <f>AVERAGE(AB3:AB11)</f>
        <v>421.19122504682582</v>
      </c>
      <c r="AC12" s="168">
        <f>AVERAGE(AD3:AD11)</f>
        <v>120603.746524214</v>
      </c>
      <c r="AD12" s="169"/>
      <c r="AE12" s="89">
        <f>AVERAGE(AE3:AE11)</f>
        <v>329.53174069337496</v>
      </c>
      <c r="AF12" s="170">
        <f>AVERAGE(AG3:AG11)</f>
        <v>246887.65906089754</v>
      </c>
      <c r="AG12" s="171"/>
      <c r="AH12" s="69">
        <f>AVERAGE(AH3:AH11)</f>
        <v>1357.8602394881152</v>
      </c>
      <c r="AI12" s="297">
        <f>AVERAGE(AJ3:AJ11)</f>
        <v>21061.89363222845</v>
      </c>
      <c r="AJ12" s="298"/>
      <c r="AK12" s="132">
        <f>AVERAGE(AK3:AK11)</f>
        <v>192.3223935514508</v>
      </c>
      <c r="AM12" s="21"/>
      <c r="AN12" s="21"/>
      <c r="AO12" s="21"/>
      <c r="AP12" s="21"/>
      <c r="AQ12" s="21"/>
      <c r="AR12" s="21"/>
    </row>
    <row r="13" spans="1:44" ht="16.5" thickBot="1" x14ac:dyDescent="0.25">
      <c r="A13" s="332"/>
      <c r="B13" s="172" t="s">
        <v>15</v>
      </c>
      <c r="C13" s="173"/>
      <c r="D13" s="173"/>
      <c r="E13" s="173"/>
      <c r="F13" s="173"/>
      <c r="G13" s="173"/>
      <c r="H13" s="174">
        <f>STDEVP(I5,I8,I11)</f>
        <v>81880290.381583035</v>
      </c>
      <c r="I13" s="175"/>
      <c r="J13" s="105">
        <f>STDEVP(J3:J11)</f>
        <v>50494.273217321359</v>
      </c>
      <c r="K13" s="176">
        <f>STDEVP(L5,L8,L11)</f>
        <v>1585942.8254601622</v>
      </c>
      <c r="L13" s="177"/>
      <c r="M13" s="77">
        <f>STDEVP(M3:M11)</f>
        <v>1231.7155050968877</v>
      </c>
      <c r="N13" s="178">
        <f>STDEVP(O3:O11)</f>
        <v>210178.14229451443</v>
      </c>
      <c r="O13" s="179"/>
      <c r="P13" s="78">
        <f>STDEVP(P3:P11)</f>
        <v>569.42556106559528</v>
      </c>
      <c r="Q13" s="180">
        <f>STDEVP(R3:R11)</f>
        <v>151560.85677934045</v>
      </c>
      <c r="R13" s="181"/>
      <c r="S13" s="79">
        <f>STDEVP(S3:S11)</f>
        <v>486.28721236488173</v>
      </c>
      <c r="T13" s="182">
        <f>STDEVP(U3:U11)</f>
        <v>22688.074899571639</v>
      </c>
      <c r="U13" s="183"/>
      <c r="V13" s="80">
        <f>STDEVP(V3:V11)</f>
        <v>26.91941641593311</v>
      </c>
      <c r="W13" s="184">
        <f>STDEVP(X3:X11)</f>
        <v>667484.0197306209</v>
      </c>
      <c r="X13" s="185"/>
      <c r="Y13" s="81">
        <f>STDEVP(Y3:Y11)</f>
        <v>859.08614750481149</v>
      </c>
      <c r="Z13" s="186">
        <f>STDEVP(AA3:AA11)</f>
        <v>60137.877195445471</v>
      </c>
      <c r="AA13" s="187"/>
      <c r="AB13" s="82">
        <f>STDEVP(AB3:AB11)</f>
        <v>302.17462202570192</v>
      </c>
      <c r="AC13" s="164">
        <f>STDEVP(AD3:AD11)</f>
        <v>146085.03980255991</v>
      </c>
      <c r="AD13" s="165"/>
      <c r="AE13" s="83">
        <f>STDEVP(AE3:AE11)</f>
        <v>171.66669339060351</v>
      </c>
      <c r="AF13" s="166">
        <f>STDEVP(AG3:AG11)</f>
        <v>169728.99244762192</v>
      </c>
      <c r="AG13" s="167"/>
      <c r="AH13" s="68">
        <f>STDEVP(AH3:AH11)</f>
        <v>608.61604794909772</v>
      </c>
      <c r="AI13" s="299">
        <f>STDEV(AJ3:AJ11)</f>
        <v>10332.960601313311</v>
      </c>
      <c r="AJ13" s="167"/>
      <c r="AK13" s="68">
        <f>STDEV(AK3:AK11)</f>
        <v>170.4944680792548</v>
      </c>
      <c r="AM13" s="21"/>
      <c r="AN13" s="21"/>
      <c r="AO13" s="21"/>
      <c r="AP13" s="21"/>
      <c r="AQ13" s="21"/>
      <c r="AR13" s="21"/>
    </row>
    <row r="14" spans="1:44" ht="13.5" thickBot="1" x14ac:dyDescent="0.25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M14" s="21"/>
      <c r="AN14" s="21"/>
      <c r="AO14" s="21"/>
      <c r="AP14" s="21"/>
      <c r="AQ14" s="21"/>
      <c r="AR14" s="21"/>
    </row>
    <row r="15" spans="1:44" ht="13.5" customHeight="1" x14ac:dyDescent="0.2">
      <c r="A15" s="289" t="s">
        <v>12</v>
      </c>
      <c r="B15" s="291" t="s">
        <v>26</v>
      </c>
      <c r="C15" s="252" t="s">
        <v>32</v>
      </c>
      <c r="D15" s="293"/>
      <c r="E15" s="289" t="s">
        <v>28</v>
      </c>
      <c r="F15" s="289" t="s">
        <v>29</v>
      </c>
      <c r="G15" s="252" t="s">
        <v>2</v>
      </c>
      <c r="H15" s="284" t="s">
        <v>30</v>
      </c>
      <c r="I15" s="285"/>
      <c r="J15" s="371"/>
      <c r="K15" s="372" t="s">
        <v>3</v>
      </c>
      <c r="L15" s="287"/>
      <c r="M15" s="288"/>
      <c r="N15" s="266" t="s">
        <v>4</v>
      </c>
      <c r="O15" s="267"/>
      <c r="P15" s="268"/>
      <c r="Q15" s="269" t="s">
        <v>5</v>
      </c>
      <c r="R15" s="270"/>
      <c r="S15" s="271"/>
      <c r="T15" s="367" t="s">
        <v>7</v>
      </c>
      <c r="U15" s="279"/>
      <c r="V15" s="368"/>
      <c r="W15" s="369" t="s">
        <v>11</v>
      </c>
      <c r="X15" s="282"/>
      <c r="Y15" s="370"/>
      <c r="Z15" s="365" t="s">
        <v>8</v>
      </c>
      <c r="AA15" s="273"/>
      <c r="AB15" s="366"/>
      <c r="AC15" s="275" t="s">
        <v>9</v>
      </c>
      <c r="AD15" s="276"/>
      <c r="AE15" s="277"/>
      <c r="AF15" s="257" t="s">
        <v>10</v>
      </c>
      <c r="AG15" s="258"/>
      <c r="AH15" s="259"/>
      <c r="AI15" s="300" t="s">
        <v>22</v>
      </c>
      <c r="AJ15" s="301"/>
      <c r="AK15" s="302"/>
      <c r="AM15" s="21"/>
      <c r="AN15" s="21"/>
      <c r="AO15" s="21"/>
      <c r="AP15" s="21"/>
      <c r="AQ15" s="21"/>
      <c r="AR15" s="21"/>
    </row>
    <row r="16" spans="1:44" ht="26.25" thickBot="1" x14ac:dyDescent="0.25">
      <c r="A16" s="290"/>
      <c r="B16" s="292"/>
      <c r="C16" s="52"/>
      <c r="D16" s="2" t="s">
        <v>27</v>
      </c>
      <c r="E16" s="290"/>
      <c r="F16" s="290"/>
      <c r="G16" s="230"/>
      <c r="H16" s="53" t="s">
        <v>34</v>
      </c>
      <c r="I16" s="71" t="s">
        <v>31</v>
      </c>
      <c r="J16" s="19" t="s">
        <v>19</v>
      </c>
      <c r="K16" s="6" t="s">
        <v>34</v>
      </c>
      <c r="L16" s="31" t="s">
        <v>31</v>
      </c>
      <c r="M16" s="7" t="s">
        <v>19</v>
      </c>
      <c r="N16" s="5" t="s">
        <v>6</v>
      </c>
      <c r="O16" s="90" t="s">
        <v>31</v>
      </c>
      <c r="P16" s="16" t="s">
        <v>19</v>
      </c>
      <c r="Q16" s="13" t="s">
        <v>6</v>
      </c>
      <c r="R16" s="91" t="s">
        <v>31</v>
      </c>
      <c r="S16" s="14" t="s">
        <v>19</v>
      </c>
      <c r="T16" s="17" t="s">
        <v>6</v>
      </c>
      <c r="U16" s="92" t="s">
        <v>31</v>
      </c>
      <c r="V16" s="18" t="s">
        <v>19</v>
      </c>
      <c r="W16" s="15" t="s">
        <v>11</v>
      </c>
      <c r="X16" s="93" t="s">
        <v>31</v>
      </c>
      <c r="Y16" s="99" t="s">
        <v>20</v>
      </c>
      <c r="Z16" s="25" t="s">
        <v>6</v>
      </c>
      <c r="AA16" s="95" t="s">
        <v>16</v>
      </c>
      <c r="AB16" s="26" t="s">
        <v>19</v>
      </c>
      <c r="AC16" s="56" t="s">
        <v>6</v>
      </c>
      <c r="AD16" s="96" t="s">
        <v>16</v>
      </c>
      <c r="AE16" s="57" t="s">
        <v>19</v>
      </c>
      <c r="AF16" s="58" t="s">
        <v>6</v>
      </c>
      <c r="AG16" s="97" t="s">
        <v>31</v>
      </c>
      <c r="AH16" s="118" t="s">
        <v>19</v>
      </c>
      <c r="AI16" s="119" t="s">
        <v>6</v>
      </c>
      <c r="AJ16" s="119" t="s">
        <v>31</v>
      </c>
      <c r="AK16" s="119" t="s">
        <v>23</v>
      </c>
      <c r="AM16" s="125"/>
      <c r="AN16" s="125"/>
      <c r="AO16" s="125"/>
      <c r="AP16" s="125"/>
      <c r="AQ16" s="125"/>
      <c r="AR16" s="125"/>
    </row>
    <row r="17" spans="1:44" x14ac:dyDescent="0.2">
      <c r="A17" s="330" t="s">
        <v>25</v>
      </c>
      <c r="B17" s="252">
        <v>1</v>
      </c>
      <c r="C17" s="346" t="s">
        <v>18</v>
      </c>
      <c r="D17" s="348">
        <v>516.23</v>
      </c>
      <c r="E17" s="43" t="s">
        <v>0</v>
      </c>
      <c r="F17" s="4">
        <v>51</v>
      </c>
      <c r="G17" s="4">
        <v>14978</v>
      </c>
      <c r="H17" s="28">
        <f>G17-K17-F17</f>
        <v>14603</v>
      </c>
      <c r="I17" s="30">
        <f>((10400*H17)/F17)*50</f>
        <v>148893333.33333331</v>
      </c>
      <c r="J17" s="363">
        <f>I19/D17</f>
        <v>294162.98466915439</v>
      </c>
      <c r="K17" s="9">
        <v>324</v>
      </c>
      <c r="L17" s="30">
        <f>((10400*K17)/F17)*50</f>
        <v>3303529.4117647056</v>
      </c>
      <c r="M17" s="234">
        <f>L19/D17</f>
        <v>5534.7795582141644</v>
      </c>
      <c r="N17" s="238">
        <v>18.8</v>
      </c>
      <c r="O17" s="240">
        <f>L19*N17/100</f>
        <v>537157.21925133688</v>
      </c>
      <c r="P17" s="242">
        <f>O17/D17</f>
        <v>1040.5385569442628</v>
      </c>
      <c r="Q17" s="320">
        <v>50.8</v>
      </c>
      <c r="R17" s="205">
        <f>O17*Q17/100</f>
        <v>272875.86737967911</v>
      </c>
      <c r="S17" s="219">
        <f>R17/D17</f>
        <v>528.59358692768558</v>
      </c>
      <c r="T17" s="248">
        <v>32.799999999999997</v>
      </c>
      <c r="U17" s="205">
        <f>O17*T17/100</f>
        <v>176187.56791443846</v>
      </c>
      <c r="V17" s="208">
        <f>U17/D17</f>
        <v>341.29664667771817</v>
      </c>
      <c r="W17" s="214">
        <v>21.6</v>
      </c>
      <c r="X17" s="205">
        <f>L19*W17/100</f>
        <v>617159.35828877008</v>
      </c>
      <c r="Y17" s="225">
        <f>X17/D17</f>
        <v>1195.5123845742596</v>
      </c>
      <c r="Z17" s="211">
        <v>1.6</v>
      </c>
      <c r="AA17" s="205">
        <f>L19*Z17/100</f>
        <v>45715.508021390371</v>
      </c>
      <c r="AB17" s="208">
        <f>AA17/D17</f>
        <v>88.556472931426626</v>
      </c>
      <c r="AC17" s="214">
        <v>9</v>
      </c>
      <c r="AD17" s="205">
        <f>L19*AC17/100</f>
        <v>257149.73262032084</v>
      </c>
      <c r="AE17" s="225">
        <f>AD17/D17</f>
        <v>498.1301602392748</v>
      </c>
      <c r="AF17" s="211">
        <v>9</v>
      </c>
      <c r="AG17" s="205">
        <f>L19*AF17/100</f>
        <v>257149.73262032084</v>
      </c>
      <c r="AH17" s="208">
        <f>AG17/D17</f>
        <v>498.1301602392748</v>
      </c>
      <c r="AI17" s="207">
        <v>0.4</v>
      </c>
      <c r="AJ17" s="207">
        <f>L19*AI17/100</f>
        <v>11428.877005347593</v>
      </c>
      <c r="AK17" s="207">
        <f>AJ17/D17</f>
        <v>22.139118232856656</v>
      </c>
      <c r="AM17" s="127"/>
      <c r="AN17" s="127"/>
      <c r="AO17" s="127"/>
      <c r="AP17" s="127"/>
      <c r="AQ17" s="127"/>
      <c r="AR17" s="129"/>
    </row>
    <row r="18" spans="1:44" x14ac:dyDescent="0.2">
      <c r="A18" s="331"/>
      <c r="B18" s="229"/>
      <c r="C18" s="346"/>
      <c r="D18" s="348"/>
      <c r="E18" s="44" t="s">
        <v>14</v>
      </c>
      <c r="F18" s="39">
        <v>55</v>
      </c>
      <c r="G18" s="39">
        <v>16685</v>
      </c>
      <c r="H18" s="33">
        <f>G18-K18-F18</f>
        <v>16375</v>
      </c>
      <c r="I18" s="30">
        <f>((10400*H18)/F18)*50</f>
        <v>154818181.81818181</v>
      </c>
      <c r="J18" s="360"/>
      <c r="K18" s="3">
        <v>255</v>
      </c>
      <c r="L18" s="30">
        <f>((10400*K18)/F18)*50</f>
        <v>2410909.0909090908</v>
      </c>
      <c r="M18" s="235"/>
      <c r="N18" s="215"/>
      <c r="O18" s="206"/>
      <c r="P18" s="226"/>
      <c r="Q18" s="321"/>
      <c r="R18" s="206"/>
      <c r="S18" s="220"/>
      <c r="T18" s="223"/>
      <c r="U18" s="206"/>
      <c r="V18" s="209"/>
      <c r="W18" s="215"/>
      <c r="X18" s="206"/>
      <c r="Y18" s="226"/>
      <c r="Z18" s="212"/>
      <c r="AA18" s="206"/>
      <c r="AB18" s="209"/>
      <c r="AC18" s="215"/>
      <c r="AD18" s="206"/>
      <c r="AE18" s="226"/>
      <c r="AF18" s="212"/>
      <c r="AG18" s="206"/>
      <c r="AH18" s="209"/>
      <c r="AI18" s="303"/>
      <c r="AJ18" s="303"/>
      <c r="AK18" s="303"/>
      <c r="AM18" s="160"/>
      <c r="AN18" s="160"/>
      <c r="AO18" s="160"/>
      <c r="AP18" s="160"/>
      <c r="AQ18" s="160"/>
      <c r="AR18" s="161"/>
    </row>
    <row r="19" spans="1:44" ht="13.5" thickBot="1" x14ac:dyDescent="0.25">
      <c r="A19" s="331"/>
      <c r="B19" s="230"/>
      <c r="C19" s="346"/>
      <c r="D19" s="348"/>
      <c r="E19" s="46" t="s">
        <v>1</v>
      </c>
      <c r="F19" s="42">
        <f t="shared" ref="F19:L19" si="3">AVERAGE(F17:F18)</f>
        <v>53</v>
      </c>
      <c r="G19" s="62">
        <f t="shared" si="3"/>
        <v>15831.5</v>
      </c>
      <c r="H19" s="55">
        <f t="shared" si="3"/>
        <v>15489</v>
      </c>
      <c r="I19" s="106">
        <f t="shared" si="3"/>
        <v>151855757.57575756</v>
      </c>
      <c r="J19" s="364"/>
      <c r="K19" s="64">
        <f t="shared" si="3"/>
        <v>289.5</v>
      </c>
      <c r="L19" s="107">
        <f t="shared" si="3"/>
        <v>2857219.2513368982</v>
      </c>
      <c r="M19" s="265"/>
      <c r="N19" s="216"/>
      <c r="O19" s="207"/>
      <c r="P19" s="227"/>
      <c r="Q19" s="322"/>
      <c r="R19" s="207"/>
      <c r="S19" s="221"/>
      <c r="T19" s="249"/>
      <c r="U19" s="207"/>
      <c r="V19" s="210"/>
      <c r="W19" s="216"/>
      <c r="X19" s="207"/>
      <c r="Y19" s="227"/>
      <c r="Z19" s="213"/>
      <c r="AA19" s="207"/>
      <c r="AB19" s="210"/>
      <c r="AC19" s="216"/>
      <c r="AD19" s="207"/>
      <c r="AE19" s="227"/>
      <c r="AF19" s="213"/>
      <c r="AG19" s="207"/>
      <c r="AH19" s="210"/>
      <c r="AI19" s="205"/>
      <c r="AJ19" s="205"/>
      <c r="AK19" s="205"/>
      <c r="AM19" s="160"/>
      <c r="AN19" s="160"/>
      <c r="AO19" s="160"/>
      <c r="AP19" s="160"/>
      <c r="AQ19" s="160"/>
      <c r="AR19" s="161"/>
    </row>
    <row r="20" spans="1:44" ht="13.5" thickBot="1" x14ac:dyDescent="0.25">
      <c r="A20" s="331"/>
      <c r="B20" s="355">
        <v>2</v>
      </c>
      <c r="C20" s="358" t="s">
        <v>18</v>
      </c>
      <c r="D20" s="362">
        <v>196.625</v>
      </c>
      <c r="E20" s="43" t="s">
        <v>0</v>
      </c>
      <c r="F20" s="4">
        <v>72</v>
      </c>
      <c r="G20" s="4">
        <v>14608</v>
      </c>
      <c r="H20" s="20">
        <f>G20-K20-F20</f>
        <v>14329</v>
      </c>
      <c r="I20" s="116">
        <f>((10400*H20)/F20)*50</f>
        <v>103487222.22222222</v>
      </c>
      <c r="J20" s="359">
        <f>I22/D20</f>
        <v>589160.13279649639</v>
      </c>
      <c r="K20" s="9">
        <v>207</v>
      </c>
      <c r="L20" s="116">
        <f>((10400*K20)/F20)*50</f>
        <v>1495000</v>
      </c>
      <c r="M20" s="254">
        <f>L22/D20</f>
        <v>8012.7145581691038</v>
      </c>
      <c r="N20" s="238">
        <v>14</v>
      </c>
      <c r="O20" s="240">
        <f>L22*N20/100</f>
        <v>220570</v>
      </c>
      <c r="P20" s="242">
        <f>O20/D20</f>
        <v>1121.7800381436746</v>
      </c>
      <c r="Q20" s="353">
        <v>79.3</v>
      </c>
      <c r="R20" s="240">
        <f>O20*Q20/100</f>
        <v>174912.01</v>
      </c>
      <c r="S20" s="250">
        <f>R20/D20</f>
        <v>889.57157024793389</v>
      </c>
      <c r="T20" s="222">
        <v>6.9</v>
      </c>
      <c r="U20" s="240">
        <f>O20*T20/100</f>
        <v>15219.33</v>
      </c>
      <c r="V20" s="246">
        <f>U20/D20</f>
        <v>77.402822631913537</v>
      </c>
      <c r="W20" s="238">
        <v>20.3</v>
      </c>
      <c r="X20" s="240">
        <f>L22*W20/100</f>
        <v>319826.5</v>
      </c>
      <c r="Y20" s="242">
        <f>X20/D20</f>
        <v>1626.5810553083281</v>
      </c>
      <c r="Z20" s="244">
        <v>3.4</v>
      </c>
      <c r="AA20" s="240">
        <f>L22*Z20/100</f>
        <v>53567</v>
      </c>
      <c r="AB20" s="246">
        <f>AA20/D20</f>
        <v>272.43229497774951</v>
      </c>
      <c r="AC20" s="238">
        <v>4.8</v>
      </c>
      <c r="AD20" s="240">
        <f>L22*AC20/100</f>
        <v>75624</v>
      </c>
      <c r="AE20" s="242">
        <f>AD20/D20</f>
        <v>384.61029879211696</v>
      </c>
      <c r="AF20" s="244">
        <v>30.9</v>
      </c>
      <c r="AG20" s="240">
        <f>L22*AF20/100</f>
        <v>486829.5</v>
      </c>
      <c r="AH20" s="246">
        <f>AG20/D20</f>
        <v>2475.9287984742532</v>
      </c>
      <c r="AI20" s="207">
        <v>0</v>
      </c>
      <c r="AJ20" s="207">
        <f>L22*AI20/100</f>
        <v>0</v>
      </c>
      <c r="AK20" s="207">
        <f>AJ20/D20</f>
        <v>0</v>
      </c>
      <c r="AM20" s="127"/>
      <c r="AN20" s="127"/>
      <c r="AO20" s="127"/>
      <c r="AP20" s="127"/>
      <c r="AQ20" s="127"/>
      <c r="AR20" s="129"/>
    </row>
    <row r="21" spans="1:44" x14ac:dyDescent="0.2">
      <c r="A21" s="331"/>
      <c r="B21" s="356"/>
      <c r="C21" s="346"/>
      <c r="D21" s="348"/>
      <c r="E21" s="44" t="s">
        <v>14</v>
      </c>
      <c r="F21" s="39">
        <v>65</v>
      </c>
      <c r="G21" s="39">
        <v>16297</v>
      </c>
      <c r="H21" s="33">
        <f>G21-K21-F21</f>
        <v>16025</v>
      </c>
      <c r="I21" s="116">
        <f>((10400*H21)/F21)*50</f>
        <v>128200000</v>
      </c>
      <c r="J21" s="360"/>
      <c r="K21" s="3">
        <v>207</v>
      </c>
      <c r="L21" s="116">
        <f>((10400*K21)/F21)*50</f>
        <v>1656000</v>
      </c>
      <c r="M21" s="235"/>
      <c r="N21" s="215"/>
      <c r="O21" s="206"/>
      <c r="P21" s="226"/>
      <c r="Q21" s="321"/>
      <c r="R21" s="206"/>
      <c r="S21" s="220"/>
      <c r="T21" s="223"/>
      <c r="U21" s="206"/>
      <c r="V21" s="209"/>
      <c r="W21" s="215"/>
      <c r="X21" s="206"/>
      <c r="Y21" s="226"/>
      <c r="Z21" s="212"/>
      <c r="AA21" s="206"/>
      <c r="AB21" s="209"/>
      <c r="AC21" s="215"/>
      <c r="AD21" s="206"/>
      <c r="AE21" s="226"/>
      <c r="AF21" s="212"/>
      <c r="AG21" s="206"/>
      <c r="AH21" s="209"/>
      <c r="AI21" s="303"/>
      <c r="AJ21" s="303"/>
      <c r="AK21" s="303"/>
      <c r="AM21" s="160"/>
      <c r="AN21" s="160"/>
      <c r="AO21" s="160"/>
      <c r="AP21" s="160"/>
      <c r="AQ21" s="160"/>
      <c r="AR21" s="161"/>
    </row>
    <row r="22" spans="1:44" ht="13.5" thickBot="1" x14ac:dyDescent="0.25">
      <c r="A22" s="331"/>
      <c r="B22" s="357"/>
      <c r="C22" s="347"/>
      <c r="D22" s="349"/>
      <c r="E22" s="29" t="s">
        <v>1</v>
      </c>
      <c r="F22" s="40">
        <f t="shared" ref="F22:L22" si="4">AVERAGE(F20:F21)</f>
        <v>68.5</v>
      </c>
      <c r="G22" s="40">
        <f t="shared" si="4"/>
        <v>15452.5</v>
      </c>
      <c r="H22" s="53">
        <f t="shared" si="4"/>
        <v>15177</v>
      </c>
      <c r="I22" s="71">
        <f t="shared" si="4"/>
        <v>115843611.1111111</v>
      </c>
      <c r="J22" s="361"/>
      <c r="K22" s="6">
        <f t="shared" si="4"/>
        <v>207</v>
      </c>
      <c r="L22" s="31">
        <f t="shared" si="4"/>
        <v>1575500</v>
      </c>
      <c r="M22" s="236"/>
      <c r="N22" s="239"/>
      <c r="O22" s="241"/>
      <c r="P22" s="243"/>
      <c r="Q22" s="354"/>
      <c r="R22" s="241"/>
      <c r="S22" s="251"/>
      <c r="T22" s="224"/>
      <c r="U22" s="241"/>
      <c r="V22" s="247"/>
      <c r="W22" s="239"/>
      <c r="X22" s="241"/>
      <c r="Y22" s="243"/>
      <c r="Z22" s="245"/>
      <c r="AA22" s="241"/>
      <c r="AB22" s="247"/>
      <c r="AC22" s="239"/>
      <c r="AD22" s="241"/>
      <c r="AE22" s="243"/>
      <c r="AF22" s="245"/>
      <c r="AG22" s="241"/>
      <c r="AH22" s="247"/>
      <c r="AI22" s="205"/>
      <c r="AJ22" s="205"/>
      <c r="AK22" s="205"/>
      <c r="AM22" s="160"/>
      <c r="AN22" s="160"/>
      <c r="AO22" s="160"/>
      <c r="AP22" s="160"/>
      <c r="AQ22" s="160"/>
      <c r="AR22" s="161"/>
    </row>
    <row r="23" spans="1:44" x14ac:dyDescent="0.2">
      <c r="A23" s="331"/>
      <c r="B23" s="252">
        <v>3</v>
      </c>
      <c r="C23" s="346" t="s">
        <v>18</v>
      </c>
      <c r="D23" s="348">
        <v>74.88</v>
      </c>
      <c r="E23" s="45" t="s">
        <v>0</v>
      </c>
      <c r="F23" s="117">
        <v>261</v>
      </c>
      <c r="G23" s="117">
        <v>14622</v>
      </c>
      <c r="H23" s="148">
        <f>G23-K23-F23</f>
        <v>14078</v>
      </c>
      <c r="I23" s="149">
        <f>((10400*H23)/F23)*50</f>
        <v>28048122.605363984</v>
      </c>
      <c r="J23" s="343">
        <f>I25/D23</f>
        <v>333802.19582132535</v>
      </c>
      <c r="K23" s="150">
        <v>283</v>
      </c>
      <c r="L23" s="149">
        <f>((10400*K23)/F23)*50</f>
        <v>563831.41762452107</v>
      </c>
      <c r="M23" s="337">
        <f>L25/D23</f>
        <v>5555.5485903548124</v>
      </c>
      <c r="N23" s="334">
        <v>6.4</v>
      </c>
      <c r="O23" s="306">
        <f>L25*N23/100</f>
        <v>26623.966620529176</v>
      </c>
      <c r="P23" s="337">
        <f>O23/D23</f>
        <v>355.55510978270803</v>
      </c>
      <c r="Q23" s="320">
        <v>0</v>
      </c>
      <c r="R23" s="306">
        <f>O23*Q23/100</f>
        <v>0</v>
      </c>
      <c r="S23" s="324">
        <f>R23/D23</f>
        <v>0</v>
      </c>
      <c r="T23" s="327">
        <v>16.7</v>
      </c>
      <c r="U23" s="306">
        <f>O23*T23/100</f>
        <v>4446.2024256283721</v>
      </c>
      <c r="V23" s="343">
        <f>U23/D23</f>
        <v>59.37770333371224</v>
      </c>
      <c r="W23" s="334">
        <v>15</v>
      </c>
      <c r="X23" s="306">
        <f>L25*W23/100</f>
        <v>62399.921766865256</v>
      </c>
      <c r="Y23" s="337">
        <f>X23/D23</f>
        <v>833.33228855322193</v>
      </c>
      <c r="Z23" s="340">
        <v>0.5</v>
      </c>
      <c r="AA23" s="306">
        <f>L25*Z23/100</f>
        <v>2079.9973922288418</v>
      </c>
      <c r="AB23" s="343">
        <f>AA23/D23</f>
        <v>27.777742951774066</v>
      </c>
      <c r="AC23" s="334">
        <v>9.6</v>
      </c>
      <c r="AD23" s="306">
        <f>L25*AC23/100</f>
        <v>39935.949930793759</v>
      </c>
      <c r="AE23" s="337">
        <f>AD23/D23</f>
        <v>533.33266467406202</v>
      </c>
      <c r="AF23" s="340">
        <v>36</v>
      </c>
      <c r="AG23" s="306">
        <f>L25*AF23/100</f>
        <v>149759.8122404766</v>
      </c>
      <c r="AH23" s="343">
        <f>AG23/D23</f>
        <v>1999.9974925277324</v>
      </c>
      <c r="AI23" s="304">
        <v>0.6</v>
      </c>
      <c r="AJ23" s="304">
        <f>L25*AI23/100</f>
        <v>2495.9968706746099</v>
      </c>
      <c r="AK23" s="304">
        <f>AJ23/D23</f>
        <v>33.333291542128876</v>
      </c>
      <c r="AM23" s="127"/>
      <c r="AN23" s="127"/>
      <c r="AO23" s="127"/>
      <c r="AP23" s="127"/>
      <c r="AQ23" s="127"/>
      <c r="AR23" s="129"/>
    </row>
    <row r="24" spans="1:44" x14ac:dyDescent="0.2">
      <c r="A24" s="331"/>
      <c r="B24" s="229"/>
      <c r="C24" s="346"/>
      <c r="D24" s="348"/>
      <c r="E24" s="44" t="s">
        <v>14</v>
      </c>
      <c r="F24" s="142">
        <v>382</v>
      </c>
      <c r="G24" s="142">
        <v>16698</v>
      </c>
      <c r="H24" s="152">
        <f>G24-K24-F24</f>
        <v>16119</v>
      </c>
      <c r="I24" s="149">
        <f>((10400*H24)/F24)*50</f>
        <v>21942094.240837697</v>
      </c>
      <c r="J24" s="344"/>
      <c r="K24" s="152">
        <v>197</v>
      </c>
      <c r="L24" s="149">
        <f>((10400*K24)/F24)*50</f>
        <v>268167.5392670157</v>
      </c>
      <c r="M24" s="338"/>
      <c r="N24" s="335"/>
      <c r="O24" s="323"/>
      <c r="P24" s="338"/>
      <c r="Q24" s="321"/>
      <c r="R24" s="323"/>
      <c r="S24" s="325"/>
      <c r="T24" s="328"/>
      <c r="U24" s="323"/>
      <c r="V24" s="344"/>
      <c r="W24" s="335"/>
      <c r="X24" s="323"/>
      <c r="Y24" s="338"/>
      <c r="Z24" s="341"/>
      <c r="AA24" s="323"/>
      <c r="AB24" s="344"/>
      <c r="AC24" s="335"/>
      <c r="AD24" s="323"/>
      <c r="AE24" s="338"/>
      <c r="AF24" s="341"/>
      <c r="AG24" s="323"/>
      <c r="AH24" s="344"/>
      <c r="AI24" s="305"/>
      <c r="AJ24" s="305"/>
      <c r="AK24" s="305"/>
      <c r="AM24" s="160"/>
      <c r="AN24" s="160"/>
      <c r="AO24" s="160"/>
      <c r="AP24" s="160"/>
      <c r="AQ24" s="160"/>
      <c r="AR24" s="161"/>
    </row>
    <row r="25" spans="1:44" ht="13.5" thickBot="1" x14ac:dyDescent="0.25">
      <c r="A25" s="331"/>
      <c r="B25" s="230"/>
      <c r="C25" s="347"/>
      <c r="D25" s="349"/>
      <c r="E25" s="29" t="s">
        <v>1</v>
      </c>
      <c r="F25" s="40">
        <f t="shared" ref="F25:L25" si="5">AVERAGE(F23:F24)</f>
        <v>321.5</v>
      </c>
      <c r="G25" s="60">
        <f t="shared" si="5"/>
        <v>15660</v>
      </c>
      <c r="H25" s="153">
        <f t="shared" si="5"/>
        <v>15098.5</v>
      </c>
      <c r="I25" s="151">
        <f t="shared" si="5"/>
        <v>24995108.42310084</v>
      </c>
      <c r="J25" s="345"/>
      <c r="K25" s="153">
        <f t="shared" si="5"/>
        <v>240</v>
      </c>
      <c r="L25" s="151">
        <f t="shared" si="5"/>
        <v>415999.47844576836</v>
      </c>
      <c r="M25" s="339"/>
      <c r="N25" s="350"/>
      <c r="O25" s="351"/>
      <c r="P25" s="352"/>
      <c r="Q25" s="322"/>
      <c r="R25" s="304"/>
      <c r="S25" s="326"/>
      <c r="T25" s="329"/>
      <c r="U25" s="304"/>
      <c r="V25" s="345"/>
      <c r="W25" s="336"/>
      <c r="X25" s="304"/>
      <c r="Y25" s="339"/>
      <c r="Z25" s="342"/>
      <c r="AA25" s="304"/>
      <c r="AB25" s="345"/>
      <c r="AC25" s="336"/>
      <c r="AD25" s="304"/>
      <c r="AE25" s="339"/>
      <c r="AF25" s="342"/>
      <c r="AG25" s="304"/>
      <c r="AH25" s="345"/>
      <c r="AI25" s="306"/>
      <c r="AJ25" s="306"/>
      <c r="AK25" s="306"/>
      <c r="AM25" s="160"/>
      <c r="AN25" s="160"/>
      <c r="AO25" s="160"/>
      <c r="AP25" s="160"/>
      <c r="AQ25" s="160"/>
      <c r="AR25" s="161"/>
    </row>
    <row r="26" spans="1:44" ht="15.75" x14ac:dyDescent="0.2">
      <c r="A26" s="331"/>
      <c r="B26" s="188" t="s">
        <v>1</v>
      </c>
      <c r="C26" s="190"/>
      <c r="D26" s="190"/>
      <c r="E26" s="190"/>
      <c r="F26" s="190"/>
      <c r="G26" s="190"/>
      <c r="H26" s="314">
        <f>AVERAGE(I19,I22,I25)</f>
        <v>97564825.703323171</v>
      </c>
      <c r="I26" s="315"/>
      <c r="J26" s="108">
        <f>AVERAGE(J17:J25)</f>
        <v>405708.4377623254</v>
      </c>
      <c r="K26" s="193">
        <f>AVERAGE(L19,L22,L25)</f>
        <v>1616239.5765942223</v>
      </c>
      <c r="L26" s="194"/>
      <c r="M26" s="76">
        <f>AVERAGE(M17:M25)</f>
        <v>6367.6809022460266</v>
      </c>
      <c r="N26" s="316">
        <f>AVERAGE(O17:O25)</f>
        <v>261450.39529062202</v>
      </c>
      <c r="O26" s="196"/>
      <c r="P26" s="84">
        <f>AVERAGE(P17:P25)</f>
        <v>839.29123495688179</v>
      </c>
      <c r="Q26" s="197">
        <f>AVERAGE(R17:R25)</f>
        <v>149262.62579322638</v>
      </c>
      <c r="R26" s="198"/>
      <c r="S26" s="85">
        <f>AVERAGE(S17:S25)</f>
        <v>472.7217190585398</v>
      </c>
      <c r="T26" s="333">
        <f>AVERAGE(U17:U25)</f>
        <v>65284.366780022276</v>
      </c>
      <c r="U26" s="200"/>
      <c r="V26" s="72">
        <f>AVERAGE(V17:V25)</f>
        <v>159.3590575477813</v>
      </c>
      <c r="W26" s="312">
        <f>AVERAGE(X17:X25)</f>
        <v>333128.59335187846</v>
      </c>
      <c r="X26" s="202"/>
      <c r="Y26" s="100">
        <f>AVERAGE(Y17:Y25)</f>
        <v>1218.4752428119366</v>
      </c>
      <c r="Z26" s="313">
        <f>AVERAGE(AA17:AA25)</f>
        <v>33787.501804539737</v>
      </c>
      <c r="AA26" s="204"/>
      <c r="AB26" s="102">
        <f>AVERAGE(AB17:AB25)</f>
        <v>129.58883695365009</v>
      </c>
      <c r="AC26" s="168">
        <f>AVERAGE(AD17:AD25)</f>
        <v>124236.56085037155</v>
      </c>
      <c r="AD26" s="169"/>
      <c r="AE26" s="89">
        <f>AVERAGE(AE17:AE25)</f>
        <v>472.02437456848457</v>
      </c>
      <c r="AF26" s="170">
        <f>AVERAGE(AG17:AG25)</f>
        <v>297913.01495359914</v>
      </c>
      <c r="AG26" s="171"/>
      <c r="AH26" s="120">
        <f>AVERAGE(AH17:AH25)</f>
        <v>1658.0188170804201</v>
      </c>
      <c r="AI26" s="307">
        <f>AVERAGE(AJ17:AJ25)</f>
        <v>4641.6246253407344</v>
      </c>
      <c r="AJ26" s="308"/>
      <c r="AK26" s="122">
        <f>AVERAGE(AK17:AK25)</f>
        <v>18.490803258328512</v>
      </c>
    </row>
    <row r="27" spans="1:44" ht="16.5" thickBot="1" x14ac:dyDescent="0.25">
      <c r="A27" s="332"/>
      <c r="B27" s="172" t="s">
        <v>15</v>
      </c>
      <c r="C27" s="173"/>
      <c r="D27" s="173"/>
      <c r="E27" s="173"/>
      <c r="F27" s="173"/>
      <c r="G27" s="173"/>
      <c r="H27" s="174">
        <f>STDEVP(I19,I22,I25)</f>
        <v>53379094.365031093</v>
      </c>
      <c r="I27" s="175"/>
      <c r="J27" s="75">
        <f>STDEVP(J17:J25)</f>
        <v>130725.43765050583</v>
      </c>
      <c r="K27" s="176">
        <f>STDEVP(L19,L22,L25)</f>
        <v>997040.04590737156</v>
      </c>
      <c r="L27" s="177"/>
      <c r="M27" s="77">
        <f>STDEVP(M17:M25)</f>
        <v>1163.24535532098</v>
      </c>
      <c r="N27" s="317">
        <f>STDEVP(O17:O25)</f>
        <v>210419.35200892869</v>
      </c>
      <c r="O27" s="179"/>
      <c r="P27" s="78">
        <f>STDEVP(P17:P25)</f>
        <v>343.65731348322532</v>
      </c>
      <c r="Q27" s="180">
        <f>STDEVP(R17:R25)</f>
        <v>112867.85173288001</v>
      </c>
      <c r="R27" s="181"/>
      <c r="S27" s="79">
        <f>STDEVP(S17:S25)</f>
        <v>365.30867665827873</v>
      </c>
      <c r="T27" s="311">
        <f>STDEVP(U17:U25)</f>
        <v>78543.640038851445</v>
      </c>
      <c r="U27" s="183"/>
      <c r="V27" s="98">
        <f>STDEVP(V17:V25)</f>
        <v>128.85959021415232</v>
      </c>
      <c r="W27" s="318">
        <f>STDEVP(X17:X25)</f>
        <v>226674.82931603721</v>
      </c>
      <c r="X27" s="185"/>
      <c r="Y27" s="101">
        <f>STDEVP(Y17:Y25)</f>
        <v>324.2492571396856</v>
      </c>
      <c r="Z27" s="319">
        <f>STDEVP(AA17:AA25)</f>
        <v>22648.559315698632</v>
      </c>
      <c r="AA27" s="187"/>
      <c r="AB27" s="103">
        <f>STDEVP(AB17:AB25)</f>
        <v>104.00866511881551</v>
      </c>
      <c r="AC27" s="164">
        <f>STDEVP(AD17:AD25)</f>
        <v>95106.405854693687</v>
      </c>
      <c r="AD27" s="165"/>
      <c r="AE27" s="83">
        <f>STDEVP(AE17:AE25)</f>
        <v>63.459801252434481</v>
      </c>
      <c r="AF27" s="166">
        <f>STDEVP(AG17:AG25)</f>
        <v>140594.51741684321</v>
      </c>
      <c r="AG27" s="167"/>
      <c r="AH27" s="121">
        <f>STDEVP(AH17:AH25)</f>
        <v>842.86571654744546</v>
      </c>
      <c r="AI27" s="307">
        <f>STDEV(AJ17:AJ25)</f>
        <v>6008.9596642876486</v>
      </c>
      <c r="AJ27" s="308"/>
      <c r="AK27" s="122">
        <f>STDEV(AK17:AK25)</f>
        <v>16.96348233332899</v>
      </c>
    </row>
    <row r="29" spans="1:44" ht="13.5" customHeight="1" x14ac:dyDescent="0.2">
      <c r="A29" s="158"/>
      <c r="B29" s="158"/>
      <c r="C29" s="158"/>
      <c r="D29" s="158"/>
      <c r="E29" s="158"/>
      <c r="F29" s="158"/>
      <c r="G29" s="158"/>
      <c r="H29" s="162"/>
      <c r="I29" s="162"/>
      <c r="J29" s="162"/>
      <c r="K29" s="162"/>
      <c r="L29" s="162"/>
      <c r="M29" s="162"/>
      <c r="N29" s="162"/>
      <c r="O29" s="162"/>
      <c r="P29" s="162"/>
      <c r="Q29" s="162"/>
      <c r="R29" s="162"/>
      <c r="S29" s="162"/>
      <c r="T29" s="162"/>
      <c r="U29" s="162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  <c r="AF29" s="162"/>
      <c r="AG29" s="162"/>
      <c r="AH29" s="162"/>
      <c r="AI29" s="21"/>
      <c r="AJ29" s="21"/>
      <c r="AK29" s="21"/>
      <c r="AL29" s="21"/>
      <c r="AM29" s="21"/>
      <c r="AN29" s="21"/>
      <c r="AO29" s="21"/>
      <c r="AP29" s="21"/>
    </row>
    <row r="30" spans="1:44" x14ac:dyDescent="0.2">
      <c r="A30" s="158"/>
      <c r="B30" s="158"/>
      <c r="C30" s="65"/>
      <c r="D30" s="65"/>
      <c r="E30" s="158"/>
      <c r="F30" s="158"/>
      <c r="G30" s="158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124"/>
      <c r="Z30" s="65"/>
      <c r="AA30" s="65"/>
      <c r="AB30" s="65"/>
      <c r="AC30" s="65"/>
      <c r="AD30" s="65"/>
      <c r="AE30" s="65"/>
      <c r="AF30" s="65"/>
      <c r="AG30" s="65"/>
      <c r="AH30" s="65"/>
      <c r="AI30" s="21"/>
      <c r="AJ30" s="125"/>
      <c r="AK30" s="125"/>
      <c r="AL30" s="125"/>
      <c r="AM30" s="125"/>
      <c r="AN30" s="125"/>
      <c r="AO30" s="125"/>
      <c r="AP30" s="21"/>
    </row>
    <row r="31" spans="1:44" x14ac:dyDescent="0.2">
      <c r="A31" s="162"/>
      <c r="B31" s="158"/>
      <c r="C31" s="158"/>
      <c r="D31" s="158"/>
      <c r="E31" s="126"/>
      <c r="F31" s="65"/>
      <c r="G31" s="65"/>
      <c r="H31" s="65"/>
      <c r="I31" s="65"/>
      <c r="J31" s="158"/>
      <c r="K31" s="65"/>
      <c r="L31" s="65"/>
      <c r="M31" s="158"/>
      <c r="N31" s="160"/>
      <c r="O31" s="158"/>
      <c r="P31" s="158"/>
      <c r="Q31" s="158"/>
      <c r="R31" s="158"/>
      <c r="S31" s="159"/>
      <c r="T31" s="158"/>
      <c r="U31" s="158"/>
      <c r="V31" s="158"/>
      <c r="W31" s="160"/>
      <c r="X31" s="158"/>
      <c r="Y31" s="158"/>
      <c r="Z31" s="160"/>
      <c r="AA31" s="158"/>
      <c r="AB31" s="158"/>
      <c r="AC31" s="160"/>
      <c r="AD31" s="158"/>
      <c r="AE31" s="158"/>
      <c r="AF31" s="160"/>
      <c r="AG31" s="158"/>
      <c r="AH31" s="158"/>
      <c r="AI31" s="21"/>
      <c r="AJ31" s="127"/>
      <c r="AK31" s="127"/>
      <c r="AL31" s="127"/>
      <c r="AM31" s="127"/>
      <c r="AN31" s="127"/>
      <c r="AO31" s="129"/>
      <c r="AP31" s="21"/>
    </row>
    <row r="32" spans="1:44" x14ac:dyDescent="0.2">
      <c r="A32" s="162"/>
      <c r="B32" s="158"/>
      <c r="C32" s="158"/>
      <c r="D32" s="158"/>
      <c r="E32" s="126"/>
      <c r="F32" s="65"/>
      <c r="G32" s="65"/>
      <c r="H32" s="65"/>
      <c r="I32" s="65"/>
      <c r="J32" s="158"/>
      <c r="K32" s="65"/>
      <c r="L32" s="65"/>
      <c r="M32" s="158"/>
      <c r="N32" s="158"/>
      <c r="O32" s="158"/>
      <c r="P32" s="158"/>
      <c r="Q32" s="158"/>
      <c r="R32" s="158"/>
      <c r="S32" s="159"/>
      <c r="T32" s="158"/>
      <c r="U32" s="158"/>
      <c r="V32" s="158"/>
      <c r="W32" s="158"/>
      <c r="X32" s="158"/>
      <c r="Y32" s="158"/>
      <c r="Z32" s="158"/>
      <c r="AA32" s="158"/>
      <c r="AB32" s="158"/>
      <c r="AC32" s="158"/>
      <c r="AD32" s="158"/>
      <c r="AE32" s="158"/>
      <c r="AF32" s="158"/>
      <c r="AG32" s="158"/>
      <c r="AH32" s="158"/>
      <c r="AI32" s="21"/>
      <c r="AJ32" s="160"/>
      <c r="AK32" s="160"/>
      <c r="AL32" s="160"/>
      <c r="AM32" s="160"/>
      <c r="AN32" s="160"/>
      <c r="AO32" s="161"/>
      <c r="AP32" s="21"/>
    </row>
    <row r="33" spans="1:42" x14ac:dyDescent="0.2">
      <c r="A33" s="162"/>
      <c r="B33" s="158"/>
      <c r="C33" s="158"/>
      <c r="D33" s="158"/>
      <c r="E33" s="123"/>
      <c r="F33" s="65"/>
      <c r="G33" s="65"/>
      <c r="H33" s="65"/>
      <c r="I33" s="65"/>
      <c r="J33" s="158"/>
      <c r="K33" s="65"/>
      <c r="L33" s="65"/>
      <c r="M33" s="158"/>
      <c r="N33" s="158"/>
      <c r="O33" s="158"/>
      <c r="P33" s="158"/>
      <c r="Q33" s="158"/>
      <c r="R33" s="158"/>
      <c r="S33" s="159"/>
      <c r="T33" s="158"/>
      <c r="U33" s="158"/>
      <c r="V33" s="158"/>
      <c r="W33" s="158"/>
      <c r="X33" s="158"/>
      <c r="Y33" s="158"/>
      <c r="Z33" s="158"/>
      <c r="AA33" s="158"/>
      <c r="AB33" s="158"/>
      <c r="AC33" s="158"/>
      <c r="AD33" s="158"/>
      <c r="AE33" s="158"/>
      <c r="AF33" s="158"/>
      <c r="AG33" s="158"/>
      <c r="AH33" s="158"/>
      <c r="AI33" s="21"/>
      <c r="AJ33" s="160"/>
      <c r="AK33" s="160"/>
      <c r="AL33" s="160"/>
      <c r="AM33" s="160"/>
      <c r="AN33" s="160"/>
      <c r="AO33" s="161"/>
      <c r="AP33" s="21"/>
    </row>
    <row r="34" spans="1:42" x14ac:dyDescent="0.2">
      <c r="A34" s="162"/>
      <c r="B34" s="158"/>
      <c r="C34" s="158"/>
      <c r="D34" s="158"/>
      <c r="E34" s="126"/>
      <c r="F34" s="65"/>
      <c r="G34" s="65"/>
      <c r="H34" s="65"/>
      <c r="I34" s="65"/>
      <c r="J34" s="158"/>
      <c r="K34" s="65"/>
      <c r="L34" s="65"/>
      <c r="M34" s="158"/>
      <c r="N34" s="160"/>
      <c r="O34" s="158"/>
      <c r="P34" s="158"/>
      <c r="Q34" s="158"/>
      <c r="R34" s="158"/>
      <c r="S34" s="159"/>
      <c r="T34" s="158"/>
      <c r="U34" s="158"/>
      <c r="V34" s="158"/>
      <c r="W34" s="160"/>
      <c r="X34" s="158"/>
      <c r="Y34" s="158"/>
      <c r="Z34" s="160"/>
      <c r="AA34" s="158"/>
      <c r="AB34" s="158"/>
      <c r="AC34" s="160"/>
      <c r="AD34" s="158"/>
      <c r="AE34" s="158"/>
      <c r="AF34" s="160"/>
      <c r="AG34" s="158"/>
      <c r="AH34" s="158"/>
      <c r="AI34" s="21"/>
      <c r="AJ34" s="127"/>
      <c r="AK34" s="127"/>
      <c r="AL34" s="127"/>
      <c r="AM34" s="127"/>
      <c r="AN34" s="127"/>
      <c r="AO34" s="129"/>
      <c r="AP34" s="21"/>
    </row>
    <row r="35" spans="1:42" x14ac:dyDescent="0.2">
      <c r="A35" s="162"/>
      <c r="B35" s="158"/>
      <c r="C35" s="158"/>
      <c r="D35" s="158"/>
      <c r="E35" s="126"/>
      <c r="F35" s="65"/>
      <c r="G35" s="65"/>
      <c r="H35" s="65"/>
      <c r="I35" s="65"/>
      <c r="J35" s="158"/>
      <c r="K35" s="65"/>
      <c r="L35" s="65"/>
      <c r="M35" s="158"/>
      <c r="N35" s="158"/>
      <c r="O35" s="158"/>
      <c r="P35" s="158"/>
      <c r="Q35" s="158"/>
      <c r="R35" s="158"/>
      <c r="S35" s="159"/>
      <c r="T35" s="158"/>
      <c r="U35" s="158"/>
      <c r="V35" s="158"/>
      <c r="W35" s="158"/>
      <c r="X35" s="158"/>
      <c r="Y35" s="158"/>
      <c r="Z35" s="158"/>
      <c r="AA35" s="158"/>
      <c r="AB35" s="158"/>
      <c r="AC35" s="158"/>
      <c r="AD35" s="158"/>
      <c r="AE35" s="158"/>
      <c r="AF35" s="158"/>
      <c r="AG35" s="158"/>
      <c r="AH35" s="158"/>
      <c r="AI35" s="21"/>
      <c r="AJ35" s="160"/>
      <c r="AK35" s="160"/>
      <c r="AL35" s="160"/>
      <c r="AM35" s="160"/>
      <c r="AN35" s="160"/>
      <c r="AO35" s="161"/>
      <c r="AP35" s="21"/>
    </row>
    <row r="36" spans="1:42" x14ac:dyDescent="0.2">
      <c r="A36" s="162"/>
      <c r="B36" s="158"/>
      <c r="C36" s="158"/>
      <c r="D36" s="158"/>
      <c r="E36" s="123"/>
      <c r="F36" s="65"/>
      <c r="G36" s="65"/>
      <c r="H36" s="65"/>
      <c r="I36" s="65"/>
      <c r="J36" s="158"/>
      <c r="K36" s="65"/>
      <c r="L36" s="65"/>
      <c r="M36" s="158"/>
      <c r="N36" s="158"/>
      <c r="O36" s="158"/>
      <c r="P36" s="158"/>
      <c r="Q36" s="158"/>
      <c r="R36" s="158"/>
      <c r="S36" s="159"/>
      <c r="T36" s="158"/>
      <c r="U36" s="158"/>
      <c r="V36" s="158"/>
      <c r="W36" s="158"/>
      <c r="X36" s="158"/>
      <c r="Y36" s="158"/>
      <c r="Z36" s="158"/>
      <c r="AA36" s="158"/>
      <c r="AB36" s="158"/>
      <c r="AC36" s="158"/>
      <c r="AD36" s="158"/>
      <c r="AE36" s="158"/>
      <c r="AF36" s="158"/>
      <c r="AG36" s="158"/>
      <c r="AH36" s="158"/>
      <c r="AI36" s="21"/>
      <c r="AJ36" s="160"/>
      <c r="AK36" s="160"/>
      <c r="AL36" s="160"/>
      <c r="AM36" s="160"/>
      <c r="AN36" s="160"/>
      <c r="AO36" s="161"/>
      <c r="AP36" s="21"/>
    </row>
    <row r="37" spans="1:42" x14ac:dyDescent="0.2">
      <c r="A37" s="162"/>
      <c r="B37" s="158"/>
      <c r="C37" s="158"/>
      <c r="D37" s="158"/>
      <c r="E37" s="126"/>
      <c r="F37" s="65"/>
      <c r="G37" s="65"/>
      <c r="H37" s="65"/>
      <c r="I37" s="65"/>
      <c r="J37" s="158"/>
      <c r="K37" s="65"/>
      <c r="L37" s="65"/>
      <c r="M37" s="158"/>
      <c r="N37" s="160"/>
      <c r="O37" s="158"/>
      <c r="P37" s="158"/>
      <c r="Q37" s="158"/>
      <c r="R37" s="158"/>
      <c r="S37" s="159"/>
      <c r="T37" s="158"/>
      <c r="U37" s="158"/>
      <c r="V37" s="158"/>
      <c r="W37" s="160"/>
      <c r="X37" s="158"/>
      <c r="Y37" s="158"/>
      <c r="Z37" s="160"/>
      <c r="AA37" s="158"/>
      <c r="AB37" s="158"/>
      <c r="AC37" s="160"/>
      <c r="AD37" s="158"/>
      <c r="AE37" s="158"/>
      <c r="AF37" s="160"/>
      <c r="AG37" s="158"/>
      <c r="AH37" s="158"/>
      <c r="AI37" s="21"/>
      <c r="AJ37" s="127"/>
      <c r="AK37" s="127"/>
      <c r="AL37" s="127"/>
      <c r="AM37" s="127"/>
      <c r="AN37" s="127"/>
      <c r="AO37" s="129"/>
      <c r="AP37" s="21"/>
    </row>
    <row r="38" spans="1:42" x14ac:dyDescent="0.2">
      <c r="A38" s="162"/>
      <c r="B38" s="158"/>
      <c r="C38" s="158"/>
      <c r="D38" s="158"/>
      <c r="E38" s="126"/>
      <c r="F38" s="65"/>
      <c r="G38" s="65"/>
      <c r="H38" s="65"/>
      <c r="I38" s="65"/>
      <c r="J38" s="158"/>
      <c r="K38" s="65"/>
      <c r="L38" s="65"/>
      <c r="M38" s="158"/>
      <c r="N38" s="158"/>
      <c r="O38" s="158"/>
      <c r="P38" s="158"/>
      <c r="Q38" s="158"/>
      <c r="R38" s="158"/>
      <c r="S38" s="159"/>
      <c r="T38" s="158"/>
      <c r="U38" s="158"/>
      <c r="V38" s="158"/>
      <c r="W38" s="158"/>
      <c r="X38" s="158"/>
      <c r="Y38" s="158"/>
      <c r="Z38" s="158"/>
      <c r="AA38" s="158"/>
      <c r="AB38" s="158"/>
      <c r="AC38" s="158"/>
      <c r="AD38" s="158"/>
      <c r="AE38" s="158"/>
      <c r="AF38" s="158"/>
      <c r="AG38" s="158"/>
      <c r="AH38" s="158"/>
      <c r="AI38" s="21"/>
      <c r="AJ38" s="160"/>
      <c r="AK38" s="160"/>
      <c r="AL38" s="160"/>
      <c r="AM38" s="160"/>
      <c r="AN38" s="160"/>
      <c r="AO38" s="161"/>
      <c r="AP38" s="21"/>
    </row>
    <row r="39" spans="1:42" x14ac:dyDescent="0.2">
      <c r="A39" s="162"/>
      <c r="B39" s="158"/>
      <c r="C39" s="158"/>
      <c r="D39" s="158"/>
      <c r="E39" s="123"/>
      <c r="F39" s="65"/>
      <c r="G39" s="65"/>
      <c r="H39" s="65"/>
      <c r="I39" s="65"/>
      <c r="J39" s="158"/>
      <c r="K39" s="65"/>
      <c r="L39" s="65"/>
      <c r="M39" s="158"/>
      <c r="N39" s="158"/>
      <c r="O39" s="158"/>
      <c r="P39" s="158"/>
      <c r="Q39" s="158"/>
      <c r="R39" s="158"/>
      <c r="S39" s="159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58"/>
      <c r="AE39" s="158"/>
      <c r="AF39" s="158"/>
      <c r="AG39" s="158"/>
      <c r="AH39" s="158"/>
      <c r="AI39" s="21"/>
      <c r="AJ39" s="160"/>
      <c r="AK39" s="160"/>
      <c r="AL39" s="160"/>
      <c r="AM39" s="160"/>
      <c r="AN39" s="160"/>
      <c r="AO39" s="161"/>
      <c r="AP39" s="21"/>
    </row>
    <row r="40" spans="1:42" ht="15.75" x14ac:dyDescent="0.2">
      <c r="A40" s="162"/>
      <c r="B40" s="163"/>
      <c r="C40" s="163"/>
      <c r="D40" s="163"/>
      <c r="E40" s="163"/>
      <c r="F40" s="163"/>
      <c r="G40" s="163"/>
      <c r="H40" s="157"/>
      <c r="I40" s="157"/>
      <c r="J40" s="112"/>
      <c r="K40" s="157"/>
      <c r="L40" s="157"/>
      <c r="M40" s="112"/>
      <c r="N40" s="157"/>
      <c r="O40" s="157"/>
      <c r="P40" s="112"/>
      <c r="Q40" s="157"/>
      <c r="R40" s="157"/>
      <c r="S40" s="112"/>
      <c r="T40" s="157"/>
      <c r="U40" s="157"/>
      <c r="V40" s="112"/>
      <c r="W40" s="157"/>
      <c r="X40" s="157"/>
      <c r="Y40" s="112"/>
      <c r="Z40" s="157"/>
      <c r="AA40" s="157"/>
      <c r="AB40" s="112"/>
      <c r="AC40" s="157"/>
      <c r="AD40" s="157"/>
      <c r="AE40" s="112"/>
      <c r="AF40" s="157"/>
      <c r="AG40" s="157"/>
      <c r="AH40" s="112"/>
      <c r="AI40" s="21"/>
      <c r="AJ40" s="21"/>
      <c r="AK40" s="21"/>
      <c r="AL40" s="21"/>
      <c r="AM40" s="21"/>
      <c r="AN40" s="21"/>
      <c r="AO40" s="21"/>
      <c r="AP40" s="21"/>
    </row>
    <row r="41" spans="1:42" ht="15.75" x14ac:dyDescent="0.2">
      <c r="A41" s="162"/>
      <c r="B41" s="163"/>
      <c r="C41" s="163"/>
      <c r="D41" s="163"/>
      <c r="E41" s="163"/>
      <c r="F41" s="163"/>
      <c r="G41" s="163"/>
      <c r="H41" s="157"/>
      <c r="I41" s="157"/>
      <c r="J41" s="112"/>
      <c r="K41" s="157"/>
      <c r="L41" s="157"/>
      <c r="M41" s="112"/>
      <c r="N41" s="157"/>
      <c r="O41" s="157"/>
      <c r="P41" s="112"/>
      <c r="Q41" s="157"/>
      <c r="R41" s="157"/>
      <c r="S41" s="112"/>
      <c r="T41" s="157"/>
      <c r="U41" s="157"/>
      <c r="V41" s="112"/>
      <c r="W41" s="157"/>
      <c r="X41" s="157"/>
      <c r="Y41" s="112"/>
      <c r="Z41" s="157"/>
      <c r="AA41" s="157"/>
      <c r="AB41" s="112"/>
      <c r="AC41" s="157"/>
      <c r="AD41" s="157"/>
      <c r="AE41" s="112"/>
      <c r="AF41" s="157"/>
      <c r="AG41" s="157"/>
      <c r="AH41" s="112"/>
      <c r="AI41" s="21"/>
      <c r="AJ41" s="21"/>
      <c r="AK41" s="21"/>
      <c r="AL41" s="21"/>
      <c r="AM41" s="21"/>
      <c r="AN41" s="21"/>
      <c r="AO41" s="21"/>
      <c r="AP41" s="21"/>
    </row>
    <row r="42" spans="1:42" x14ac:dyDescent="0.2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</row>
    <row r="43" spans="1:42" ht="13.5" customHeight="1" x14ac:dyDescent="0.2">
      <c r="A43" s="158"/>
      <c r="B43" s="158"/>
      <c r="C43" s="158"/>
      <c r="D43" s="158"/>
      <c r="E43" s="158"/>
      <c r="F43" s="158"/>
      <c r="G43" s="158"/>
      <c r="H43" s="162"/>
      <c r="I43" s="162"/>
      <c r="J43" s="162"/>
      <c r="K43" s="162"/>
      <c r="L43" s="162"/>
      <c r="M43" s="123"/>
      <c r="N43" s="162"/>
      <c r="O43" s="162"/>
      <c r="P43" s="162"/>
      <c r="Q43" s="162"/>
      <c r="R43" s="162"/>
      <c r="S43" s="162"/>
      <c r="T43" s="162"/>
      <c r="U43" s="162"/>
      <c r="V43" s="162"/>
      <c r="W43" s="162"/>
      <c r="X43" s="162"/>
      <c r="Y43" s="162"/>
      <c r="Z43" s="162"/>
      <c r="AA43" s="162"/>
      <c r="AB43" s="162"/>
      <c r="AC43" s="162"/>
      <c r="AD43" s="162"/>
      <c r="AE43" s="162"/>
      <c r="AF43" s="162"/>
      <c r="AG43" s="162"/>
      <c r="AH43" s="162"/>
      <c r="AI43" s="21"/>
      <c r="AJ43" s="21"/>
      <c r="AK43" s="21"/>
      <c r="AL43" s="21"/>
      <c r="AM43" s="21"/>
      <c r="AN43" s="21"/>
      <c r="AO43" s="21"/>
      <c r="AP43" s="21"/>
    </row>
    <row r="44" spans="1:42" x14ac:dyDescent="0.2">
      <c r="A44" s="158"/>
      <c r="B44" s="158"/>
      <c r="C44" s="65"/>
      <c r="D44" s="65"/>
      <c r="E44" s="158"/>
      <c r="F44" s="158"/>
      <c r="G44" s="158"/>
      <c r="H44" s="65"/>
      <c r="I44" s="65"/>
      <c r="J44" s="65"/>
      <c r="K44" s="65"/>
      <c r="L44" s="65"/>
      <c r="M44" s="65"/>
      <c r="N44" s="65"/>
      <c r="O44" s="65"/>
      <c r="P44" s="128"/>
      <c r="Q44" s="65"/>
      <c r="R44" s="65"/>
      <c r="S44" s="65"/>
      <c r="T44" s="65"/>
      <c r="U44" s="65"/>
      <c r="V44" s="65"/>
      <c r="W44" s="65"/>
      <c r="X44" s="65"/>
      <c r="Y44" s="124"/>
      <c r="Z44" s="65"/>
      <c r="AA44" s="65"/>
      <c r="AB44" s="65"/>
      <c r="AC44" s="65"/>
      <c r="AD44" s="65"/>
      <c r="AE44" s="65"/>
      <c r="AF44" s="65"/>
      <c r="AG44" s="65"/>
      <c r="AH44" s="65"/>
      <c r="AI44" s="21"/>
      <c r="AJ44" s="125"/>
      <c r="AK44" s="125"/>
      <c r="AL44" s="125"/>
      <c r="AM44" s="125"/>
      <c r="AN44" s="125"/>
      <c r="AO44" s="125"/>
      <c r="AP44" s="21"/>
    </row>
    <row r="45" spans="1:42" x14ac:dyDescent="0.2">
      <c r="A45" s="162"/>
      <c r="B45" s="158"/>
      <c r="C45" s="158"/>
      <c r="D45" s="158"/>
      <c r="E45" s="126"/>
      <c r="F45" s="65"/>
      <c r="G45" s="65"/>
      <c r="H45" s="65"/>
      <c r="I45" s="65"/>
      <c r="J45" s="158"/>
      <c r="K45" s="65"/>
      <c r="L45" s="65"/>
      <c r="M45" s="158"/>
      <c r="N45" s="160"/>
      <c r="O45" s="158"/>
      <c r="P45" s="158"/>
      <c r="Q45" s="158"/>
      <c r="R45" s="158"/>
      <c r="S45" s="159"/>
      <c r="T45" s="158"/>
      <c r="U45" s="158"/>
      <c r="V45" s="158"/>
      <c r="W45" s="160"/>
      <c r="X45" s="158"/>
      <c r="Y45" s="158"/>
      <c r="Z45" s="160"/>
      <c r="AA45" s="158"/>
      <c r="AB45" s="158"/>
      <c r="AC45" s="160"/>
      <c r="AD45" s="158"/>
      <c r="AE45" s="158"/>
      <c r="AF45" s="160"/>
      <c r="AG45" s="158"/>
      <c r="AH45" s="158"/>
      <c r="AI45" s="21"/>
      <c r="AJ45" s="127"/>
      <c r="AK45" s="127"/>
      <c r="AL45" s="127"/>
      <c r="AM45" s="127"/>
      <c r="AN45" s="127"/>
      <c r="AO45" s="129"/>
      <c r="AP45" s="21"/>
    </row>
    <row r="46" spans="1:42" x14ac:dyDescent="0.2">
      <c r="A46" s="162"/>
      <c r="B46" s="158"/>
      <c r="C46" s="158"/>
      <c r="D46" s="158"/>
      <c r="E46" s="126"/>
      <c r="F46" s="65"/>
      <c r="G46" s="65"/>
      <c r="H46" s="65"/>
      <c r="I46" s="65"/>
      <c r="J46" s="158"/>
      <c r="K46" s="65"/>
      <c r="L46" s="65"/>
      <c r="M46" s="158"/>
      <c r="N46" s="158"/>
      <c r="O46" s="158"/>
      <c r="P46" s="158"/>
      <c r="Q46" s="158"/>
      <c r="R46" s="158"/>
      <c r="S46" s="159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58"/>
      <c r="AE46" s="158"/>
      <c r="AF46" s="158"/>
      <c r="AG46" s="158"/>
      <c r="AH46" s="158"/>
      <c r="AI46" s="21"/>
      <c r="AJ46" s="160"/>
      <c r="AK46" s="160"/>
      <c r="AL46" s="160"/>
      <c r="AM46" s="160"/>
      <c r="AN46" s="160"/>
      <c r="AO46" s="161"/>
      <c r="AP46" s="21"/>
    </row>
    <row r="47" spans="1:42" x14ac:dyDescent="0.2">
      <c r="A47" s="162"/>
      <c r="B47" s="158"/>
      <c r="C47" s="158"/>
      <c r="D47" s="158"/>
      <c r="E47" s="123"/>
      <c r="F47" s="65"/>
      <c r="G47" s="65"/>
      <c r="H47" s="65"/>
      <c r="I47" s="65"/>
      <c r="J47" s="158"/>
      <c r="K47" s="65"/>
      <c r="L47" s="65"/>
      <c r="M47" s="158"/>
      <c r="N47" s="158"/>
      <c r="O47" s="158"/>
      <c r="P47" s="158"/>
      <c r="Q47" s="158"/>
      <c r="R47" s="158"/>
      <c r="S47" s="159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58"/>
      <c r="AE47" s="158"/>
      <c r="AF47" s="158"/>
      <c r="AG47" s="158"/>
      <c r="AH47" s="158"/>
      <c r="AI47" s="21"/>
      <c r="AJ47" s="160"/>
      <c r="AK47" s="160"/>
      <c r="AL47" s="160"/>
      <c r="AM47" s="160"/>
      <c r="AN47" s="160"/>
      <c r="AO47" s="161"/>
      <c r="AP47" s="21"/>
    </row>
    <row r="48" spans="1:42" x14ac:dyDescent="0.2">
      <c r="A48" s="162"/>
      <c r="B48" s="158"/>
      <c r="C48" s="158"/>
      <c r="D48" s="158"/>
      <c r="E48" s="126"/>
      <c r="F48" s="65"/>
      <c r="G48" s="65"/>
      <c r="H48" s="65"/>
      <c r="I48" s="65"/>
      <c r="J48" s="158"/>
      <c r="K48" s="65"/>
      <c r="L48" s="65"/>
      <c r="M48" s="158"/>
      <c r="N48" s="160"/>
      <c r="O48" s="158"/>
      <c r="P48" s="158"/>
      <c r="Q48" s="158"/>
      <c r="R48" s="158"/>
      <c r="S48" s="159"/>
      <c r="T48" s="158"/>
      <c r="U48" s="158"/>
      <c r="V48" s="158"/>
      <c r="W48" s="160"/>
      <c r="X48" s="158"/>
      <c r="Y48" s="158"/>
      <c r="Z48" s="160"/>
      <c r="AA48" s="158"/>
      <c r="AB48" s="158"/>
      <c r="AC48" s="160"/>
      <c r="AD48" s="158"/>
      <c r="AE48" s="158"/>
      <c r="AF48" s="160"/>
      <c r="AG48" s="158"/>
      <c r="AH48" s="158"/>
      <c r="AI48" s="21"/>
      <c r="AJ48" s="127"/>
      <c r="AK48" s="127"/>
      <c r="AL48" s="127"/>
      <c r="AM48" s="127"/>
      <c r="AN48" s="127"/>
      <c r="AO48" s="129"/>
      <c r="AP48" s="21"/>
    </row>
    <row r="49" spans="1:42" x14ac:dyDescent="0.2">
      <c r="A49" s="162"/>
      <c r="B49" s="158"/>
      <c r="C49" s="158"/>
      <c r="D49" s="158"/>
      <c r="E49" s="126"/>
      <c r="F49" s="65"/>
      <c r="G49" s="65"/>
      <c r="H49" s="65"/>
      <c r="I49" s="65"/>
      <c r="J49" s="158"/>
      <c r="K49" s="65"/>
      <c r="L49" s="65"/>
      <c r="M49" s="158"/>
      <c r="N49" s="158"/>
      <c r="O49" s="158"/>
      <c r="P49" s="158"/>
      <c r="Q49" s="158"/>
      <c r="R49" s="158"/>
      <c r="S49" s="159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58"/>
      <c r="AE49" s="158"/>
      <c r="AF49" s="158"/>
      <c r="AG49" s="158"/>
      <c r="AH49" s="158"/>
      <c r="AI49" s="21"/>
      <c r="AJ49" s="160"/>
      <c r="AK49" s="160"/>
      <c r="AL49" s="160"/>
      <c r="AM49" s="160"/>
      <c r="AN49" s="160"/>
      <c r="AO49" s="161"/>
      <c r="AP49" s="21"/>
    </row>
    <row r="50" spans="1:42" x14ac:dyDescent="0.2">
      <c r="A50" s="162"/>
      <c r="B50" s="158"/>
      <c r="C50" s="158"/>
      <c r="D50" s="158"/>
      <c r="E50" s="123"/>
      <c r="F50" s="65"/>
      <c r="G50" s="65"/>
      <c r="H50" s="65"/>
      <c r="I50" s="65"/>
      <c r="J50" s="158"/>
      <c r="K50" s="65"/>
      <c r="L50" s="65"/>
      <c r="M50" s="158"/>
      <c r="N50" s="158"/>
      <c r="O50" s="158"/>
      <c r="P50" s="158"/>
      <c r="Q50" s="158"/>
      <c r="R50" s="158"/>
      <c r="S50" s="159"/>
      <c r="T50" s="158"/>
      <c r="U50" s="158"/>
      <c r="V50" s="158"/>
      <c r="W50" s="158"/>
      <c r="X50" s="158"/>
      <c r="Y50" s="158"/>
      <c r="Z50" s="158"/>
      <c r="AA50" s="158"/>
      <c r="AB50" s="158"/>
      <c r="AC50" s="158"/>
      <c r="AD50" s="158"/>
      <c r="AE50" s="158"/>
      <c r="AF50" s="158"/>
      <c r="AG50" s="158"/>
      <c r="AH50" s="158"/>
      <c r="AI50" s="21"/>
      <c r="AJ50" s="160"/>
      <c r="AK50" s="160"/>
      <c r="AL50" s="160"/>
      <c r="AM50" s="160"/>
      <c r="AN50" s="160"/>
      <c r="AO50" s="161"/>
      <c r="AP50" s="21"/>
    </row>
    <row r="51" spans="1:42" x14ac:dyDescent="0.2">
      <c r="A51" s="162"/>
      <c r="B51" s="158"/>
      <c r="C51" s="158"/>
      <c r="D51" s="158"/>
      <c r="E51" s="126"/>
      <c r="F51" s="65"/>
      <c r="G51" s="65"/>
      <c r="H51" s="65"/>
      <c r="I51" s="65"/>
      <c r="J51" s="158"/>
      <c r="K51" s="65"/>
      <c r="L51" s="65"/>
      <c r="M51" s="158"/>
      <c r="N51" s="160"/>
      <c r="O51" s="158"/>
      <c r="P51" s="158"/>
      <c r="Q51" s="158"/>
      <c r="R51" s="158"/>
      <c r="S51" s="159"/>
      <c r="T51" s="158"/>
      <c r="U51" s="158"/>
      <c r="V51" s="158"/>
      <c r="W51" s="160"/>
      <c r="X51" s="158"/>
      <c r="Y51" s="158"/>
      <c r="Z51" s="160"/>
      <c r="AA51" s="158"/>
      <c r="AB51" s="158"/>
      <c r="AC51" s="160"/>
      <c r="AD51" s="158"/>
      <c r="AE51" s="158"/>
      <c r="AF51" s="160"/>
      <c r="AG51" s="158"/>
      <c r="AH51" s="158"/>
      <c r="AI51" s="21"/>
      <c r="AJ51" s="127"/>
      <c r="AK51" s="127"/>
      <c r="AL51" s="127"/>
      <c r="AM51" s="127"/>
      <c r="AN51" s="127"/>
      <c r="AO51" s="129"/>
      <c r="AP51" s="21"/>
    </row>
    <row r="52" spans="1:42" x14ac:dyDescent="0.2">
      <c r="A52" s="162"/>
      <c r="B52" s="158"/>
      <c r="C52" s="158"/>
      <c r="D52" s="158"/>
      <c r="E52" s="126"/>
      <c r="F52" s="65"/>
      <c r="G52" s="65"/>
      <c r="H52" s="65"/>
      <c r="I52" s="65"/>
      <c r="J52" s="158"/>
      <c r="K52" s="65"/>
      <c r="L52" s="65"/>
      <c r="M52" s="158"/>
      <c r="N52" s="158"/>
      <c r="O52" s="158"/>
      <c r="P52" s="158"/>
      <c r="Q52" s="158"/>
      <c r="R52" s="158"/>
      <c r="S52" s="159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8"/>
      <c r="AE52" s="158"/>
      <c r="AF52" s="158"/>
      <c r="AG52" s="158"/>
      <c r="AH52" s="158"/>
      <c r="AI52" s="21"/>
      <c r="AJ52" s="160"/>
      <c r="AK52" s="160"/>
      <c r="AL52" s="160"/>
      <c r="AM52" s="160"/>
      <c r="AN52" s="160"/>
      <c r="AO52" s="161"/>
      <c r="AP52" s="21"/>
    </row>
    <row r="53" spans="1:42" x14ac:dyDescent="0.2">
      <c r="A53" s="162"/>
      <c r="B53" s="158"/>
      <c r="C53" s="158"/>
      <c r="D53" s="158"/>
      <c r="E53" s="123"/>
      <c r="F53" s="65"/>
      <c r="G53" s="65"/>
      <c r="H53" s="65"/>
      <c r="I53" s="65"/>
      <c r="J53" s="158"/>
      <c r="K53" s="65"/>
      <c r="L53" s="65"/>
      <c r="M53" s="158"/>
      <c r="N53" s="158"/>
      <c r="O53" s="158"/>
      <c r="P53" s="158"/>
      <c r="Q53" s="158"/>
      <c r="R53" s="158"/>
      <c r="S53" s="159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8"/>
      <c r="AF53" s="158"/>
      <c r="AG53" s="158"/>
      <c r="AH53" s="158"/>
      <c r="AI53" s="21"/>
      <c r="AJ53" s="160"/>
      <c r="AK53" s="160"/>
      <c r="AL53" s="160"/>
      <c r="AM53" s="160"/>
      <c r="AN53" s="160"/>
      <c r="AO53" s="161"/>
      <c r="AP53" s="21"/>
    </row>
    <row r="54" spans="1:42" ht="15.75" x14ac:dyDescent="0.2">
      <c r="A54" s="162"/>
      <c r="B54" s="163"/>
      <c r="C54" s="163"/>
      <c r="D54" s="163"/>
      <c r="E54" s="163"/>
      <c r="F54" s="163"/>
      <c r="G54" s="163"/>
      <c r="H54" s="157"/>
      <c r="I54" s="157"/>
      <c r="J54" s="112"/>
      <c r="K54" s="157"/>
      <c r="L54" s="157"/>
      <c r="M54" s="112"/>
      <c r="N54" s="157"/>
      <c r="O54" s="157"/>
      <c r="P54" s="112"/>
      <c r="Q54" s="157"/>
      <c r="R54" s="157"/>
      <c r="S54" s="112"/>
      <c r="T54" s="157"/>
      <c r="U54" s="157"/>
      <c r="V54" s="112"/>
      <c r="W54" s="157"/>
      <c r="X54" s="157"/>
      <c r="Y54" s="112"/>
      <c r="Z54" s="157"/>
      <c r="AA54" s="157"/>
      <c r="AB54" s="112"/>
      <c r="AC54" s="157"/>
      <c r="AD54" s="157"/>
      <c r="AE54" s="112"/>
      <c r="AF54" s="157"/>
      <c r="AG54" s="157"/>
      <c r="AH54" s="112"/>
      <c r="AI54" s="21"/>
      <c r="AJ54" s="21"/>
      <c r="AK54" s="21"/>
      <c r="AL54" s="21"/>
      <c r="AM54" s="21"/>
      <c r="AN54" s="21"/>
      <c r="AO54" s="21"/>
      <c r="AP54" s="21"/>
    </row>
    <row r="55" spans="1:42" ht="15.75" x14ac:dyDescent="0.2">
      <c r="A55" s="162"/>
      <c r="B55" s="163"/>
      <c r="C55" s="163"/>
      <c r="D55" s="163"/>
      <c r="E55" s="163"/>
      <c r="F55" s="163"/>
      <c r="G55" s="163"/>
      <c r="H55" s="157"/>
      <c r="I55" s="157"/>
      <c r="J55" s="112"/>
      <c r="K55" s="157"/>
      <c r="L55" s="157"/>
      <c r="M55" s="112"/>
      <c r="N55" s="157"/>
      <c r="O55" s="157"/>
      <c r="P55" s="112"/>
      <c r="Q55" s="157"/>
      <c r="R55" s="157"/>
      <c r="S55" s="112"/>
      <c r="T55" s="157"/>
      <c r="U55" s="157"/>
      <c r="V55" s="112"/>
      <c r="W55" s="157"/>
      <c r="X55" s="157"/>
      <c r="Y55" s="112"/>
      <c r="Z55" s="157"/>
      <c r="AA55" s="157"/>
      <c r="AB55" s="112"/>
      <c r="AC55" s="157"/>
      <c r="AD55" s="157"/>
      <c r="AE55" s="112"/>
      <c r="AF55" s="157"/>
      <c r="AG55" s="157"/>
      <c r="AH55" s="112"/>
      <c r="AI55" s="21"/>
      <c r="AJ55" s="21"/>
      <c r="AK55" s="21"/>
      <c r="AL55" s="21"/>
      <c r="AM55" s="21"/>
      <c r="AN55" s="21"/>
      <c r="AO55" s="21"/>
      <c r="AP55" s="21"/>
    </row>
    <row r="56" spans="1:42" ht="15.75" x14ac:dyDescent="0.2">
      <c r="A56" s="109"/>
      <c r="B56" s="111"/>
      <c r="C56" s="111"/>
      <c r="D56" s="111"/>
      <c r="E56" s="111"/>
      <c r="F56" s="111"/>
      <c r="G56" s="111"/>
      <c r="H56" s="112"/>
      <c r="I56" s="112"/>
      <c r="J56" s="112"/>
      <c r="K56" s="112"/>
      <c r="L56" s="112"/>
      <c r="M56" s="112"/>
      <c r="N56" s="112"/>
      <c r="O56" s="112"/>
      <c r="P56" s="112"/>
      <c r="Q56" s="112"/>
      <c r="R56" s="112"/>
      <c r="S56" s="112"/>
      <c r="T56" s="112"/>
      <c r="U56" s="112"/>
      <c r="V56" s="112"/>
      <c r="W56" s="112"/>
      <c r="X56" s="112"/>
      <c r="Y56" s="112"/>
      <c r="Z56" s="112"/>
      <c r="AA56" s="112"/>
      <c r="AB56" s="112"/>
      <c r="AC56" s="112"/>
      <c r="AD56" s="112"/>
      <c r="AE56" s="112"/>
      <c r="AF56" s="112"/>
      <c r="AG56" s="112"/>
      <c r="AH56" s="112"/>
      <c r="AI56" s="73"/>
    </row>
    <row r="57" spans="1:42" ht="15.75" x14ac:dyDescent="0.25">
      <c r="B57" s="21"/>
      <c r="C57" s="21"/>
      <c r="D57" s="21"/>
      <c r="E57" s="21"/>
      <c r="F57" s="21"/>
      <c r="G57" s="156"/>
      <c r="H57" s="156"/>
      <c r="I57" s="156"/>
      <c r="J57" s="156"/>
      <c r="K57" s="156"/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14"/>
      <c r="AA57" s="21"/>
      <c r="AB57" s="21"/>
      <c r="AC57" s="21"/>
      <c r="AD57" s="21"/>
      <c r="AE57" s="73"/>
      <c r="AF57" s="73"/>
      <c r="AG57" s="73"/>
      <c r="AH57" s="73"/>
      <c r="AI57" s="73"/>
    </row>
    <row r="58" spans="1:42" x14ac:dyDescent="0.2">
      <c r="B58" s="21"/>
      <c r="C58" s="21"/>
      <c r="D58" s="21"/>
      <c r="E58" s="21"/>
      <c r="F58" s="21"/>
      <c r="G58" s="310"/>
      <c r="H58" s="154"/>
      <c r="I58" s="154"/>
      <c r="J58" s="154"/>
      <c r="K58" s="154"/>
      <c r="L58" s="154"/>
      <c r="M58" s="154"/>
      <c r="N58" s="154"/>
      <c r="O58" s="154"/>
      <c r="P58" s="154"/>
      <c r="Q58" s="154"/>
      <c r="R58" s="154"/>
      <c r="S58" s="154"/>
      <c r="T58" s="154"/>
      <c r="U58" s="154"/>
      <c r="V58" s="154"/>
      <c r="W58" s="154"/>
      <c r="X58" s="154"/>
      <c r="Y58" s="154"/>
      <c r="Z58" s="21"/>
      <c r="AA58" s="21"/>
      <c r="AB58" s="21"/>
      <c r="AC58" s="21"/>
      <c r="AD58" s="21"/>
    </row>
    <row r="59" spans="1:42" x14ac:dyDescent="0.2">
      <c r="B59" s="21"/>
      <c r="C59" s="21"/>
      <c r="D59" s="21"/>
      <c r="E59" s="21"/>
      <c r="F59" s="21"/>
      <c r="G59" s="310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21"/>
      <c r="AA59" s="21"/>
      <c r="AB59" s="21"/>
      <c r="AC59" s="21"/>
      <c r="AD59" s="21"/>
    </row>
    <row r="60" spans="1:42" x14ac:dyDescent="0.2">
      <c r="B60" s="21"/>
      <c r="C60" s="21"/>
      <c r="D60" s="21"/>
      <c r="E60" s="21"/>
      <c r="F60" s="21"/>
      <c r="G60" s="21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21"/>
      <c r="AA60" s="21"/>
      <c r="AB60" s="21"/>
      <c r="AC60" s="21"/>
      <c r="AD60" s="21"/>
    </row>
    <row r="61" spans="1:42" x14ac:dyDescent="0.2">
      <c r="B61" s="21"/>
      <c r="C61" s="21"/>
      <c r="D61" s="21"/>
      <c r="E61" s="21"/>
      <c r="F61" s="21"/>
      <c r="G61" s="21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21"/>
      <c r="AA61" s="21"/>
      <c r="AB61" s="21"/>
      <c r="AC61" s="21"/>
      <c r="AD61" s="21"/>
    </row>
    <row r="62" spans="1:42" x14ac:dyDescent="0.2">
      <c r="B62" s="21"/>
      <c r="C62" s="21"/>
      <c r="D62" s="21"/>
      <c r="E62" s="21"/>
      <c r="F62" s="21"/>
      <c r="G62" s="21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21"/>
      <c r="AA62" s="21"/>
      <c r="AB62" s="21"/>
      <c r="AC62" s="21"/>
      <c r="AD62" s="21"/>
    </row>
    <row r="63" spans="1:42" x14ac:dyDescent="0.2">
      <c r="B63" s="21"/>
      <c r="C63" s="21"/>
      <c r="D63" s="21"/>
      <c r="E63" s="21"/>
      <c r="F63" s="21"/>
      <c r="G63" s="21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21"/>
      <c r="AA63" s="21"/>
      <c r="AB63" s="21"/>
      <c r="AC63" s="21"/>
      <c r="AD63" s="21"/>
    </row>
    <row r="64" spans="1:42" x14ac:dyDescent="0.2"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</row>
    <row r="65" spans="2:34" ht="15.75" x14ac:dyDescent="0.25">
      <c r="B65" s="21"/>
      <c r="C65" s="21"/>
      <c r="D65" s="21"/>
      <c r="E65" s="21"/>
      <c r="F65" s="21"/>
      <c r="G65" s="156"/>
      <c r="H65" s="156"/>
      <c r="I65" s="156"/>
      <c r="J65" s="156"/>
      <c r="K65" s="156"/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15"/>
      <c r="AA65" s="113"/>
      <c r="AB65" s="66"/>
      <c r="AC65" s="113"/>
      <c r="AD65" s="113"/>
      <c r="AE65" s="66"/>
      <c r="AF65" s="113"/>
      <c r="AG65" s="113"/>
      <c r="AH65" s="21"/>
    </row>
    <row r="66" spans="2:34" ht="12.75" customHeight="1" x14ac:dyDescent="0.2">
      <c r="B66" s="21"/>
      <c r="C66" s="21"/>
      <c r="D66" s="21"/>
      <c r="E66" s="21"/>
      <c r="F66" s="21"/>
      <c r="G66" s="310"/>
      <c r="H66" s="154"/>
      <c r="I66" s="154"/>
      <c r="J66" s="154"/>
      <c r="K66" s="154"/>
      <c r="L66" s="154"/>
      <c r="M66" s="154"/>
      <c r="N66" s="113"/>
      <c r="O66" s="113"/>
      <c r="P66" s="154"/>
      <c r="Q66" s="154"/>
      <c r="R66" s="154"/>
      <c r="S66" s="154"/>
      <c r="T66" s="154"/>
      <c r="U66" s="154"/>
      <c r="V66" s="154"/>
      <c r="W66" s="154"/>
      <c r="X66" s="154"/>
      <c r="Y66" s="154"/>
      <c r="Z66" s="21"/>
      <c r="AA66" s="66"/>
      <c r="AB66" s="21"/>
      <c r="AC66" s="21"/>
      <c r="AD66" s="21"/>
    </row>
    <row r="67" spans="2:34" x14ac:dyDescent="0.2">
      <c r="B67" s="21"/>
      <c r="C67" s="21"/>
      <c r="D67" s="21"/>
      <c r="E67" s="21"/>
      <c r="F67" s="21"/>
      <c r="G67" s="310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21"/>
      <c r="AA67" s="67"/>
      <c r="AB67" s="21"/>
      <c r="AC67" s="21"/>
      <c r="AD67" s="21"/>
    </row>
    <row r="68" spans="2:34" x14ac:dyDescent="0.2">
      <c r="B68" s="21"/>
      <c r="C68" s="21"/>
      <c r="D68" s="21"/>
      <c r="E68" s="21"/>
      <c r="F68" s="21"/>
      <c r="G68" s="21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21"/>
      <c r="AA68" s="67"/>
      <c r="AB68" s="21"/>
      <c r="AC68" s="21"/>
      <c r="AD68" s="21"/>
    </row>
    <row r="69" spans="2:34" x14ac:dyDescent="0.2">
      <c r="B69" s="21"/>
      <c r="C69" s="21"/>
      <c r="D69" s="21"/>
      <c r="E69" s="21"/>
      <c r="F69" s="21"/>
      <c r="G69" s="21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21"/>
      <c r="AA69" s="67"/>
      <c r="AB69" s="21"/>
      <c r="AC69" s="21"/>
      <c r="AD69" s="21"/>
    </row>
    <row r="70" spans="2:34" x14ac:dyDescent="0.2">
      <c r="B70" s="21"/>
      <c r="C70" s="21"/>
      <c r="D70" s="21"/>
      <c r="E70" s="21"/>
      <c r="F70" s="21"/>
      <c r="G70" s="21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21"/>
      <c r="AA70" s="67"/>
      <c r="AB70" s="21"/>
      <c r="AC70" s="21"/>
      <c r="AD70" s="21"/>
    </row>
    <row r="71" spans="2:34" x14ac:dyDescent="0.2">
      <c r="B71" s="21"/>
      <c r="C71" s="21"/>
      <c r="D71" s="21"/>
      <c r="E71" s="21"/>
      <c r="F71" s="21"/>
      <c r="G71" s="21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21"/>
      <c r="AA71" s="21"/>
      <c r="AB71" s="21"/>
      <c r="AC71" s="21"/>
      <c r="AD71" s="21"/>
    </row>
    <row r="72" spans="2:34" x14ac:dyDescent="0.2"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</row>
    <row r="73" spans="2:34" x14ac:dyDescent="0.2"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</row>
  </sheetData>
  <mergeCells count="573">
    <mergeCell ref="AF1:AH1"/>
    <mergeCell ref="A3:A13"/>
    <mergeCell ref="B3:B5"/>
    <mergeCell ref="C3:C5"/>
    <mergeCell ref="D3:D5"/>
    <mergeCell ref="J3:J5"/>
    <mergeCell ref="M3:M5"/>
    <mergeCell ref="N3:N5"/>
    <mergeCell ref="Y3:Y5"/>
    <mergeCell ref="Z3:Z5"/>
    <mergeCell ref="N1:P1"/>
    <mergeCell ref="Q1:S1"/>
    <mergeCell ref="Z1:AB1"/>
    <mergeCell ref="AC1:AE1"/>
    <mergeCell ref="T1:V1"/>
    <mergeCell ref="W1:Y1"/>
    <mergeCell ref="H1:J1"/>
    <mergeCell ref="K1:M1"/>
    <mergeCell ref="A1:A2"/>
    <mergeCell ref="B1:B2"/>
    <mergeCell ref="C1:D1"/>
    <mergeCell ref="E1:E2"/>
    <mergeCell ref="F1:F2"/>
    <mergeCell ref="G1:G2"/>
    <mergeCell ref="AC3:AC5"/>
    <mergeCell ref="AD3:AD5"/>
    <mergeCell ref="AE3:AE5"/>
    <mergeCell ref="AF3:AF5"/>
    <mergeCell ref="U3:U5"/>
    <mergeCell ref="V3:V5"/>
    <mergeCell ref="O3:O5"/>
    <mergeCell ref="P3:P5"/>
    <mergeCell ref="Q3:Q5"/>
    <mergeCell ref="R3:R5"/>
    <mergeCell ref="W6:W8"/>
    <mergeCell ref="X6:X8"/>
    <mergeCell ref="AQ4:AQ5"/>
    <mergeCell ref="AR4:AR5"/>
    <mergeCell ref="B6:B8"/>
    <mergeCell ref="C6:C8"/>
    <mergeCell ref="D6:D8"/>
    <mergeCell ref="J6:J8"/>
    <mergeCell ref="M6:M8"/>
    <mergeCell ref="N6:N8"/>
    <mergeCell ref="O6:O8"/>
    <mergeCell ref="P6:P8"/>
    <mergeCell ref="AG3:AG5"/>
    <mergeCell ref="AH3:AH5"/>
    <mergeCell ref="AM4:AM5"/>
    <mergeCell ref="AN4:AN5"/>
    <mergeCell ref="W3:W5"/>
    <mergeCell ref="X3:X5"/>
    <mergeCell ref="S3:S5"/>
    <mergeCell ref="T3:T5"/>
    <mergeCell ref="AO4:AO5"/>
    <mergeCell ref="AP4:AP5"/>
    <mergeCell ref="AA3:AA5"/>
    <mergeCell ref="AB3:AB5"/>
    <mergeCell ref="AQ7:AQ8"/>
    <mergeCell ref="AR7:AR8"/>
    <mergeCell ref="M9:M11"/>
    <mergeCell ref="N9:N11"/>
    <mergeCell ref="AM7:AM8"/>
    <mergeCell ref="AN7:AN8"/>
    <mergeCell ref="AC6:AC8"/>
    <mergeCell ref="AD6:AD8"/>
    <mergeCell ref="AE6:AE8"/>
    <mergeCell ref="AF6:AF8"/>
    <mergeCell ref="Y6:Y8"/>
    <mergeCell ref="Z6:Z8"/>
    <mergeCell ref="AO7:AO8"/>
    <mergeCell ref="AP7:AP8"/>
    <mergeCell ref="AG6:AG8"/>
    <mergeCell ref="AH6:AH8"/>
    <mergeCell ref="AA6:AA8"/>
    <mergeCell ref="AB6:AB8"/>
    <mergeCell ref="Q6:Q8"/>
    <mergeCell ref="R6:R8"/>
    <mergeCell ref="S6:S8"/>
    <mergeCell ref="T6:T8"/>
    <mergeCell ref="U6:U8"/>
    <mergeCell ref="V6:V8"/>
    <mergeCell ref="AA9:AA11"/>
    <mergeCell ref="AB9:AB11"/>
    <mergeCell ref="AC9:AC11"/>
    <mergeCell ref="AD9:AD11"/>
    <mergeCell ref="AE9:AE11"/>
    <mergeCell ref="AF9:AF11"/>
    <mergeCell ref="U9:U11"/>
    <mergeCell ref="V9:V11"/>
    <mergeCell ref="B9:B11"/>
    <mergeCell ref="C9:C11"/>
    <mergeCell ref="D9:D11"/>
    <mergeCell ref="J9:J11"/>
    <mergeCell ref="O9:O11"/>
    <mergeCell ref="P9:P11"/>
    <mergeCell ref="Q9:Q11"/>
    <mergeCell ref="R9:R11"/>
    <mergeCell ref="AQ10:AQ11"/>
    <mergeCell ref="AR10:AR11"/>
    <mergeCell ref="B12:G12"/>
    <mergeCell ref="H12:I12"/>
    <mergeCell ref="K12:L12"/>
    <mergeCell ref="N12:O12"/>
    <mergeCell ref="Q12:R12"/>
    <mergeCell ref="T12:U12"/>
    <mergeCell ref="W12:X12"/>
    <mergeCell ref="Z12:AA12"/>
    <mergeCell ref="AG9:AG11"/>
    <mergeCell ref="AH9:AH11"/>
    <mergeCell ref="AM10:AM11"/>
    <mergeCell ref="AN10:AN11"/>
    <mergeCell ref="W9:W11"/>
    <mergeCell ref="X9:X11"/>
    <mergeCell ref="Y9:Y11"/>
    <mergeCell ref="Z9:Z11"/>
    <mergeCell ref="AI9:AI11"/>
    <mergeCell ref="AJ9:AJ11"/>
    <mergeCell ref="S9:S11"/>
    <mergeCell ref="T9:T11"/>
    <mergeCell ref="AO10:AO11"/>
    <mergeCell ref="AP10:AP11"/>
    <mergeCell ref="AC12:AD12"/>
    <mergeCell ref="AF12:AG12"/>
    <mergeCell ref="B13:G13"/>
    <mergeCell ref="H13:I13"/>
    <mergeCell ref="K13:L13"/>
    <mergeCell ref="N13:O13"/>
    <mergeCell ref="Q13:R13"/>
    <mergeCell ref="T13:U13"/>
    <mergeCell ref="W13:X13"/>
    <mergeCell ref="Z13:AA13"/>
    <mergeCell ref="AC15:AE15"/>
    <mergeCell ref="AC13:AD13"/>
    <mergeCell ref="AF13:AG13"/>
    <mergeCell ref="AF15:AH15"/>
    <mergeCell ref="A15:A16"/>
    <mergeCell ref="B15:B16"/>
    <mergeCell ref="C15:D15"/>
    <mergeCell ref="E15:E16"/>
    <mergeCell ref="F15:F16"/>
    <mergeCell ref="N15:P15"/>
    <mergeCell ref="Q15:S15"/>
    <mergeCell ref="T15:V15"/>
    <mergeCell ref="W15:Y15"/>
    <mergeCell ref="G15:G16"/>
    <mergeCell ref="H15:J15"/>
    <mergeCell ref="K15:M15"/>
    <mergeCell ref="J17:J19"/>
    <mergeCell ref="Z15:AB15"/>
    <mergeCell ref="T17:T19"/>
    <mergeCell ref="U17:U19"/>
    <mergeCell ref="V17:V19"/>
    <mergeCell ref="W17:W19"/>
    <mergeCell ref="M17:M19"/>
    <mergeCell ref="N17:N19"/>
    <mergeCell ref="O17:O19"/>
    <mergeCell ref="AP18:AP19"/>
    <mergeCell ref="AQ18:AQ19"/>
    <mergeCell ref="AR18:AR19"/>
    <mergeCell ref="M20:M22"/>
    <mergeCell ref="N20:N22"/>
    <mergeCell ref="AM18:AM19"/>
    <mergeCell ref="AN18:AN19"/>
    <mergeCell ref="AC17:AC19"/>
    <mergeCell ref="AD17:AD19"/>
    <mergeCell ref="AE17:AE19"/>
    <mergeCell ref="X17:X19"/>
    <mergeCell ref="Y17:Y19"/>
    <mergeCell ref="Z17:Z19"/>
    <mergeCell ref="AO18:AO19"/>
    <mergeCell ref="AF17:AF19"/>
    <mergeCell ref="AG17:AG19"/>
    <mergeCell ref="AH17:AH19"/>
    <mergeCell ref="AK17:AK19"/>
    <mergeCell ref="P17:P19"/>
    <mergeCell ref="AA17:AA19"/>
    <mergeCell ref="AB17:AB19"/>
    <mergeCell ref="Q17:Q19"/>
    <mergeCell ref="R17:R19"/>
    <mergeCell ref="S17:S19"/>
    <mergeCell ref="AP24:AP25"/>
    <mergeCell ref="AO21:AO22"/>
    <mergeCell ref="AN21:AN22"/>
    <mergeCell ref="Y20:Y22"/>
    <mergeCell ref="Z20:Z22"/>
    <mergeCell ref="AJ20:AJ22"/>
    <mergeCell ref="O20:O22"/>
    <mergeCell ref="P20:P22"/>
    <mergeCell ref="Q20:Q22"/>
    <mergeCell ref="R20:R22"/>
    <mergeCell ref="S20:S22"/>
    <mergeCell ref="T20:T22"/>
    <mergeCell ref="U20:U22"/>
    <mergeCell ref="V20:V22"/>
    <mergeCell ref="W20:W22"/>
    <mergeCell ref="X20:X22"/>
    <mergeCell ref="U23:U25"/>
    <mergeCell ref="V23:V25"/>
    <mergeCell ref="W23:W25"/>
    <mergeCell ref="X23:X25"/>
    <mergeCell ref="AF26:AG26"/>
    <mergeCell ref="AQ21:AQ22"/>
    <mergeCell ref="AR21:AR22"/>
    <mergeCell ref="B23:B25"/>
    <mergeCell ref="C23:C25"/>
    <mergeCell ref="D23:D25"/>
    <mergeCell ref="J23:J25"/>
    <mergeCell ref="M23:M25"/>
    <mergeCell ref="N23:N25"/>
    <mergeCell ref="O23:O25"/>
    <mergeCell ref="P23:P25"/>
    <mergeCell ref="AP21:AP22"/>
    <mergeCell ref="AA20:AA22"/>
    <mergeCell ref="AB20:AB22"/>
    <mergeCell ref="AC20:AC22"/>
    <mergeCell ref="AD20:AD22"/>
    <mergeCell ref="AE20:AE22"/>
    <mergeCell ref="AF20:AF22"/>
    <mergeCell ref="AG20:AG22"/>
    <mergeCell ref="AH20:AH22"/>
    <mergeCell ref="AM21:AM22"/>
    <mergeCell ref="AQ24:AQ25"/>
    <mergeCell ref="AR24:AR25"/>
    <mergeCell ref="AO24:AO25"/>
    <mergeCell ref="AM24:AM25"/>
    <mergeCell ref="AN24:AN25"/>
    <mergeCell ref="AC23:AC25"/>
    <mergeCell ref="AD23:AD25"/>
    <mergeCell ref="AE23:AE25"/>
    <mergeCell ref="AF23:AF25"/>
    <mergeCell ref="Y23:Y25"/>
    <mergeCell ref="Z23:Z25"/>
    <mergeCell ref="AG23:AG25"/>
    <mergeCell ref="AH23:AH25"/>
    <mergeCell ref="AA23:AA25"/>
    <mergeCell ref="AB23:AB25"/>
    <mergeCell ref="AI23:AI25"/>
    <mergeCell ref="AJ23:AJ25"/>
    <mergeCell ref="Q23:Q25"/>
    <mergeCell ref="R23:R25"/>
    <mergeCell ref="S23:S25"/>
    <mergeCell ref="T23:T25"/>
    <mergeCell ref="A29:A30"/>
    <mergeCell ref="B29:B30"/>
    <mergeCell ref="C29:D29"/>
    <mergeCell ref="E29:E30"/>
    <mergeCell ref="AC26:AD26"/>
    <mergeCell ref="AC27:AD27"/>
    <mergeCell ref="Z29:AB29"/>
    <mergeCell ref="T29:V29"/>
    <mergeCell ref="W29:Y29"/>
    <mergeCell ref="A17:A27"/>
    <mergeCell ref="B17:B19"/>
    <mergeCell ref="AC29:AE29"/>
    <mergeCell ref="T26:U26"/>
    <mergeCell ref="C17:C19"/>
    <mergeCell ref="D17:D19"/>
    <mergeCell ref="B20:B22"/>
    <mergeCell ref="C20:C22"/>
    <mergeCell ref="J20:J22"/>
    <mergeCell ref="D20:D22"/>
    <mergeCell ref="B26:G26"/>
    <mergeCell ref="W26:X26"/>
    <mergeCell ref="Z26:AA26"/>
    <mergeCell ref="H26:I26"/>
    <mergeCell ref="K26:L26"/>
    <mergeCell ref="N26:O26"/>
    <mergeCell ref="K27:L27"/>
    <mergeCell ref="N27:O27"/>
    <mergeCell ref="W27:X27"/>
    <mergeCell ref="Z27:AA27"/>
    <mergeCell ref="Q26:R26"/>
    <mergeCell ref="AF29:AH29"/>
    <mergeCell ref="F29:F30"/>
    <mergeCell ref="G29:G30"/>
    <mergeCell ref="B27:G27"/>
    <mergeCell ref="H27:I27"/>
    <mergeCell ref="H29:J29"/>
    <mergeCell ref="Y31:Y33"/>
    <mergeCell ref="K29:M29"/>
    <mergeCell ref="N29:P29"/>
    <mergeCell ref="Q29:S29"/>
    <mergeCell ref="N31:N33"/>
    <mergeCell ref="AC31:AC33"/>
    <mergeCell ref="AD31:AD33"/>
    <mergeCell ref="AE31:AE33"/>
    <mergeCell ref="AF31:AF33"/>
    <mergeCell ref="Q31:Q33"/>
    <mergeCell ref="R31:R33"/>
    <mergeCell ref="S31:S33"/>
    <mergeCell ref="T31:T33"/>
    <mergeCell ref="U31:U33"/>
    <mergeCell ref="V31:V33"/>
    <mergeCell ref="AF27:AG27"/>
    <mergeCell ref="Q27:R27"/>
    <mergeCell ref="T27:U27"/>
    <mergeCell ref="AO32:AO33"/>
    <mergeCell ref="B34:B36"/>
    <mergeCell ref="C34:C36"/>
    <mergeCell ref="D34:D36"/>
    <mergeCell ref="J34:J36"/>
    <mergeCell ref="M34:M36"/>
    <mergeCell ref="N34:N36"/>
    <mergeCell ref="O34:O36"/>
    <mergeCell ref="P34:P36"/>
    <mergeCell ref="AA34:AA36"/>
    <mergeCell ref="AH31:AH33"/>
    <mergeCell ref="AJ32:AJ33"/>
    <mergeCell ref="AK32:AK33"/>
    <mergeCell ref="AG31:AG33"/>
    <mergeCell ref="Z31:Z33"/>
    <mergeCell ref="O31:O33"/>
    <mergeCell ref="P31:P33"/>
    <mergeCell ref="AN32:AN33"/>
    <mergeCell ref="X31:X33"/>
    <mergeCell ref="AL32:AL33"/>
    <mergeCell ref="AM32:AM33"/>
    <mergeCell ref="AA31:AA33"/>
    <mergeCell ref="AB31:AB33"/>
    <mergeCell ref="W31:W33"/>
    <mergeCell ref="J37:J39"/>
    <mergeCell ref="O37:O39"/>
    <mergeCell ref="P37:P39"/>
    <mergeCell ref="Q37:Q39"/>
    <mergeCell ref="R37:R39"/>
    <mergeCell ref="AO35:AO36"/>
    <mergeCell ref="M37:M39"/>
    <mergeCell ref="N37:N39"/>
    <mergeCell ref="AJ35:AJ36"/>
    <mergeCell ref="AK35:AK36"/>
    <mergeCell ref="AC34:AC36"/>
    <mergeCell ref="AD34:AD36"/>
    <mergeCell ref="AE34:AE36"/>
    <mergeCell ref="AF34:AF36"/>
    <mergeCell ref="AG34:AG36"/>
    <mergeCell ref="Z34:Z36"/>
    <mergeCell ref="AL35:AL36"/>
    <mergeCell ref="AM35:AM36"/>
    <mergeCell ref="AN35:AN36"/>
    <mergeCell ref="AH34:AH36"/>
    <mergeCell ref="AB34:AB36"/>
    <mergeCell ref="Q34:Q36"/>
    <mergeCell ref="R34:R36"/>
    <mergeCell ref="S34:S36"/>
    <mergeCell ref="AN38:AN39"/>
    <mergeCell ref="AO38:AO39"/>
    <mergeCell ref="B40:G40"/>
    <mergeCell ref="H40:I40"/>
    <mergeCell ref="K40:L40"/>
    <mergeCell ref="N40:O40"/>
    <mergeCell ref="Q40:R40"/>
    <mergeCell ref="T40:U40"/>
    <mergeCell ref="W40:X40"/>
    <mergeCell ref="Z40:AA40"/>
    <mergeCell ref="AG37:AG39"/>
    <mergeCell ref="AH37:AH39"/>
    <mergeCell ref="AJ38:AJ39"/>
    <mergeCell ref="AK38:AK39"/>
    <mergeCell ref="W37:W39"/>
    <mergeCell ref="X37:X39"/>
    <mergeCell ref="Y37:Y39"/>
    <mergeCell ref="Z37:Z39"/>
    <mergeCell ref="S37:S39"/>
    <mergeCell ref="T37:T39"/>
    <mergeCell ref="AL38:AL39"/>
    <mergeCell ref="AM38:AM39"/>
    <mergeCell ref="AA37:AA39"/>
    <mergeCell ref="AB37:AB39"/>
    <mergeCell ref="J31:J33"/>
    <mergeCell ref="M31:M33"/>
    <mergeCell ref="N43:P43"/>
    <mergeCell ref="Q43:S43"/>
    <mergeCell ref="T43:V43"/>
    <mergeCell ref="H43:J43"/>
    <mergeCell ref="K43:L43"/>
    <mergeCell ref="AC40:AD40"/>
    <mergeCell ref="AF40:AG40"/>
    <mergeCell ref="H41:I41"/>
    <mergeCell ref="K41:L41"/>
    <mergeCell ref="N41:O41"/>
    <mergeCell ref="Q41:R41"/>
    <mergeCell ref="T41:U41"/>
    <mergeCell ref="W41:X41"/>
    <mergeCell ref="Z41:AA41"/>
    <mergeCell ref="AC41:AD41"/>
    <mergeCell ref="AF41:AG41"/>
    <mergeCell ref="AC37:AC39"/>
    <mergeCell ref="AD37:AD39"/>
    <mergeCell ref="AE37:AE39"/>
    <mergeCell ref="AF37:AF39"/>
    <mergeCell ref="U37:U39"/>
    <mergeCell ref="V37:V39"/>
    <mergeCell ref="A43:A44"/>
    <mergeCell ref="B43:B44"/>
    <mergeCell ref="C43:D43"/>
    <mergeCell ref="E43:E44"/>
    <mergeCell ref="F43:F44"/>
    <mergeCell ref="G43:G44"/>
    <mergeCell ref="A31:A41"/>
    <mergeCell ref="B31:B33"/>
    <mergeCell ref="C31:C33"/>
    <mergeCell ref="D31:D33"/>
    <mergeCell ref="B41:G41"/>
    <mergeCell ref="B37:B39"/>
    <mergeCell ref="C37:C39"/>
    <mergeCell ref="D37:D39"/>
    <mergeCell ref="J45:J47"/>
    <mergeCell ref="M45:M47"/>
    <mergeCell ref="W43:Y43"/>
    <mergeCell ref="Z43:AB43"/>
    <mergeCell ref="N45:N47"/>
    <mergeCell ref="O45:O47"/>
    <mergeCell ref="A45:A55"/>
    <mergeCell ref="B45:B47"/>
    <mergeCell ref="C45:C47"/>
    <mergeCell ref="D45:D47"/>
    <mergeCell ref="B48:B50"/>
    <mergeCell ref="C48:C50"/>
    <mergeCell ref="J48:J50"/>
    <mergeCell ref="O51:O53"/>
    <mergeCell ref="D48:D50"/>
    <mergeCell ref="B54:G54"/>
    <mergeCell ref="B55:G55"/>
    <mergeCell ref="H54:I54"/>
    <mergeCell ref="K54:L54"/>
    <mergeCell ref="N54:O54"/>
    <mergeCell ref="W54:X54"/>
    <mergeCell ref="Q48:Q50"/>
    <mergeCell ref="R48:R50"/>
    <mergeCell ref="S48:S50"/>
    <mergeCell ref="AL46:AL47"/>
    <mergeCell ref="AF45:AF47"/>
    <mergeCell ref="AG45:AG47"/>
    <mergeCell ref="AH45:AH47"/>
    <mergeCell ref="P45:P47"/>
    <mergeCell ref="AA45:AA47"/>
    <mergeCell ref="AB45:AB47"/>
    <mergeCell ref="Q45:Q47"/>
    <mergeCell ref="R45:R47"/>
    <mergeCell ref="S45:S47"/>
    <mergeCell ref="T45:T47"/>
    <mergeCell ref="N48:N50"/>
    <mergeCell ref="AJ46:AJ47"/>
    <mergeCell ref="AK46:AK47"/>
    <mergeCell ref="AC45:AC47"/>
    <mergeCell ref="AD45:AD47"/>
    <mergeCell ref="AE45:AE47"/>
    <mergeCell ref="X45:X47"/>
    <mergeCell ref="Y45:Y47"/>
    <mergeCell ref="Z45:Z47"/>
    <mergeCell ref="O48:O50"/>
    <mergeCell ref="P48:P50"/>
    <mergeCell ref="AM46:AM47"/>
    <mergeCell ref="AN46:AN47"/>
    <mergeCell ref="W51:W53"/>
    <mergeCell ref="AN49:AN50"/>
    <mergeCell ref="AO49:AO50"/>
    <mergeCell ref="B51:B53"/>
    <mergeCell ref="C51:C53"/>
    <mergeCell ref="D51:D53"/>
    <mergeCell ref="J51:J53"/>
    <mergeCell ref="M51:M53"/>
    <mergeCell ref="N51:N53"/>
    <mergeCell ref="Q51:Q53"/>
    <mergeCell ref="P51:P53"/>
    <mergeCell ref="AM49:AM50"/>
    <mergeCell ref="AA48:AA50"/>
    <mergeCell ref="AB48:AB50"/>
    <mergeCell ref="AC48:AC50"/>
    <mergeCell ref="AD48:AD50"/>
    <mergeCell ref="AE48:AE50"/>
    <mergeCell ref="AF48:AF50"/>
    <mergeCell ref="AG48:AG50"/>
    <mergeCell ref="AH48:AH50"/>
    <mergeCell ref="AO46:AO47"/>
    <mergeCell ref="M48:M50"/>
    <mergeCell ref="AL49:AL50"/>
    <mergeCell ref="AK49:AK50"/>
    <mergeCell ref="Y48:Y50"/>
    <mergeCell ref="Z48:Z50"/>
    <mergeCell ref="AN52:AN53"/>
    <mergeCell ref="AO52:AO53"/>
    <mergeCell ref="Q54:R54"/>
    <mergeCell ref="T54:U54"/>
    <mergeCell ref="AJ52:AJ53"/>
    <mergeCell ref="AK52:AK53"/>
    <mergeCell ref="AM52:AM53"/>
    <mergeCell ref="AG51:AG53"/>
    <mergeCell ref="AH51:AH53"/>
    <mergeCell ref="AA51:AA53"/>
    <mergeCell ref="AB51:AB53"/>
    <mergeCell ref="AC51:AC53"/>
    <mergeCell ref="AD51:AD53"/>
    <mergeCell ref="AE51:AE53"/>
    <mergeCell ref="AF51:AF53"/>
    <mergeCell ref="R51:R53"/>
    <mergeCell ref="S51:S53"/>
    <mergeCell ref="T51:T53"/>
    <mergeCell ref="U51:U53"/>
    <mergeCell ref="V51:V53"/>
    <mergeCell ref="AL52:AL53"/>
    <mergeCell ref="Y51:Y53"/>
    <mergeCell ref="Z51:Z53"/>
    <mergeCell ref="X51:X53"/>
    <mergeCell ref="G66:G67"/>
    <mergeCell ref="H66:I66"/>
    <mergeCell ref="J66:K66"/>
    <mergeCell ref="L66:M66"/>
    <mergeCell ref="P66:Q66"/>
    <mergeCell ref="R66:S66"/>
    <mergeCell ref="H55:I55"/>
    <mergeCell ref="X58:Y58"/>
    <mergeCell ref="G65:Y65"/>
    <mergeCell ref="W55:X55"/>
    <mergeCell ref="K55:L55"/>
    <mergeCell ref="N55:O55"/>
    <mergeCell ref="Q55:R55"/>
    <mergeCell ref="T55:U55"/>
    <mergeCell ref="P58:Q58"/>
    <mergeCell ref="R58:S58"/>
    <mergeCell ref="G57:Y57"/>
    <mergeCell ref="G58:G59"/>
    <mergeCell ref="H58:I58"/>
    <mergeCell ref="J58:K58"/>
    <mergeCell ref="L58:M58"/>
    <mergeCell ref="N58:O58"/>
    <mergeCell ref="T58:U58"/>
    <mergeCell ref="V58:W58"/>
    <mergeCell ref="AI1:AK1"/>
    <mergeCell ref="AI3:AI5"/>
    <mergeCell ref="AJ3:AJ5"/>
    <mergeCell ref="AK3:AK5"/>
    <mergeCell ref="AI6:AI8"/>
    <mergeCell ref="AJ6:AJ8"/>
    <mergeCell ref="AK6:AK8"/>
    <mergeCell ref="AJ49:AJ50"/>
    <mergeCell ref="V48:V50"/>
    <mergeCell ref="W48:W50"/>
    <mergeCell ref="X48:X50"/>
    <mergeCell ref="U45:U47"/>
    <mergeCell ref="V45:V47"/>
    <mergeCell ref="W45:W47"/>
    <mergeCell ref="AC43:AE43"/>
    <mergeCell ref="AK23:AK25"/>
    <mergeCell ref="AI26:AJ26"/>
    <mergeCell ref="AI27:AJ27"/>
    <mergeCell ref="AK9:AK11"/>
    <mergeCell ref="AI12:AJ12"/>
    <mergeCell ref="AI13:AJ13"/>
    <mergeCell ref="AI15:AK15"/>
    <mergeCell ref="AI17:AI19"/>
    <mergeCell ref="AI20:AI22"/>
    <mergeCell ref="AJ17:AJ19"/>
    <mergeCell ref="AK20:AK22"/>
    <mergeCell ref="T66:U66"/>
    <mergeCell ref="V66:W66"/>
    <mergeCell ref="X66:Y66"/>
    <mergeCell ref="Z54:AA54"/>
    <mergeCell ref="AC54:AD54"/>
    <mergeCell ref="AF54:AG54"/>
    <mergeCell ref="AC55:AD55"/>
    <mergeCell ref="AF55:AG55"/>
    <mergeCell ref="Z55:AA55"/>
    <mergeCell ref="T48:T50"/>
    <mergeCell ref="U48:U50"/>
    <mergeCell ref="AF43:AH43"/>
    <mergeCell ref="T34:T36"/>
    <mergeCell ref="U34:U36"/>
    <mergeCell ref="V34:V36"/>
    <mergeCell ref="W34:W36"/>
    <mergeCell ref="X34:X36"/>
    <mergeCell ref="Y34:Y36"/>
  </mergeCells>
  <phoneticPr fontId="2" type="noConversion"/>
  <pageMargins left="0.78740157499999996" right="0.78740157499999996" top="0.984251969" bottom="0.984251969" header="0.4921259845" footer="0.4921259845"/>
  <pageSetup paperSize="9" scale="5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R164"/>
  <sheetViews>
    <sheetView zoomScale="70" zoomScaleNormal="70" workbookViewId="0">
      <selection activeCell="Q31" sqref="Q31:Q33"/>
    </sheetView>
  </sheetViews>
  <sheetFormatPr defaultRowHeight="12.75" x14ac:dyDescent="0.2"/>
  <cols>
    <col min="1" max="1" width="10.140625" customWidth="1"/>
    <col min="2" max="2" width="6.140625" customWidth="1"/>
    <col min="3" max="3" width="8.140625" customWidth="1"/>
    <col min="5" max="5" width="21.85546875" customWidth="1"/>
    <col min="6" max="6" width="11.7109375" customWidth="1"/>
    <col min="7" max="7" width="12" customWidth="1"/>
    <col min="8" max="8" width="12.140625" customWidth="1"/>
    <col min="9" max="10" width="11.7109375" customWidth="1"/>
    <col min="11" max="11" width="10.42578125" customWidth="1"/>
    <col min="12" max="13" width="10.7109375" customWidth="1"/>
    <col min="14" max="14" width="8.42578125" customWidth="1"/>
    <col min="15" max="16" width="7.28515625" customWidth="1"/>
    <col min="17" max="17" width="8.85546875" customWidth="1"/>
    <col min="18" max="19" width="7.28515625" customWidth="1"/>
    <col min="20" max="20" width="8.85546875" customWidth="1"/>
    <col min="21" max="22" width="7.28515625" customWidth="1"/>
    <col min="23" max="23" width="9.5703125" customWidth="1"/>
    <col min="24" max="24" width="8" customWidth="1"/>
    <col min="25" max="25" width="9.5703125" customWidth="1"/>
    <col min="26" max="26" width="9.28515625" customWidth="1"/>
    <col min="27" max="28" width="7.28515625" customWidth="1"/>
    <col min="29" max="29" width="8.5703125" customWidth="1"/>
    <col min="30" max="31" width="7.28515625" customWidth="1"/>
    <col min="32" max="32" width="8.5703125" customWidth="1"/>
    <col min="33" max="33" width="7.28515625" customWidth="1"/>
    <col min="34" max="34" width="9" customWidth="1"/>
    <col min="36" max="41" width="7.7109375" customWidth="1"/>
  </cols>
  <sheetData>
    <row r="1" spans="1:44" ht="12.75" customHeight="1" x14ac:dyDescent="0.2">
      <c r="A1" s="289" t="s">
        <v>12</v>
      </c>
      <c r="B1" s="291" t="s">
        <v>26</v>
      </c>
      <c r="C1" s="252" t="s">
        <v>32</v>
      </c>
      <c r="D1" s="293"/>
      <c r="E1" s="293" t="s">
        <v>28</v>
      </c>
      <c r="F1" s="289" t="s">
        <v>29</v>
      </c>
      <c r="G1" s="252" t="s">
        <v>2</v>
      </c>
      <c r="H1" s="284" t="s">
        <v>30</v>
      </c>
      <c r="I1" s="285"/>
      <c r="J1" s="286"/>
      <c r="K1" s="287" t="s">
        <v>3</v>
      </c>
      <c r="L1" s="287"/>
      <c r="M1" s="288"/>
      <c r="N1" s="266" t="s">
        <v>4</v>
      </c>
      <c r="O1" s="267"/>
      <c r="P1" s="268"/>
      <c r="Q1" s="269" t="s">
        <v>5</v>
      </c>
      <c r="R1" s="270"/>
      <c r="S1" s="271"/>
      <c r="T1" s="278" t="s">
        <v>7</v>
      </c>
      <c r="U1" s="279"/>
      <c r="V1" s="280"/>
      <c r="W1" s="281" t="s">
        <v>11</v>
      </c>
      <c r="X1" s="282"/>
      <c r="Y1" s="283"/>
      <c r="Z1" s="272" t="s">
        <v>8</v>
      </c>
      <c r="AA1" s="273"/>
      <c r="AB1" s="274"/>
      <c r="AC1" s="275" t="s">
        <v>9</v>
      </c>
      <c r="AD1" s="276"/>
      <c r="AE1" s="277"/>
      <c r="AF1" s="257" t="s">
        <v>10</v>
      </c>
      <c r="AG1" s="258"/>
      <c r="AH1" s="296"/>
      <c r="AI1" s="295" t="s">
        <v>22</v>
      </c>
      <c r="AJ1" s="258"/>
      <c r="AK1" s="296"/>
    </row>
    <row r="2" spans="1:44" ht="26.25" thickBot="1" x14ac:dyDescent="0.25">
      <c r="A2" s="290"/>
      <c r="B2" s="292"/>
      <c r="C2" s="52"/>
      <c r="D2" s="2" t="s">
        <v>27</v>
      </c>
      <c r="E2" s="294"/>
      <c r="F2" s="290"/>
      <c r="G2" s="230"/>
      <c r="H2" s="53" t="s">
        <v>34</v>
      </c>
      <c r="I2" s="71" t="s">
        <v>31</v>
      </c>
      <c r="J2" s="54" t="s">
        <v>21</v>
      </c>
      <c r="K2" s="32" t="s">
        <v>34</v>
      </c>
      <c r="L2" s="34" t="s">
        <v>31</v>
      </c>
      <c r="M2" s="7" t="s">
        <v>21</v>
      </c>
      <c r="N2" s="5" t="s">
        <v>6</v>
      </c>
      <c r="O2" s="90" t="s">
        <v>31</v>
      </c>
      <c r="P2" s="16" t="s">
        <v>21</v>
      </c>
      <c r="Q2" s="13" t="s">
        <v>6</v>
      </c>
      <c r="R2" s="91" t="s">
        <v>31</v>
      </c>
      <c r="S2" s="14" t="s">
        <v>21</v>
      </c>
      <c r="T2" s="37" t="s">
        <v>6</v>
      </c>
      <c r="U2" s="92" t="s">
        <v>31</v>
      </c>
      <c r="V2" s="38" t="s">
        <v>21</v>
      </c>
      <c r="W2" s="36" t="s">
        <v>11</v>
      </c>
      <c r="X2" s="93" t="s">
        <v>31</v>
      </c>
      <c r="Y2" s="94" t="s">
        <v>21</v>
      </c>
      <c r="Z2" s="12" t="s">
        <v>6</v>
      </c>
      <c r="AA2" s="95" t="s">
        <v>31</v>
      </c>
      <c r="AB2" s="10" t="s">
        <v>21</v>
      </c>
      <c r="AC2" s="56" t="s">
        <v>6</v>
      </c>
      <c r="AD2" s="96" t="s">
        <v>31</v>
      </c>
      <c r="AE2" s="57" t="s">
        <v>21</v>
      </c>
      <c r="AF2" s="58" t="s">
        <v>6</v>
      </c>
      <c r="AG2" s="97" t="s">
        <v>31</v>
      </c>
      <c r="AH2" s="24" t="s">
        <v>21</v>
      </c>
      <c r="AI2" s="130" t="s">
        <v>6</v>
      </c>
      <c r="AJ2" s="119" t="s">
        <v>31</v>
      </c>
      <c r="AK2" s="131" t="s">
        <v>23</v>
      </c>
      <c r="AM2" s="125"/>
      <c r="AN2" s="125"/>
      <c r="AO2" s="125"/>
      <c r="AP2" s="125"/>
      <c r="AQ2" s="125"/>
      <c r="AR2" s="125"/>
    </row>
    <row r="3" spans="1:44" ht="12.75" customHeight="1" x14ac:dyDescent="0.2">
      <c r="A3" s="396" t="s">
        <v>24</v>
      </c>
      <c r="B3" s="252">
        <v>1</v>
      </c>
      <c r="C3" s="253" t="s">
        <v>18</v>
      </c>
      <c r="D3" s="254">
        <v>1048.32</v>
      </c>
      <c r="E3" s="47" t="s">
        <v>0</v>
      </c>
      <c r="F3" s="4">
        <v>26</v>
      </c>
      <c r="G3" s="11">
        <v>13963</v>
      </c>
      <c r="H3" s="28">
        <f>G3-K3-F3</f>
        <v>13524</v>
      </c>
      <c r="I3" s="30">
        <f>((10800*H3)/F3)*100</f>
        <v>561766153.84615386</v>
      </c>
      <c r="J3" s="234">
        <f>I5/D3</f>
        <v>462497.1651238068</v>
      </c>
      <c r="K3" s="22">
        <v>413</v>
      </c>
      <c r="L3" s="23">
        <f>((10800*K3)/F3)*100</f>
        <v>17155384.615384616</v>
      </c>
      <c r="M3" s="237">
        <f>L5/D3</f>
        <v>12039.364833103107</v>
      </c>
      <c r="N3" s="214">
        <v>6.8</v>
      </c>
      <c r="O3" s="205">
        <f>L5*N3/100</f>
        <v>858235.27204502805</v>
      </c>
      <c r="P3" s="208">
        <f>O3/D3</f>
        <v>818.67680865101124</v>
      </c>
      <c r="Q3" s="222">
        <v>46.4</v>
      </c>
      <c r="R3" s="205">
        <f>O3*Q3/100</f>
        <v>398221.16622889304</v>
      </c>
      <c r="S3" s="219">
        <f>R3/D3</f>
        <v>379.86603921406925</v>
      </c>
      <c r="T3" s="222">
        <v>39.299999999999997</v>
      </c>
      <c r="U3" s="205">
        <f>O3*T3/100</f>
        <v>337286.46191369602</v>
      </c>
      <c r="V3" s="225">
        <f>U3/D3</f>
        <v>321.73998579984743</v>
      </c>
      <c r="W3" s="211">
        <v>10.7</v>
      </c>
      <c r="X3" s="205">
        <f>L5*W3/100</f>
        <v>1350458.4427767352</v>
      </c>
      <c r="Y3" s="208">
        <f>X3/D3</f>
        <v>1288.2120371420322</v>
      </c>
      <c r="Z3" s="214">
        <v>0.7</v>
      </c>
      <c r="AA3" s="205">
        <f>L5*Z3/100</f>
        <v>88347.748592870528</v>
      </c>
      <c r="AB3" s="225">
        <f>AA3/D3</f>
        <v>84.275553831721737</v>
      </c>
      <c r="AC3" s="214">
        <v>0.7</v>
      </c>
      <c r="AD3" s="205">
        <f>L5*AC3/100</f>
        <v>88347.748592870528</v>
      </c>
      <c r="AE3" s="225">
        <f>AD3/D3</f>
        <v>84.275553831721737</v>
      </c>
      <c r="AF3" s="211">
        <v>46.9</v>
      </c>
      <c r="AG3" s="205">
        <f>L5*AF3/100</f>
        <v>5919299.1557223257</v>
      </c>
      <c r="AH3" s="225">
        <f>AG3/D3</f>
        <v>5646.4621067253565</v>
      </c>
      <c r="AI3" s="215">
        <v>6.9</v>
      </c>
      <c r="AJ3" s="206">
        <f>L5*AI3/100</f>
        <v>870856.3789868668</v>
      </c>
      <c r="AK3" s="226">
        <f>AJ3/D3</f>
        <v>830.71617348411439</v>
      </c>
      <c r="AM3" s="127"/>
      <c r="AN3" s="127"/>
      <c r="AO3" s="127"/>
      <c r="AP3" s="127"/>
      <c r="AQ3" s="127"/>
      <c r="AR3" s="129"/>
    </row>
    <row r="4" spans="1:44" ht="12.75" customHeight="1" x14ac:dyDescent="0.2">
      <c r="A4" s="397"/>
      <c r="B4" s="229"/>
      <c r="C4" s="232"/>
      <c r="D4" s="235"/>
      <c r="E4" s="48" t="s">
        <v>14</v>
      </c>
      <c r="F4" s="39">
        <v>41</v>
      </c>
      <c r="G4" s="59">
        <v>15834</v>
      </c>
      <c r="H4" s="33">
        <f>G4-K4-F4</f>
        <v>15486</v>
      </c>
      <c r="I4" s="30">
        <f>((10800*H4)/F4)*100</f>
        <v>407923902.43902439</v>
      </c>
      <c r="J4" s="235"/>
      <c r="K4" s="3">
        <v>307</v>
      </c>
      <c r="L4" s="23">
        <f>((10800*K4)/F4)*100</f>
        <v>8086829.2682926822</v>
      </c>
      <c r="M4" s="237"/>
      <c r="N4" s="215"/>
      <c r="O4" s="206"/>
      <c r="P4" s="209"/>
      <c r="Q4" s="223"/>
      <c r="R4" s="206"/>
      <c r="S4" s="220"/>
      <c r="T4" s="223"/>
      <c r="U4" s="206"/>
      <c r="V4" s="226"/>
      <c r="W4" s="212"/>
      <c r="X4" s="206"/>
      <c r="Y4" s="209"/>
      <c r="Z4" s="215"/>
      <c r="AA4" s="206"/>
      <c r="AB4" s="226"/>
      <c r="AC4" s="215"/>
      <c r="AD4" s="206"/>
      <c r="AE4" s="226"/>
      <c r="AF4" s="212"/>
      <c r="AG4" s="206"/>
      <c r="AH4" s="226"/>
      <c r="AI4" s="215"/>
      <c r="AJ4" s="206"/>
      <c r="AK4" s="226"/>
      <c r="AM4" s="160"/>
      <c r="AN4" s="160"/>
      <c r="AO4" s="160"/>
      <c r="AP4" s="160"/>
      <c r="AQ4" s="160"/>
      <c r="AR4" s="161"/>
    </row>
    <row r="5" spans="1:44" ht="12.75" customHeight="1" thickBot="1" x14ac:dyDescent="0.25">
      <c r="A5" s="397"/>
      <c r="B5" s="263"/>
      <c r="C5" s="264"/>
      <c r="D5" s="265"/>
      <c r="E5" s="51" t="s">
        <v>1</v>
      </c>
      <c r="F5" s="42">
        <f t="shared" ref="F5:L5" si="0">AVERAGE(F3:F4)</f>
        <v>33.5</v>
      </c>
      <c r="G5" s="62">
        <f t="shared" si="0"/>
        <v>14898.5</v>
      </c>
      <c r="H5" s="55">
        <f t="shared" si="0"/>
        <v>14505</v>
      </c>
      <c r="I5" s="106">
        <f t="shared" si="0"/>
        <v>484845028.14258909</v>
      </c>
      <c r="J5" s="265"/>
      <c r="K5" s="64">
        <f t="shared" si="0"/>
        <v>360</v>
      </c>
      <c r="L5" s="63">
        <f t="shared" si="0"/>
        <v>12621106.941838648</v>
      </c>
      <c r="M5" s="237"/>
      <c r="N5" s="216"/>
      <c r="O5" s="207"/>
      <c r="P5" s="210"/>
      <c r="Q5" s="224"/>
      <c r="R5" s="207"/>
      <c r="S5" s="221"/>
      <c r="T5" s="224"/>
      <c r="U5" s="207"/>
      <c r="V5" s="227"/>
      <c r="W5" s="213"/>
      <c r="X5" s="207"/>
      <c r="Y5" s="210"/>
      <c r="Z5" s="216"/>
      <c r="AA5" s="207"/>
      <c r="AB5" s="227"/>
      <c r="AC5" s="216"/>
      <c r="AD5" s="207"/>
      <c r="AE5" s="227"/>
      <c r="AF5" s="213"/>
      <c r="AG5" s="207"/>
      <c r="AH5" s="227"/>
      <c r="AI5" s="215"/>
      <c r="AJ5" s="206"/>
      <c r="AK5" s="226"/>
      <c r="AM5" s="160"/>
      <c r="AN5" s="160"/>
      <c r="AO5" s="160"/>
      <c r="AP5" s="160"/>
      <c r="AQ5" s="160"/>
      <c r="AR5" s="161"/>
    </row>
    <row r="6" spans="1:44" ht="13.5" thickBot="1" x14ac:dyDescent="0.25">
      <c r="A6" s="397"/>
      <c r="B6" s="252">
        <v>2</v>
      </c>
      <c r="C6" s="253" t="s">
        <v>18</v>
      </c>
      <c r="D6" s="254">
        <v>463.32</v>
      </c>
      <c r="E6" s="47" t="s">
        <v>0</v>
      </c>
      <c r="F6" s="4">
        <v>125</v>
      </c>
      <c r="G6" s="11">
        <v>14549</v>
      </c>
      <c r="H6" s="20">
        <f>G6-K6-F6</f>
        <v>13662</v>
      </c>
      <c r="I6" s="116">
        <f>((10800*H6)/F6)*100</f>
        <v>118039680</v>
      </c>
      <c r="J6" s="254">
        <f>I8/D6</f>
        <v>271561.77156177157</v>
      </c>
      <c r="K6" s="9">
        <v>762</v>
      </c>
      <c r="L6" s="8">
        <f>((10800*K6)/F6)*100</f>
        <v>6583680</v>
      </c>
      <c r="M6" s="255">
        <f>L8/D6</f>
        <v>12372.960372960373</v>
      </c>
      <c r="N6" s="238">
        <v>9.4</v>
      </c>
      <c r="O6" s="240">
        <f>L8*N6/100</f>
        <v>538868.16</v>
      </c>
      <c r="P6" s="246">
        <f>O6/D6</f>
        <v>1163.0582750582751</v>
      </c>
      <c r="Q6" s="248">
        <v>34.700000000000003</v>
      </c>
      <c r="R6" s="240">
        <f>O6*Q6/100</f>
        <v>186987.25152000002</v>
      </c>
      <c r="S6" s="250">
        <f>R6/D6</f>
        <v>403.5812214452215</v>
      </c>
      <c r="T6" s="248">
        <v>50</v>
      </c>
      <c r="U6" s="240">
        <f>O6*T6/100</f>
        <v>269434.08</v>
      </c>
      <c r="V6" s="242">
        <f>U6/D6</f>
        <v>581.52913752913753</v>
      </c>
      <c r="W6" s="244">
        <v>15</v>
      </c>
      <c r="X6" s="240">
        <f>L8*W6/100</f>
        <v>859896</v>
      </c>
      <c r="Y6" s="246">
        <f>X6/D6</f>
        <v>1855.9440559440559</v>
      </c>
      <c r="Z6" s="238">
        <v>0</v>
      </c>
      <c r="AA6" s="240">
        <f>L8*Z6/100</f>
        <v>0</v>
      </c>
      <c r="AB6" s="242">
        <f>AA6/D6</f>
        <v>0</v>
      </c>
      <c r="AC6" s="238">
        <v>1.4</v>
      </c>
      <c r="AD6" s="240">
        <f>L8*AC6/100</f>
        <v>80256.959999999992</v>
      </c>
      <c r="AE6" s="242">
        <f>AD6/D6</f>
        <v>173.22144522144521</v>
      </c>
      <c r="AF6" s="244">
        <v>51.2</v>
      </c>
      <c r="AG6" s="240">
        <f>L8*AF6/100</f>
        <v>2935111.6800000002</v>
      </c>
      <c r="AH6" s="242">
        <f>AG6/D6</f>
        <v>6334.9557109557118</v>
      </c>
      <c r="AI6" s="216">
        <v>9.9</v>
      </c>
      <c r="AJ6" s="206">
        <f>L8*AI6/100</f>
        <v>567531.36</v>
      </c>
      <c r="AK6" s="226">
        <f>AJ6/D6</f>
        <v>1224.9230769230769</v>
      </c>
      <c r="AM6" s="127"/>
      <c r="AN6" s="127"/>
      <c r="AO6" s="127"/>
      <c r="AP6" s="127"/>
      <c r="AQ6" s="127"/>
      <c r="AR6" s="129"/>
    </row>
    <row r="7" spans="1:44" x14ac:dyDescent="0.2">
      <c r="A7" s="397"/>
      <c r="B7" s="229"/>
      <c r="C7" s="232"/>
      <c r="D7" s="235"/>
      <c r="E7" s="48" t="s">
        <v>14</v>
      </c>
      <c r="F7" s="39">
        <v>125</v>
      </c>
      <c r="G7" s="59">
        <v>16153</v>
      </c>
      <c r="H7" s="33">
        <f>G7-K7-F7</f>
        <v>15463</v>
      </c>
      <c r="I7" s="116">
        <f>((10800*H7)/F7)*100</f>
        <v>133600320</v>
      </c>
      <c r="J7" s="235"/>
      <c r="K7" s="3">
        <v>565</v>
      </c>
      <c r="L7" s="8">
        <f>((10800*K7)/F7)*100</f>
        <v>4881600</v>
      </c>
      <c r="M7" s="237"/>
      <c r="N7" s="215"/>
      <c r="O7" s="206"/>
      <c r="P7" s="209"/>
      <c r="Q7" s="223"/>
      <c r="R7" s="206"/>
      <c r="S7" s="220"/>
      <c r="T7" s="223"/>
      <c r="U7" s="206"/>
      <c r="V7" s="226"/>
      <c r="W7" s="212"/>
      <c r="X7" s="206"/>
      <c r="Y7" s="209"/>
      <c r="Z7" s="215"/>
      <c r="AA7" s="206"/>
      <c r="AB7" s="226"/>
      <c r="AC7" s="215"/>
      <c r="AD7" s="206"/>
      <c r="AE7" s="226"/>
      <c r="AF7" s="212"/>
      <c r="AG7" s="206"/>
      <c r="AH7" s="226"/>
      <c r="AI7" s="217"/>
      <c r="AJ7" s="206"/>
      <c r="AK7" s="226"/>
      <c r="AM7" s="160"/>
      <c r="AN7" s="160"/>
      <c r="AO7" s="160"/>
      <c r="AP7" s="160"/>
      <c r="AQ7" s="160"/>
      <c r="AR7" s="161"/>
    </row>
    <row r="8" spans="1:44" ht="12.75" customHeight="1" thickBot="1" x14ac:dyDescent="0.25">
      <c r="A8" s="397"/>
      <c r="B8" s="230"/>
      <c r="C8" s="233"/>
      <c r="D8" s="236"/>
      <c r="E8" s="49" t="s">
        <v>1</v>
      </c>
      <c r="F8" s="40">
        <f t="shared" ref="F8:L8" si="1">AVERAGE(F6:F7)</f>
        <v>125</v>
      </c>
      <c r="G8" s="60">
        <f t="shared" si="1"/>
        <v>15351</v>
      </c>
      <c r="H8" s="53">
        <f t="shared" si="1"/>
        <v>14562.5</v>
      </c>
      <c r="I8" s="71">
        <f t="shared" si="1"/>
        <v>125820000</v>
      </c>
      <c r="J8" s="236"/>
      <c r="K8" s="6">
        <f t="shared" si="1"/>
        <v>663.5</v>
      </c>
      <c r="L8" s="7">
        <f t="shared" si="1"/>
        <v>5732640</v>
      </c>
      <c r="M8" s="256"/>
      <c r="N8" s="239"/>
      <c r="O8" s="241"/>
      <c r="P8" s="247"/>
      <c r="Q8" s="249"/>
      <c r="R8" s="241"/>
      <c r="S8" s="251"/>
      <c r="T8" s="249"/>
      <c r="U8" s="241"/>
      <c r="V8" s="243"/>
      <c r="W8" s="245"/>
      <c r="X8" s="241"/>
      <c r="Y8" s="247"/>
      <c r="Z8" s="239"/>
      <c r="AA8" s="241"/>
      <c r="AB8" s="243"/>
      <c r="AC8" s="239"/>
      <c r="AD8" s="241"/>
      <c r="AE8" s="243"/>
      <c r="AF8" s="245"/>
      <c r="AG8" s="241"/>
      <c r="AH8" s="243"/>
      <c r="AI8" s="218"/>
      <c r="AJ8" s="206"/>
      <c r="AK8" s="226"/>
      <c r="AM8" s="160"/>
      <c r="AN8" s="160"/>
      <c r="AO8" s="160"/>
      <c r="AP8" s="160"/>
      <c r="AQ8" s="160"/>
      <c r="AR8" s="161"/>
    </row>
    <row r="9" spans="1:44" x14ac:dyDescent="0.2">
      <c r="A9" s="397"/>
      <c r="B9" s="228">
        <v>3</v>
      </c>
      <c r="C9" s="231" t="s">
        <v>18</v>
      </c>
      <c r="D9" s="234">
        <v>14.56</v>
      </c>
      <c r="E9" s="50" t="s">
        <v>0</v>
      </c>
      <c r="F9" s="41">
        <v>628</v>
      </c>
      <c r="G9" s="61">
        <v>14515</v>
      </c>
      <c r="H9" s="28">
        <f>G9-K9-F9</f>
        <v>13689</v>
      </c>
      <c r="I9" s="30">
        <f>((10800*H9)/F9)*50</f>
        <v>11770796.178343948</v>
      </c>
      <c r="J9" s="234">
        <f>I11/D9</f>
        <v>846292.08473616466</v>
      </c>
      <c r="K9" s="22">
        <v>198</v>
      </c>
      <c r="L9" s="30">
        <f>((10800*K9)/F9)*50</f>
        <v>170254.77707006369</v>
      </c>
      <c r="M9" s="237">
        <f>L11/D9</f>
        <v>10243.980050375811</v>
      </c>
      <c r="N9" s="214">
        <v>33.799999999999997</v>
      </c>
      <c r="O9" s="205">
        <f>L11*N9/100</f>
        <v>50413.494142313466</v>
      </c>
      <c r="P9" s="208">
        <f>O9/D9</f>
        <v>3462.4652570270237</v>
      </c>
      <c r="Q9" s="222">
        <v>80.599999999999994</v>
      </c>
      <c r="R9" s="205">
        <f>O9*Q9/100</f>
        <v>40633.276278704652</v>
      </c>
      <c r="S9" s="219">
        <f>R9/D9</f>
        <v>2790.7469971637811</v>
      </c>
      <c r="T9" s="222">
        <v>4.5</v>
      </c>
      <c r="U9" s="205">
        <f>O9*T9/100</f>
        <v>2268.6072364041061</v>
      </c>
      <c r="V9" s="225">
        <f>U9/D9</f>
        <v>155.81093656621607</v>
      </c>
      <c r="W9" s="211">
        <v>7.1</v>
      </c>
      <c r="X9" s="205">
        <f>L11*W9/100</f>
        <v>10589.816816876499</v>
      </c>
      <c r="Y9" s="208">
        <f>X9/D9</f>
        <v>727.32258357668263</v>
      </c>
      <c r="Z9" s="214">
        <v>4.5999999999999996</v>
      </c>
      <c r="AA9" s="205">
        <f>L11*Z9/100</f>
        <v>6861.0080785397022</v>
      </c>
      <c r="AB9" s="225">
        <f>AA9/D9</f>
        <v>471.22308231728721</v>
      </c>
      <c r="AC9" s="214">
        <v>11.8</v>
      </c>
      <c r="AD9" s="205">
        <f>L11*AC9/100</f>
        <v>17599.977244949674</v>
      </c>
      <c r="AE9" s="225">
        <f>AD9/D9</f>
        <v>1208.7896459443457</v>
      </c>
      <c r="AF9" s="211">
        <v>23.7</v>
      </c>
      <c r="AG9" s="205">
        <f>L11*AF9/100</f>
        <v>35349.106839432818</v>
      </c>
      <c r="AH9" s="225">
        <f>AG9/D9</f>
        <v>2427.8232719390671</v>
      </c>
      <c r="AI9" s="216">
        <v>35</v>
      </c>
      <c r="AJ9" s="206">
        <f>L11*AI9/100</f>
        <v>52203.322336715137</v>
      </c>
      <c r="AK9" s="226">
        <f>AJ9/D9</f>
        <v>3585.3930176315339</v>
      </c>
      <c r="AM9" s="127"/>
      <c r="AN9" s="127"/>
      <c r="AO9" s="127"/>
      <c r="AP9" s="127"/>
      <c r="AQ9" s="127"/>
      <c r="AR9" s="129"/>
    </row>
    <row r="10" spans="1:44" x14ac:dyDescent="0.2">
      <c r="A10" s="397"/>
      <c r="B10" s="229"/>
      <c r="C10" s="232"/>
      <c r="D10" s="235"/>
      <c r="E10" s="48" t="s">
        <v>14</v>
      </c>
      <c r="F10" s="39">
        <v>641</v>
      </c>
      <c r="G10" s="59">
        <v>16074</v>
      </c>
      <c r="H10" s="33">
        <f>G10-K10-F10</f>
        <v>15281</v>
      </c>
      <c r="I10" s="30">
        <f>((10800*H10)/F10)*50</f>
        <v>12873229.329173166</v>
      </c>
      <c r="J10" s="235"/>
      <c r="K10" s="3">
        <v>152</v>
      </c>
      <c r="L10" s="30">
        <f>((10800*K10)/F10)*50</f>
        <v>128049.92199687989</v>
      </c>
      <c r="M10" s="237"/>
      <c r="N10" s="215"/>
      <c r="O10" s="206"/>
      <c r="P10" s="209"/>
      <c r="Q10" s="223"/>
      <c r="R10" s="206"/>
      <c r="S10" s="220"/>
      <c r="T10" s="223"/>
      <c r="U10" s="206"/>
      <c r="V10" s="226"/>
      <c r="W10" s="212"/>
      <c r="X10" s="206"/>
      <c r="Y10" s="209"/>
      <c r="Z10" s="215"/>
      <c r="AA10" s="206"/>
      <c r="AB10" s="226"/>
      <c r="AC10" s="215"/>
      <c r="AD10" s="206"/>
      <c r="AE10" s="226"/>
      <c r="AF10" s="212"/>
      <c r="AG10" s="206"/>
      <c r="AH10" s="226"/>
      <c r="AI10" s="217"/>
      <c r="AJ10" s="206"/>
      <c r="AK10" s="226"/>
      <c r="AM10" s="160"/>
      <c r="AN10" s="160"/>
      <c r="AO10" s="160"/>
      <c r="AP10" s="160"/>
      <c r="AQ10" s="160"/>
      <c r="AR10" s="161"/>
    </row>
    <row r="11" spans="1:44" ht="12.75" customHeight="1" thickBot="1" x14ac:dyDescent="0.25">
      <c r="A11" s="397"/>
      <c r="B11" s="230"/>
      <c r="C11" s="233"/>
      <c r="D11" s="236"/>
      <c r="E11" s="49" t="s">
        <v>1</v>
      </c>
      <c r="F11" s="40">
        <f t="shared" ref="F11:L11" si="2">AVERAGE(F9:F10)</f>
        <v>634.5</v>
      </c>
      <c r="G11" s="60">
        <f t="shared" si="2"/>
        <v>15294.5</v>
      </c>
      <c r="H11" s="53">
        <f t="shared" si="2"/>
        <v>14485</v>
      </c>
      <c r="I11" s="71">
        <f t="shared" si="2"/>
        <v>12322012.753758557</v>
      </c>
      <c r="J11" s="236"/>
      <c r="K11" s="64">
        <f t="shared" si="2"/>
        <v>175</v>
      </c>
      <c r="L11" s="35">
        <f t="shared" si="2"/>
        <v>149152.3495334718</v>
      </c>
      <c r="M11" s="237"/>
      <c r="N11" s="216"/>
      <c r="O11" s="207"/>
      <c r="P11" s="210"/>
      <c r="Q11" s="224"/>
      <c r="R11" s="207"/>
      <c r="S11" s="221"/>
      <c r="T11" s="224"/>
      <c r="U11" s="207"/>
      <c r="V11" s="227"/>
      <c r="W11" s="213"/>
      <c r="X11" s="207"/>
      <c r="Y11" s="210"/>
      <c r="Z11" s="216"/>
      <c r="AA11" s="207"/>
      <c r="AB11" s="227"/>
      <c r="AC11" s="216"/>
      <c r="AD11" s="207"/>
      <c r="AE11" s="227"/>
      <c r="AF11" s="213"/>
      <c r="AG11" s="207"/>
      <c r="AH11" s="227"/>
      <c r="AI11" s="218"/>
      <c r="AJ11" s="206"/>
      <c r="AK11" s="226"/>
      <c r="AM11" s="160"/>
      <c r="AN11" s="160"/>
      <c r="AO11" s="160"/>
      <c r="AP11" s="160"/>
      <c r="AQ11" s="160"/>
      <c r="AR11" s="161"/>
    </row>
    <row r="12" spans="1:44" ht="18.75" customHeight="1" x14ac:dyDescent="0.2">
      <c r="A12" s="397"/>
      <c r="B12" s="188" t="s">
        <v>1</v>
      </c>
      <c r="C12" s="189"/>
      <c r="D12" s="189"/>
      <c r="E12" s="190"/>
      <c r="F12" s="190"/>
      <c r="G12" s="190"/>
      <c r="H12" s="191">
        <f>AVERAGE(I5,I8,I11)</f>
        <v>207662346.96544921</v>
      </c>
      <c r="I12" s="192"/>
      <c r="J12" s="104">
        <f>AVERAGE(J3:J11)</f>
        <v>526783.67380724766</v>
      </c>
      <c r="K12" s="193">
        <f>AVERAGE(L5,L8,L11)</f>
        <v>6167633.0971240401</v>
      </c>
      <c r="L12" s="194"/>
      <c r="M12" s="76">
        <f>AVERAGE(M3:M11)</f>
        <v>11552.101752146431</v>
      </c>
      <c r="N12" s="195">
        <f>AVERAGE(O3:O11)</f>
        <v>482505.64206244721</v>
      </c>
      <c r="O12" s="196"/>
      <c r="P12" s="84">
        <f>AVERAGE(P3:P11)</f>
        <v>1814.7334469121033</v>
      </c>
      <c r="Q12" s="197">
        <f>AVERAGE(R3:R11)</f>
        <v>208613.89800919921</v>
      </c>
      <c r="R12" s="198"/>
      <c r="S12" s="85">
        <f>AVERAGE(S3:S11)</f>
        <v>1191.398085941024</v>
      </c>
      <c r="T12" s="199">
        <f>AVERAGE(U3:U11)</f>
        <v>202996.38305003339</v>
      </c>
      <c r="U12" s="200"/>
      <c r="V12" s="86">
        <f>AVERAGE(V3:V11)</f>
        <v>353.02668663173364</v>
      </c>
      <c r="W12" s="201">
        <f>AVERAGE(X3:X11)</f>
        <v>740314.75319787057</v>
      </c>
      <c r="X12" s="202"/>
      <c r="Y12" s="87">
        <f>AVERAGE(Y3:Y11)</f>
        <v>1290.4928922209235</v>
      </c>
      <c r="Z12" s="203">
        <f>AVERAGE(AA3:AA11)</f>
        <v>31736.252223803411</v>
      </c>
      <c r="AA12" s="204"/>
      <c r="AB12" s="88">
        <f>AVERAGE(AB3:AB11)</f>
        <v>185.16621204966964</v>
      </c>
      <c r="AC12" s="168">
        <f>AVERAGE(AD3:AD11)</f>
        <v>62068.228612606727</v>
      </c>
      <c r="AD12" s="169"/>
      <c r="AE12" s="89">
        <f>AVERAGE(AE3:AE11)</f>
        <v>488.76221499917091</v>
      </c>
      <c r="AF12" s="170">
        <f>AVERAGE(AG3:AG11)</f>
        <v>2963253.3141872529</v>
      </c>
      <c r="AG12" s="171"/>
      <c r="AH12" s="69">
        <f>AVERAGE(AH3:AH11)</f>
        <v>4803.0803632067118</v>
      </c>
      <c r="AI12" s="297">
        <f>AVERAGE(AJ3:AJ11)</f>
        <v>496863.68710786063</v>
      </c>
      <c r="AJ12" s="298"/>
      <c r="AK12" s="132">
        <f>AVERAGE(AK3:AK11)</f>
        <v>1880.3440893462418</v>
      </c>
      <c r="AM12" s="21"/>
      <c r="AN12" s="21"/>
      <c r="AO12" s="21"/>
      <c r="AP12" s="21"/>
      <c r="AQ12" s="21"/>
      <c r="AR12" s="21"/>
    </row>
    <row r="13" spans="1:44" ht="16.5" thickBot="1" x14ac:dyDescent="0.25">
      <c r="A13" s="398"/>
      <c r="B13" s="172" t="s">
        <v>15</v>
      </c>
      <c r="C13" s="173"/>
      <c r="D13" s="173"/>
      <c r="E13" s="173"/>
      <c r="F13" s="173"/>
      <c r="G13" s="173"/>
      <c r="H13" s="174">
        <f>STDEVP(I5,I8,I11)</f>
        <v>201400310.05545145</v>
      </c>
      <c r="I13" s="175"/>
      <c r="J13" s="105">
        <f>STDEVP(J3:J11)</f>
        <v>238995.53638706819</v>
      </c>
      <c r="K13" s="176">
        <f>STDEVP(L5,L8,L11)</f>
        <v>5100936.3247701703</v>
      </c>
      <c r="L13" s="177"/>
      <c r="M13" s="77">
        <f>STDEVP(M3:M11)</f>
        <v>934.95393328071225</v>
      </c>
      <c r="N13" s="178">
        <f>STDEVP(O3:O11)</f>
        <v>332191.26647627907</v>
      </c>
      <c r="O13" s="179"/>
      <c r="P13" s="78">
        <f>STDEVP(P3:P11)</f>
        <v>1173.5742377170261</v>
      </c>
      <c r="Q13" s="180">
        <f>STDEVP(R3:R11)</f>
        <v>146783.42013214258</v>
      </c>
      <c r="R13" s="181"/>
      <c r="S13" s="79">
        <f>STDEVP(S3:S11)</f>
        <v>1130.9519021128847</v>
      </c>
      <c r="T13" s="182">
        <f>STDEVP(U3:U11)</f>
        <v>144613.7762459153</v>
      </c>
      <c r="U13" s="183"/>
      <c r="V13" s="80">
        <f>STDEVP(V3:V11)</f>
        <v>175.2011032965348</v>
      </c>
      <c r="W13" s="184">
        <f>STDEVP(X3:X11)</f>
        <v>553496.00398916099</v>
      </c>
      <c r="X13" s="185"/>
      <c r="Y13" s="81">
        <f>STDEVP(Y3:Y11)</f>
        <v>460.76060935305185</v>
      </c>
      <c r="Z13" s="186">
        <f>STDEVP(AA3:AA11)</f>
        <v>40128.248560684544</v>
      </c>
      <c r="AA13" s="187"/>
      <c r="AB13" s="82">
        <f>STDEVP(AB3:AB11)</f>
        <v>205.17795855287721</v>
      </c>
      <c r="AC13" s="164">
        <f>STDEVP(AD3:AD11)</f>
        <v>31616.812508394774</v>
      </c>
      <c r="AD13" s="165"/>
      <c r="AE13" s="83">
        <f>STDEVP(AE3:AE11)</f>
        <v>510.4295373401435</v>
      </c>
      <c r="AF13" s="166">
        <f>STDEVP(AG3:AG11)</f>
        <v>2402194.9696223377</v>
      </c>
      <c r="AG13" s="167"/>
      <c r="AH13" s="68">
        <f>STDEVP(AH3:AH11)</f>
        <v>1702.9172123113638</v>
      </c>
      <c r="AI13" s="299">
        <f>STDEV(AJ3:AJ11)</f>
        <v>413876.36654519412</v>
      </c>
      <c r="AJ13" s="167"/>
      <c r="AK13" s="68">
        <f>STDEV(AK3:AK11)</f>
        <v>1489.7126087151344</v>
      </c>
      <c r="AM13" s="21"/>
      <c r="AN13" s="21"/>
      <c r="AO13" s="21"/>
      <c r="AP13" s="21"/>
      <c r="AQ13" s="21"/>
      <c r="AR13" s="21"/>
    </row>
    <row r="14" spans="1:44" ht="13.5" thickBot="1" x14ac:dyDescent="0.25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M14" s="21"/>
      <c r="AN14" s="21"/>
      <c r="AO14" s="21"/>
      <c r="AP14" s="21"/>
      <c r="AQ14" s="21"/>
      <c r="AR14" s="21"/>
    </row>
    <row r="15" spans="1:44" ht="13.5" customHeight="1" x14ac:dyDescent="0.2">
      <c r="A15" s="289" t="s">
        <v>12</v>
      </c>
      <c r="B15" s="291" t="s">
        <v>26</v>
      </c>
      <c r="C15" s="252" t="s">
        <v>32</v>
      </c>
      <c r="D15" s="293"/>
      <c r="E15" s="289" t="s">
        <v>28</v>
      </c>
      <c r="F15" s="289" t="s">
        <v>29</v>
      </c>
      <c r="G15" s="252" t="s">
        <v>2</v>
      </c>
      <c r="H15" s="284" t="s">
        <v>33</v>
      </c>
      <c r="I15" s="285"/>
      <c r="J15" s="371"/>
      <c r="K15" s="372" t="s">
        <v>3</v>
      </c>
      <c r="L15" s="287"/>
      <c r="M15" s="288"/>
      <c r="N15" s="266" t="s">
        <v>4</v>
      </c>
      <c r="O15" s="267"/>
      <c r="P15" s="268"/>
      <c r="Q15" s="269" t="s">
        <v>5</v>
      </c>
      <c r="R15" s="270"/>
      <c r="S15" s="271"/>
      <c r="T15" s="367" t="s">
        <v>7</v>
      </c>
      <c r="U15" s="279"/>
      <c r="V15" s="368"/>
      <c r="W15" s="369" t="s">
        <v>11</v>
      </c>
      <c r="X15" s="282"/>
      <c r="Y15" s="370"/>
      <c r="Z15" s="365" t="s">
        <v>8</v>
      </c>
      <c r="AA15" s="273"/>
      <c r="AB15" s="366"/>
      <c r="AC15" s="275" t="s">
        <v>9</v>
      </c>
      <c r="AD15" s="276"/>
      <c r="AE15" s="277"/>
      <c r="AF15" s="257" t="s">
        <v>10</v>
      </c>
      <c r="AG15" s="258"/>
      <c r="AH15" s="296"/>
      <c r="AI15" s="300" t="s">
        <v>22</v>
      </c>
      <c r="AJ15" s="301"/>
      <c r="AK15" s="302"/>
      <c r="AM15" s="21"/>
      <c r="AN15" s="21"/>
      <c r="AO15" s="21"/>
      <c r="AP15" s="21"/>
      <c r="AQ15" s="21"/>
      <c r="AR15" s="21"/>
    </row>
    <row r="16" spans="1:44" ht="26.25" thickBot="1" x14ac:dyDescent="0.25">
      <c r="A16" s="290"/>
      <c r="B16" s="292"/>
      <c r="C16" s="52"/>
      <c r="D16" s="2" t="s">
        <v>27</v>
      </c>
      <c r="E16" s="290"/>
      <c r="F16" s="290"/>
      <c r="G16" s="230"/>
      <c r="H16" s="53" t="s">
        <v>34</v>
      </c>
      <c r="I16" s="71" t="s">
        <v>31</v>
      </c>
      <c r="J16" s="19" t="s">
        <v>19</v>
      </c>
      <c r="K16" s="6" t="s">
        <v>34</v>
      </c>
      <c r="L16" s="31" t="s">
        <v>31</v>
      </c>
      <c r="M16" s="7" t="s">
        <v>19</v>
      </c>
      <c r="N16" s="5" t="s">
        <v>6</v>
      </c>
      <c r="O16" s="90" t="s">
        <v>31</v>
      </c>
      <c r="P16" s="16" t="s">
        <v>19</v>
      </c>
      <c r="Q16" s="13" t="s">
        <v>6</v>
      </c>
      <c r="R16" s="91" t="s">
        <v>31</v>
      </c>
      <c r="S16" s="14" t="s">
        <v>19</v>
      </c>
      <c r="T16" s="17" t="s">
        <v>6</v>
      </c>
      <c r="U16" s="92" t="s">
        <v>31</v>
      </c>
      <c r="V16" s="18" t="s">
        <v>19</v>
      </c>
      <c r="W16" s="15" t="s">
        <v>11</v>
      </c>
      <c r="X16" s="93" t="s">
        <v>31</v>
      </c>
      <c r="Y16" s="99" t="s">
        <v>20</v>
      </c>
      <c r="Z16" s="25" t="s">
        <v>6</v>
      </c>
      <c r="AA16" s="95" t="s">
        <v>31</v>
      </c>
      <c r="AB16" s="26" t="s">
        <v>19</v>
      </c>
      <c r="AC16" s="56" t="s">
        <v>6</v>
      </c>
      <c r="AD16" s="96" t="s">
        <v>31</v>
      </c>
      <c r="AE16" s="57" t="s">
        <v>19</v>
      </c>
      <c r="AF16" s="58" t="s">
        <v>6</v>
      </c>
      <c r="AG16" s="97" t="s">
        <v>31</v>
      </c>
      <c r="AH16" s="24" t="s">
        <v>19</v>
      </c>
      <c r="AI16" s="119" t="s">
        <v>6</v>
      </c>
      <c r="AJ16" s="119" t="s">
        <v>35</v>
      </c>
      <c r="AK16" s="119" t="s">
        <v>23</v>
      </c>
      <c r="AM16" s="125"/>
      <c r="AN16" s="125"/>
      <c r="AO16" s="125"/>
      <c r="AP16" s="125"/>
      <c r="AQ16" s="125"/>
      <c r="AR16" s="125"/>
    </row>
    <row r="17" spans="1:44" x14ac:dyDescent="0.2">
      <c r="A17" s="396" t="s">
        <v>25</v>
      </c>
      <c r="B17" s="252">
        <v>1</v>
      </c>
      <c r="C17" s="395" t="s">
        <v>18</v>
      </c>
      <c r="D17" s="348">
        <v>962.78</v>
      </c>
      <c r="E17" s="43" t="s">
        <v>0</v>
      </c>
      <c r="F17" s="4">
        <v>47</v>
      </c>
      <c r="G17" s="4">
        <v>13761</v>
      </c>
      <c r="H17" s="28">
        <f>G17-K17-F17</f>
        <v>13548</v>
      </c>
      <c r="I17" s="30">
        <f>((10800*H17)/F17)*100</f>
        <v>311315744.68085104</v>
      </c>
      <c r="J17" s="363">
        <f>I19/D17</f>
        <v>422657.95128734031</v>
      </c>
      <c r="K17" s="9">
        <v>166</v>
      </c>
      <c r="L17" s="30">
        <f>((10800*K17)/F17)*100</f>
        <v>3814468.0851063831</v>
      </c>
      <c r="M17" s="234">
        <f>L19/D17</f>
        <v>4241.9961388408483</v>
      </c>
      <c r="N17" s="238">
        <v>16.3</v>
      </c>
      <c r="O17" s="240">
        <f>L19*N17/100</f>
        <v>665709.77393617027</v>
      </c>
      <c r="P17" s="242">
        <f>O17/D17</f>
        <v>691.44537063105827</v>
      </c>
      <c r="Q17" s="320">
        <v>66.7</v>
      </c>
      <c r="R17" s="205">
        <f>O17*Q17/100</f>
        <v>444028.41921542562</v>
      </c>
      <c r="S17" s="219">
        <f>R17/D17</f>
        <v>461.19406221091594</v>
      </c>
      <c r="T17" s="248">
        <v>22.2</v>
      </c>
      <c r="U17" s="205">
        <f>O17*T17/100</f>
        <v>147787.56981382979</v>
      </c>
      <c r="V17" s="208">
        <f>U17/D17</f>
        <v>153.50087228009494</v>
      </c>
      <c r="W17" s="214">
        <v>19.899999999999999</v>
      </c>
      <c r="X17" s="205">
        <f>L19*W17/100</f>
        <v>812737.69946808508</v>
      </c>
      <c r="Y17" s="225">
        <f>X17/D17</f>
        <v>844.15723162932875</v>
      </c>
      <c r="Z17" s="211">
        <v>3.1</v>
      </c>
      <c r="AA17" s="205">
        <f>L19*Z17/100</f>
        <v>126607.38031914894</v>
      </c>
      <c r="AB17" s="208">
        <f>AA17/D17</f>
        <v>131.5018803040663</v>
      </c>
      <c r="AC17" s="214">
        <v>3.1</v>
      </c>
      <c r="AD17" s="205">
        <f>L19*AC17/100</f>
        <v>126607.38031914894</v>
      </c>
      <c r="AE17" s="225">
        <f>AD17/D17</f>
        <v>131.5018803040663</v>
      </c>
      <c r="AF17" s="211">
        <v>7.8</v>
      </c>
      <c r="AG17" s="205">
        <f>L19*AF17/100</f>
        <v>318560.50531914894</v>
      </c>
      <c r="AH17" s="225">
        <f>AG17/D17</f>
        <v>330.87569882958616</v>
      </c>
      <c r="AI17" s="207">
        <v>22.8</v>
      </c>
      <c r="AJ17" s="207">
        <f>L19*AI17/100</f>
        <v>931176.86170212773</v>
      </c>
      <c r="AK17" s="207">
        <f>AJ17/D17</f>
        <v>967.17511965571339</v>
      </c>
      <c r="AM17" s="127"/>
      <c r="AN17" s="127"/>
      <c r="AO17" s="127"/>
      <c r="AP17" s="127"/>
      <c r="AQ17" s="127"/>
      <c r="AR17" s="129"/>
    </row>
    <row r="18" spans="1:44" x14ac:dyDescent="0.2">
      <c r="A18" s="397"/>
      <c r="B18" s="229"/>
      <c r="C18" s="346"/>
      <c r="D18" s="348"/>
      <c r="E18" s="44" t="s">
        <v>14</v>
      </c>
      <c r="F18" s="39">
        <v>32</v>
      </c>
      <c r="G18" s="39">
        <v>15051</v>
      </c>
      <c r="H18" s="33">
        <f>G18-K18-F18</f>
        <v>14890</v>
      </c>
      <c r="I18" s="30">
        <f>((10800*H18)/F18)*100</f>
        <v>502537500</v>
      </c>
      <c r="J18" s="360"/>
      <c r="K18" s="3">
        <v>129</v>
      </c>
      <c r="L18" s="30">
        <f>((10800*K18)/F18)*100</f>
        <v>4353750</v>
      </c>
      <c r="M18" s="235"/>
      <c r="N18" s="215"/>
      <c r="O18" s="206"/>
      <c r="P18" s="226"/>
      <c r="Q18" s="321"/>
      <c r="R18" s="206"/>
      <c r="S18" s="220"/>
      <c r="T18" s="223"/>
      <c r="U18" s="206"/>
      <c r="V18" s="209"/>
      <c r="W18" s="215"/>
      <c r="X18" s="206"/>
      <c r="Y18" s="226"/>
      <c r="Z18" s="212"/>
      <c r="AA18" s="206"/>
      <c r="AB18" s="209"/>
      <c r="AC18" s="215"/>
      <c r="AD18" s="206"/>
      <c r="AE18" s="226"/>
      <c r="AF18" s="212"/>
      <c r="AG18" s="206"/>
      <c r="AH18" s="226"/>
      <c r="AI18" s="303"/>
      <c r="AJ18" s="303"/>
      <c r="AK18" s="303"/>
      <c r="AM18" s="160"/>
      <c r="AN18" s="160"/>
      <c r="AO18" s="160"/>
      <c r="AP18" s="160"/>
      <c r="AQ18" s="160"/>
      <c r="AR18" s="161"/>
    </row>
    <row r="19" spans="1:44" ht="13.5" thickBot="1" x14ac:dyDescent="0.25">
      <c r="A19" s="397"/>
      <c r="B19" s="230"/>
      <c r="C19" s="346"/>
      <c r="D19" s="348"/>
      <c r="E19" s="46" t="s">
        <v>1</v>
      </c>
      <c r="F19" s="42">
        <f t="shared" ref="F19:L19" si="3">AVERAGE(F17:F18)</f>
        <v>39.5</v>
      </c>
      <c r="G19" s="62">
        <f t="shared" si="3"/>
        <v>14406</v>
      </c>
      <c r="H19" s="55">
        <f t="shared" si="3"/>
        <v>14219</v>
      </c>
      <c r="I19" s="106">
        <f t="shared" si="3"/>
        <v>406926622.34042549</v>
      </c>
      <c r="J19" s="364"/>
      <c r="K19" s="64">
        <f t="shared" si="3"/>
        <v>147.5</v>
      </c>
      <c r="L19" s="107">
        <f t="shared" si="3"/>
        <v>4084109.0425531915</v>
      </c>
      <c r="M19" s="265"/>
      <c r="N19" s="216"/>
      <c r="O19" s="207"/>
      <c r="P19" s="227"/>
      <c r="Q19" s="322"/>
      <c r="R19" s="207"/>
      <c r="S19" s="221"/>
      <c r="T19" s="249"/>
      <c r="U19" s="207"/>
      <c r="V19" s="210"/>
      <c r="W19" s="216"/>
      <c r="X19" s="207"/>
      <c r="Y19" s="227"/>
      <c r="Z19" s="213"/>
      <c r="AA19" s="207"/>
      <c r="AB19" s="210"/>
      <c r="AC19" s="216"/>
      <c r="AD19" s="207"/>
      <c r="AE19" s="227"/>
      <c r="AF19" s="213"/>
      <c r="AG19" s="207"/>
      <c r="AH19" s="227"/>
      <c r="AI19" s="205"/>
      <c r="AJ19" s="205"/>
      <c r="AK19" s="205"/>
      <c r="AM19" s="160"/>
      <c r="AN19" s="160"/>
      <c r="AO19" s="160"/>
      <c r="AP19" s="160"/>
      <c r="AQ19" s="160"/>
      <c r="AR19" s="161"/>
    </row>
    <row r="20" spans="1:44" ht="13.5" thickBot="1" x14ac:dyDescent="0.25">
      <c r="A20" s="397"/>
      <c r="B20" s="355">
        <v>2</v>
      </c>
      <c r="C20" s="399" t="s">
        <v>18</v>
      </c>
      <c r="D20" s="362">
        <v>526.5</v>
      </c>
      <c r="E20" s="43" t="s">
        <v>0</v>
      </c>
      <c r="F20" s="4">
        <v>62</v>
      </c>
      <c r="G20" s="4">
        <v>14172</v>
      </c>
      <c r="H20" s="20">
        <f>G20-K20-F20</f>
        <v>13899</v>
      </c>
      <c r="I20" s="116">
        <f>((10800*H20)/F20)*100</f>
        <v>242111612.90322578</v>
      </c>
      <c r="J20" s="359">
        <f>I22/D20</f>
        <v>403561.1858430194</v>
      </c>
      <c r="K20" s="9">
        <v>211</v>
      </c>
      <c r="L20" s="116">
        <f>((10800*K20)/F20)*100</f>
        <v>3675483.8709677416</v>
      </c>
      <c r="M20" s="254">
        <f>L22/D20</f>
        <v>5520.1776152540151</v>
      </c>
      <c r="N20" s="238">
        <v>14.2</v>
      </c>
      <c r="O20" s="240">
        <f>L22*N20/100</f>
        <v>412705.03904923593</v>
      </c>
      <c r="P20" s="242">
        <f>O20/D20</f>
        <v>783.86522136607016</v>
      </c>
      <c r="Q20" s="353">
        <v>80</v>
      </c>
      <c r="R20" s="240">
        <f>O20*Q20/100</f>
        <v>330164.03123938874</v>
      </c>
      <c r="S20" s="250">
        <f>R20/D20</f>
        <v>627.0921770928561</v>
      </c>
      <c r="T20" s="222">
        <v>10</v>
      </c>
      <c r="U20" s="240">
        <f>O20*T20/100</f>
        <v>41270.503904923593</v>
      </c>
      <c r="V20" s="246">
        <f>U20/D20</f>
        <v>78.386522136607013</v>
      </c>
      <c r="W20" s="238">
        <v>15.2</v>
      </c>
      <c r="X20" s="240">
        <f>L22*W20/100</f>
        <v>441768.77419354836</v>
      </c>
      <c r="Y20" s="242">
        <f>X20/D20</f>
        <v>839.06699751861038</v>
      </c>
      <c r="Z20" s="244">
        <v>3.2</v>
      </c>
      <c r="AA20" s="240">
        <f>L22*Z20/100</f>
        <v>93003.952461799665</v>
      </c>
      <c r="AB20" s="246">
        <f>AA20/D20</f>
        <v>176.64568368812851</v>
      </c>
      <c r="AC20" s="238">
        <v>4.3</v>
      </c>
      <c r="AD20" s="240">
        <f>L22*AC20/100</f>
        <v>124974.06112054328</v>
      </c>
      <c r="AE20" s="242">
        <f>AD20/D20</f>
        <v>237.36763745592265</v>
      </c>
      <c r="AF20" s="244">
        <v>11.7</v>
      </c>
      <c r="AG20" s="240">
        <f>L22*AF20/100</f>
        <v>340045.70118845493</v>
      </c>
      <c r="AH20" s="242">
        <f>AG20/D20</f>
        <v>645.86078098471967</v>
      </c>
      <c r="AI20" s="207">
        <v>23</v>
      </c>
      <c r="AJ20" s="207">
        <f>L22*AI20/100</f>
        <v>668465.90831918502</v>
      </c>
      <c r="AK20" s="207">
        <f>AJ20/D20</f>
        <v>1269.6408515084236</v>
      </c>
      <c r="AM20" s="127"/>
      <c r="AN20" s="127"/>
      <c r="AO20" s="127"/>
      <c r="AP20" s="127"/>
      <c r="AQ20" s="127"/>
      <c r="AR20" s="129"/>
    </row>
    <row r="21" spans="1:44" x14ac:dyDescent="0.2">
      <c r="A21" s="397"/>
      <c r="B21" s="356"/>
      <c r="C21" s="346"/>
      <c r="D21" s="348"/>
      <c r="E21" s="44" t="s">
        <v>14</v>
      </c>
      <c r="F21" s="39">
        <v>95</v>
      </c>
      <c r="G21" s="39">
        <v>16366</v>
      </c>
      <c r="H21" s="33">
        <f>G21-K21-F21</f>
        <v>16083</v>
      </c>
      <c r="I21" s="116">
        <f>((10800*H21)/F21)*100</f>
        <v>182838315.78947368</v>
      </c>
      <c r="J21" s="360"/>
      <c r="K21" s="3">
        <v>188</v>
      </c>
      <c r="L21" s="116">
        <f>((10800*K21)/F21)*100</f>
        <v>2137263.1578947371</v>
      </c>
      <c r="M21" s="235"/>
      <c r="N21" s="215"/>
      <c r="O21" s="206"/>
      <c r="P21" s="226"/>
      <c r="Q21" s="321"/>
      <c r="R21" s="206"/>
      <c r="S21" s="220"/>
      <c r="T21" s="223"/>
      <c r="U21" s="206"/>
      <c r="V21" s="209"/>
      <c r="W21" s="215"/>
      <c r="X21" s="206"/>
      <c r="Y21" s="226"/>
      <c r="Z21" s="212"/>
      <c r="AA21" s="206"/>
      <c r="AB21" s="209"/>
      <c r="AC21" s="215"/>
      <c r="AD21" s="206"/>
      <c r="AE21" s="226"/>
      <c r="AF21" s="212"/>
      <c r="AG21" s="206"/>
      <c r="AH21" s="226"/>
      <c r="AI21" s="303"/>
      <c r="AJ21" s="303"/>
      <c r="AK21" s="303"/>
      <c r="AM21" s="160"/>
      <c r="AN21" s="160"/>
      <c r="AO21" s="160"/>
      <c r="AP21" s="160"/>
      <c r="AQ21" s="160"/>
      <c r="AR21" s="161"/>
    </row>
    <row r="22" spans="1:44" ht="13.5" thickBot="1" x14ac:dyDescent="0.25">
      <c r="A22" s="397"/>
      <c r="B22" s="357"/>
      <c r="C22" s="347"/>
      <c r="D22" s="349"/>
      <c r="E22" s="29" t="s">
        <v>1</v>
      </c>
      <c r="F22" s="40">
        <f t="shared" ref="F22:L22" si="4">AVERAGE(F20:F21)</f>
        <v>78.5</v>
      </c>
      <c r="G22" s="40">
        <f t="shared" si="4"/>
        <v>15269</v>
      </c>
      <c r="H22" s="53">
        <f t="shared" si="4"/>
        <v>14991</v>
      </c>
      <c r="I22" s="71">
        <f t="shared" si="4"/>
        <v>212474964.34634972</v>
      </c>
      <c r="J22" s="361"/>
      <c r="K22" s="6">
        <f t="shared" si="4"/>
        <v>199.5</v>
      </c>
      <c r="L22" s="31">
        <f t="shared" si="4"/>
        <v>2906373.5144312391</v>
      </c>
      <c r="M22" s="236"/>
      <c r="N22" s="239"/>
      <c r="O22" s="241"/>
      <c r="P22" s="243"/>
      <c r="Q22" s="354"/>
      <c r="R22" s="241"/>
      <c r="S22" s="251"/>
      <c r="T22" s="224"/>
      <c r="U22" s="241"/>
      <c r="V22" s="247"/>
      <c r="W22" s="239"/>
      <c r="X22" s="241"/>
      <c r="Y22" s="243"/>
      <c r="Z22" s="245"/>
      <c r="AA22" s="241"/>
      <c r="AB22" s="247"/>
      <c r="AC22" s="239"/>
      <c r="AD22" s="241"/>
      <c r="AE22" s="243"/>
      <c r="AF22" s="245"/>
      <c r="AG22" s="241"/>
      <c r="AH22" s="243"/>
      <c r="AI22" s="205"/>
      <c r="AJ22" s="205"/>
      <c r="AK22" s="205"/>
      <c r="AM22" s="160"/>
      <c r="AN22" s="160"/>
      <c r="AO22" s="160"/>
      <c r="AP22" s="160"/>
      <c r="AQ22" s="160"/>
      <c r="AR22" s="161"/>
    </row>
    <row r="23" spans="1:44" x14ac:dyDescent="0.2">
      <c r="A23" s="397"/>
      <c r="B23" s="252">
        <v>3</v>
      </c>
      <c r="C23" s="395" t="s">
        <v>18</v>
      </c>
      <c r="D23" s="348">
        <v>130</v>
      </c>
      <c r="E23" s="45" t="s">
        <v>0</v>
      </c>
      <c r="F23" s="117">
        <v>336</v>
      </c>
      <c r="G23" s="4">
        <v>14385</v>
      </c>
      <c r="H23" s="28">
        <f>G23-K23-F23</f>
        <v>13570</v>
      </c>
      <c r="I23" s="30">
        <f>((10800*H23)/F23)*50</f>
        <v>21808928.571428571</v>
      </c>
      <c r="J23" s="363">
        <f>I25/D23</f>
        <v>174648.29636307963</v>
      </c>
      <c r="K23" s="9">
        <v>479</v>
      </c>
      <c r="L23" s="30">
        <f>((10800*K23)/F23)*50</f>
        <v>769821.42857142852</v>
      </c>
      <c r="M23" s="234">
        <f>L25/D23</f>
        <v>5507.1722008641509</v>
      </c>
      <c r="N23" s="214">
        <v>17.7</v>
      </c>
      <c r="O23" s="205">
        <f>L25*N23/100</f>
        <v>126720.0323418841</v>
      </c>
      <c r="P23" s="225">
        <f>O23/D23</f>
        <v>974.76947955295464</v>
      </c>
      <c r="Q23" s="320">
        <v>81.2</v>
      </c>
      <c r="R23" s="205">
        <f>O23*Q23/100</f>
        <v>102896.66626160989</v>
      </c>
      <c r="S23" s="219">
        <f>R23/D23</f>
        <v>791.51281739699914</v>
      </c>
      <c r="T23" s="248">
        <v>7.1</v>
      </c>
      <c r="U23" s="205">
        <f>O23*T23/100</f>
        <v>8997.122296273772</v>
      </c>
      <c r="V23" s="208">
        <f>U23/D23</f>
        <v>69.208633048259784</v>
      </c>
      <c r="W23" s="214">
        <v>24</v>
      </c>
      <c r="X23" s="205">
        <f>L25*W23/100</f>
        <v>171823.77266696148</v>
      </c>
      <c r="Y23" s="225">
        <f>X23/D23</f>
        <v>1321.721328207396</v>
      </c>
      <c r="Z23" s="211">
        <v>0.3</v>
      </c>
      <c r="AA23" s="205">
        <f>L25*Z23/100</f>
        <v>2147.7971583370186</v>
      </c>
      <c r="AB23" s="208">
        <f>AA23/D23</f>
        <v>16.521516602592449</v>
      </c>
      <c r="AC23" s="214">
        <v>8.1</v>
      </c>
      <c r="AD23" s="205">
        <f>L25*AC23/100</f>
        <v>57990.523275099498</v>
      </c>
      <c r="AE23" s="225">
        <f>AD23/D23</f>
        <v>446.08094826999616</v>
      </c>
      <c r="AF23" s="211">
        <v>15.2</v>
      </c>
      <c r="AG23" s="205">
        <f>L25*AF23/100</f>
        <v>108821.7226890756</v>
      </c>
      <c r="AH23" s="225">
        <f>AG23/D23</f>
        <v>837.09017453135073</v>
      </c>
      <c r="AI23" s="207">
        <v>21.8</v>
      </c>
      <c r="AJ23" s="207">
        <f>L25*AI23/100</f>
        <v>156073.26017249003</v>
      </c>
      <c r="AK23" s="207">
        <f>AJ23/D23</f>
        <v>1200.5635397883848</v>
      </c>
      <c r="AM23" s="127"/>
      <c r="AN23" s="127"/>
      <c r="AO23" s="127"/>
      <c r="AP23" s="127"/>
      <c r="AQ23" s="127"/>
      <c r="AR23" s="129"/>
    </row>
    <row r="24" spans="1:44" x14ac:dyDescent="0.2">
      <c r="A24" s="397"/>
      <c r="B24" s="229"/>
      <c r="C24" s="346"/>
      <c r="D24" s="348"/>
      <c r="E24" s="44" t="s">
        <v>14</v>
      </c>
      <c r="F24" s="39">
        <v>323</v>
      </c>
      <c r="G24" s="39">
        <v>15378</v>
      </c>
      <c r="H24" s="33">
        <f>G24-K24-F24</f>
        <v>14659</v>
      </c>
      <c r="I24" s="27">
        <f>((10400*H24)/F24)*50</f>
        <v>23599628.482972134</v>
      </c>
      <c r="J24" s="360"/>
      <c r="K24" s="3">
        <v>396</v>
      </c>
      <c r="L24" s="30">
        <f>((10800*K24)/F24)*50</f>
        <v>662043.34365325072</v>
      </c>
      <c r="M24" s="235"/>
      <c r="N24" s="215"/>
      <c r="O24" s="206"/>
      <c r="P24" s="226"/>
      <c r="Q24" s="321"/>
      <c r="R24" s="206"/>
      <c r="S24" s="220"/>
      <c r="T24" s="223"/>
      <c r="U24" s="206"/>
      <c r="V24" s="209"/>
      <c r="W24" s="215"/>
      <c r="X24" s="206"/>
      <c r="Y24" s="226"/>
      <c r="Z24" s="212"/>
      <c r="AA24" s="206"/>
      <c r="AB24" s="209"/>
      <c r="AC24" s="215"/>
      <c r="AD24" s="206"/>
      <c r="AE24" s="226"/>
      <c r="AF24" s="212"/>
      <c r="AG24" s="206"/>
      <c r="AH24" s="226"/>
      <c r="AI24" s="303"/>
      <c r="AJ24" s="303"/>
      <c r="AK24" s="303"/>
      <c r="AM24" s="160"/>
      <c r="AN24" s="160"/>
      <c r="AO24" s="160"/>
      <c r="AP24" s="160"/>
      <c r="AQ24" s="160"/>
      <c r="AR24" s="161"/>
    </row>
    <row r="25" spans="1:44" ht="13.5" thickBot="1" x14ac:dyDescent="0.25">
      <c r="A25" s="397"/>
      <c r="B25" s="230"/>
      <c r="C25" s="347"/>
      <c r="D25" s="349"/>
      <c r="E25" s="29" t="s">
        <v>1</v>
      </c>
      <c r="F25" s="40">
        <f t="shared" ref="F25:L25" si="5">AVERAGE(F23:F24)</f>
        <v>329.5</v>
      </c>
      <c r="G25" s="60">
        <f t="shared" si="5"/>
        <v>14881.5</v>
      </c>
      <c r="H25" s="55">
        <f t="shared" si="5"/>
        <v>14114.5</v>
      </c>
      <c r="I25" s="106">
        <f t="shared" si="5"/>
        <v>22704278.527200352</v>
      </c>
      <c r="J25" s="364"/>
      <c r="K25" s="64">
        <f t="shared" si="5"/>
        <v>437.5</v>
      </c>
      <c r="L25" s="107">
        <f t="shared" si="5"/>
        <v>715932.38611233956</v>
      </c>
      <c r="M25" s="265"/>
      <c r="N25" s="239"/>
      <c r="O25" s="241"/>
      <c r="P25" s="243"/>
      <c r="Q25" s="322"/>
      <c r="R25" s="207"/>
      <c r="S25" s="221"/>
      <c r="T25" s="249"/>
      <c r="U25" s="207"/>
      <c r="V25" s="210"/>
      <c r="W25" s="216"/>
      <c r="X25" s="207"/>
      <c r="Y25" s="227"/>
      <c r="Z25" s="213"/>
      <c r="AA25" s="207"/>
      <c r="AB25" s="210"/>
      <c r="AC25" s="216"/>
      <c r="AD25" s="207"/>
      <c r="AE25" s="227"/>
      <c r="AF25" s="213"/>
      <c r="AG25" s="207"/>
      <c r="AH25" s="227"/>
      <c r="AI25" s="205"/>
      <c r="AJ25" s="205"/>
      <c r="AK25" s="205"/>
      <c r="AM25" s="160"/>
      <c r="AN25" s="160"/>
      <c r="AO25" s="160"/>
      <c r="AP25" s="160"/>
      <c r="AQ25" s="160"/>
      <c r="AR25" s="161"/>
    </row>
    <row r="26" spans="1:44" ht="15.75" x14ac:dyDescent="0.2">
      <c r="A26" s="397"/>
      <c r="B26" s="188" t="s">
        <v>1</v>
      </c>
      <c r="C26" s="190"/>
      <c r="D26" s="190"/>
      <c r="E26" s="190"/>
      <c r="F26" s="190"/>
      <c r="G26" s="190"/>
      <c r="H26" s="314">
        <f>AVERAGE(I19,I22,I25)</f>
        <v>214035288.40465853</v>
      </c>
      <c r="I26" s="315"/>
      <c r="J26" s="108">
        <f>AVERAGE(J17:J25)</f>
        <v>333622.47783114645</v>
      </c>
      <c r="K26" s="193">
        <f>AVERAGE(L19,L22,L25)</f>
        <v>2568804.9810322565</v>
      </c>
      <c r="L26" s="194"/>
      <c r="M26" s="76">
        <f>AVERAGE(M17:M25)</f>
        <v>5089.7819849863381</v>
      </c>
      <c r="N26" s="316">
        <f>AVERAGE(O17:O25)</f>
        <v>401711.61510909675</v>
      </c>
      <c r="O26" s="196"/>
      <c r="P26" s="84">
        <f>AVERAGE(P17:P25)</f>
        <v>816.69335718336106</v>
      </c>
      <c r="Q26" s="197">
        <f>AVERAGE(R17:R25)</f>
        <v>292363.03890547476</v>
      </c>
      <c r="R26" s="198"/>
      <c r="S26" s="85">
        <f>AVERAGE(S17:S25)</f>
        <v>626.59968556692377</v>
      </c>
      <c r="T26" s="333">
        <f>AVERAGE(U17:U25)</f>
        <v>66018.398671675721</v>
      </c>
      <c r="U26" s="200"/>
      <c r="V26" s="72">
        <f>AVERAGE(V17:V25)</f>
        <v>100.36534248832059</v>
      </c>
      <c r="W26" s="312">
        <f>AVERAGE(X17:X25)</f>
        <v>475443.41544286493</v>
      </c>
      <c r="X26" s="202"/>
      <c r="Y26" s="100">
        <f>AVERAGE(Y17:Y25)</f>
        <v>1001.6485191184451</v>
      </c>
      <c r="Z26" s="313">
        <f>AVERAGE(AA17:AA25)</f>
        <v>73919.709979761872</v>
      </c>
      <c r="AA26" s="204"/>
      <c r="AB26" s="102">
        <f>AVERAGE(AB17:AB25)</f>
        <v>108.22302686492908</v>
      </c>
      <c r="AC26" s="168">
        <f>AVERAGE(AD17:AD25)</f>
        <v>103190.65490493058</v>
      </c>
      <c r="AD26" s="169"/>
      <c r="AE26" s="89">
        <f>AVERAGE(AE17:AE25)</f>
        <v>271.65015534332838</v>
      </c>
      <c r="AF26" s="170">
        <f>AVERAGE(AG17:AG25)</f>
        <v>255809.30973222651</v>
      </c>
      <c r="AG26" s="171"/>
      <c r="AH26" s="69">
        <f>AVERAGE(AH17:AH25)</f>
        <v>604.60888478188554</v>
      </c>
      <c r="AI26" s="307">
        <f>AVERAGE(AJ17:AJ25)</f>
        <v>585238.67673126759</v>
      </c>
      <c r="AJ26" s="308"/>
      <c r="AK26" s="122">
        <f>AVERAGE(AK17:AK25)</f>
        <v>1145.7931703175072</v>
      </c>
      <c r="AM26" s="21"/>
      <c r="AN26" s="21"/>
      <c r="AO26" s="21"/>
      <c r="AP26" s="21"/>
      <c r="AQ26" s="21"/>
      <c r="AR26" s="21"/>
    </row>
    <row r="27" spans="1:44" ht="16.5" thickBot="1" x14ac:dyDescent="0.25">
      <c r="A27" s="398"/>
      <c r="B27" s="172" t="s">
        <v>15</v>
      </c>
      <c r="C27" s="173"/>
      <c r="D27" s="173"/>
      <c r="E27" s="173"/>
      <c r="F27" s="173"/>
      <c r="G27" s="173"/>
      <c r="H27" s="174">
        <f>STDEVP(I19,I22,I25)</f>
        <v>156861995.24785525</v>
      </c>
      <c r="I27" s="175"/>
      <c r="J27" s="75">
        <f>STDEVP(J17:J25)</f>
        <v>112681.74768698566</v>
      </c>
      <c r="K27" s="176">
        <f>STDEVP(L19,L22,L25)</f>
        <v>1395616.442843836</v>
      </c>
      <c r="L27" s="177"/>
      <c r="M27" s="77">
        <f>STDEVP(M17:M25)</f>
        <v>599.49863268919671</v>
      </c>
      <c r="N27" s="317">
        <f>STDEVP(O17:O25)</f>
        <v>220178.90742668734</v>
      </c>
      <c r="O27" s="179"/>
      <c r="P27" s="78">
        <f>STDEVP(P17:P25)</f>
        <v>117.97288544414357</v>
      </c>
      <c r="Q27" s="180">
        <f>STDEVP(R17:R25)</f>
        <v>141808.33187653267</v>
      </c>
      <c r="R27" s="181"/>
      <c r="S27" s="79">
        <f>STDEVP(S17:S25)</f>
        <v>134.85251676763545</v>
      </c>
      <c r="T27" s="311">
        <f>STDEVP(U17:U25)</f>
        <v>59301.718929952032</v>
      </c>
      <c r="U27" s="183"/>
      <c r="V27" s="98">
        <f>STDEVP(V17:V25)</f>
        <v>37.758855974185288</v>
      </c>
      <c r="W27" s="318">
        <f>STDEVP(X17:X25)</f>
        <v>262733.263329131</v>
      </c>
      <c r="X27" s="185"/>
      <c r="Y27" s="101">
        <f>STDEVP(Y17:Y25)</f>
        <v>226.33519384516845</v>
      </c>
      <c r="Z27" s="319">
        <f>STDEVP(AA17:AA25)</f>
        <v>52571.87583664657</v>
      </c>
      <c r="AA27" s="187"/>
      <c r="AB27" s="103">
        <f>STDEVP(AB17:AB25)</f>
        <v>67.41100792546068</v>
      </c>
      <c r="AC27" s="164">
        <f>STDEVP(AD17:AD25)</f>
        <v>31968.274454701379</v>
      </c>
      <c r="AD27" s="165"/>
      <c r="AE27" s="83">
        <f>STDEVP(AE17:AE25)</f>
        <v>130.69421250920919</v>
      </c>
      <c r="AF27" s="166">
        <f>STDEVP(AG17:AG25)</f>
        <v>104305.37368375453</v>
      </c>
      <c r="AG27" s="167"/>
      <c r="AH27" s="68">
        <f>STDEVP(AH17:AH25)</f>
        <v>208.70962772514059</v>
      </c>
      <c r="AI27" s="307">
        <f>STDEV(AJ17:AJ25)</f>
        <v>394197.25688339764</v>
      </c>
      <c r="AJ27" s="308"/>
      <c r="AK27" s="122">
        <f>STDEV(AK17:AK25)</f>
        <v>158.49676578807981</v>
      </c>
      <c r="AM27" s="21"/>
      <c r="AN27" s="21"/>
      <c r="AO27" s="21"/>
      <c r="AP27" s="21"/>
      <c r="AQ27" s="21"/>
      <c r="AR27" s="21"/>
    </row>
    <row r="28" spans="1:44" x14ac:dyDescent="0.2">
      <c r="AJ28" s="21"/>
      <c r="AK28" s="21"/>
      <c r="AL28" s="21"/>
      <c r="AM28" s="21"/>
      <c r="AN28" s="21"/>
      <c r="AO28" s="21"/>
    </row>
    <row r="29" spans="1:44" ht="13.5" customHeight="1" x14ac:dyDescent="0.2">
      <c r="A29" s="158"/>
      <c r="B29" s="158"/>
      <c r="C29" s="158"/>
      <c r="D29" s="158"/>
      <c r="E29" s="158"/>
      <c r="F29" s="158"/>
      <c r="G29" s="158"/>
      <c r="H29" s="162"/>
      <c r="I29" s="162"/>
      <c r="J29" s="162"/>
      <c r="K29" s="162"/>
      <c r="L29" s="162"/>
      <c r="M29" s="162"/>
      <c r="N29" s="162"/>
      <c r="O29" s="162"/>
      <c r="P29" s="162"/>
      <c r="Q29" s="162"/>
      <c r="R29" s="162"/>
      <c r="S29" s="162"/>
      <c r="T29" s="162"/>
      <c r="U29" s="162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  <c r="AF29" s="162"/>
      <c r="AG29" s="162"/>
      <c r="AH29" s="162"/>
      <c r="AI29" s="21"/>
      <c r="AJ29" s="21"/>
      <c r="AK29" s="21"/>
      <c r="AL29" s="21"/>
      <c r="AM29" s="21"/>
      <c r="AN29" s="21"/>
      <c r="AO29" s="21"/>
    </row>
    <row r="30" spans="1:44" x14ac:dyDescent="0.2">
      <c r="A30" s="158"/>
      <c r="B30" s="158"/>
      <c r="C30" s="65"/>
      <c r="D30" s="65"/>
      <c r="E30" s="158"/>
      <c r="F30" s="158"/>
      <c r="G30" s="158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124"/>
      <c r="Z30" s="65"/>
      <c r="AA30" s="65"/>
      <c r="AB30" s="65"/>
      <c r="AC30" s="65"/>
      <c r="AD30" s="65"/>
      <c r="AE30" s="65"/>
      <c r="AF30" s="65"/>
      <c r="AG30" s="65"/>
      <c r="AH30" s="65"/>
      <c r="AI30" s="21"/>
      <c r="AJ30" s="125"/>
      <c r="AK30" s="125"/>
      <c r="AL30" s="125"/>
      <c r="AM30" s="125"/>
      <c r="AN30" s="125"/>
      <c r="AO30" s="125"/>
    </row>
    <row r="31" spans="1:44" x14ac:dyDescent="0.2">
      <c r="A31" s="162"/>
      <c r="B31" s="158"/>
      <c r="C31" s="158"/>
      <c r="D31" s="158"/>
      <c r="E31" s="126"/>
      <c r="F31" s="65"/>
      <c r="G31" s="65"/>
      <c r="H31" s="65"/>
      <c r="I31" s="65"/>
      <c r="J31" s="158"/>
      <c r="K31" s="65"/>
      <c r="L31" s="65"/>
      <c r="M31" s="158"/>
      <c r="N31" s="160"/>
      <c r="O31" s="158"/>
      <c r="P31" s="158"/>
      <c r="Q31" s="158"/>
      <c r="R31" s="158"/>
      <c r="S31" s="159"/>
      <c r="T31" s="158"/>
      <c r="U31" s="158"/>
      <c r="V31" s="158"/>
      <c r="W31" s="160"/>
      <c r="X31" s="158"/>
      <c r="Y31" s="158"/>
      <c r="Z31" s="160"/>
      <c r="AA31" s="158"/>
      <c r="AB31" s="158"/>
      <c r="AC31" s="160"/>
      <c r="AD31" s="158"/>
      <c r="AE31" s="158"/>
      <c r="AF31" s="160"/>
      <c r="AG31" s="158"/>
      <c r="AH31" s="158"/>
      <c r="AI31" s="21"/>
      <c r="AJ31" s="127"/>
      <c r="AK31" s="127"/>
      <c r="AL31" s="127"/>
      <c r="AM31" s="127"/>
      <c r="AN31" s="127"/>
      <c r="AO31" s="129"/>
    </row>
    <row r="32" spans="1:44" x14ac:dyDescent="0.2">
      <c r="A32" s="162"/>
      <c r="B32" s="158"/>
      <c r="C32" s="158"/>
      <c r="D32" s="158"/>
      <c r="E32" s="126"/>
      <c r="F32" s="65"/>
      <c r="G32" s="65"/>
      <c r="H32" s="65"/>
      <c r="I32" s="65"/>
      <c r="J32" s="158"/>
      <c r="K32" s="65"/>
      <c r="L32" s="65"/>
      <c r="M32" s="158"/>
      <c r="N32" s="158"/>
      <c r="O32" s="158"/>
      <c r="P32" s="158"/>
      <c r="Q32" s="158"/>
      <c r="R32" s="158"/>
      <c r="S32" s="159"/>
      <c r="T32" s="158"/>
      <c r="U32" s="158"/>
      <c r="V32" s="158"/>
      <c r="W32" s="158"/>
      <c r="X32" s="158"/>
      <c r="Y32" s="158"/>
      <c r="Z32" s="158"/>
      <c r="AA32" s="158"/>
      <c r="AB32" s="158"/>
      <c r="AC32" s="158"/>
      <c r="AD32" s="158"/>
      <c r="AE32" s="158"/>
      <c r="AF32" s="158"/>
      <c r="AG32" s="158"/>
      <c r="AH32" s="158"/>
      <c r="AI32" s="21"/>
      <c r="AJ32" s="160"/>
      <c r="AK32" s="160"/>
      <c r="AL32" s="160"/>
      <c r="AM32" s="160"/>
      <c r="AN32" s="160"/>
      <c r="AO32" s="161"/>
    </row>
    <row r="33" spans="1:41" x14ac:dyDescent="0.2">
      <c r="A33" s="162"/>
      <c r="B33" s="158"/>
      <c r="C33" s="158"/>
      <c r="D33" s="158"/>
      <c r="E33" s="123"/>
      <c r="F33" s="65"/>
      <c r="G33" s="65"/>
      <c r="H33" s="65"/>
      <c r="I33" s="65"/>
      <c r="J33" s="158"/>
      <c r="K33" s="65"/>
      <c r="L33" s="65"/>
      <c r="M33" s="158"/>
      <c r="N33" s="158"/>
      <c r="O33" s="158"/>
      <c r="P33" s="158"/>
      <c r="Q33" s="158"/>
      <c r="R33" s="158"/>
      <c r="S33" s="159"/>
      <c r="T33" s="158"/>
      <c r="U33" s="158"/>
      <c r="V33" s="158"/>
      <c r="W33" s="158"/>
      <c r="X33" s="158"/>
      <c r="Y33" s="158"/>
      <c r="Z33" s="158"/>
      <c r="AA33" s="158"/>
      <c r="AB33" s="158"/>
      <c r="AC33" s="158"/>
      <c r="AD33" s="158"/>
      <c r="AE33" s="158"/>
      <c r="AF33" s="158"/>
      <c r="AG33" s="158"/>
      <c r="AH33" s="158"/>
      <c r="AI33" s="21"/>
      <c r="AJ33" s="160"/>
      <c r="AK33" s="160"/>
      <c r="AL33" s="160"/>
      <c r="AM33" s="160"/>
      <c r="AN33" s="160"/>
      <c r="AO33" s="161"/>
    </row>
    <row r="34" spans="1:41" x14ac:dyDescent="0.2">
      <c r="A34" s="162"/>
      <c r="B34" s="158"/>
      <c r="C34" s="158"/>
      <c r="D34" s="158"/>
      <c r="E34" s="126"/>
      <c r="F34" s="65"/>
      <c r="G34" s="65"/>
      <c r="H34" s="65"/>
      <c r="I34" s="65"/>
      <c r="J34" s="158"/>
      <c r="K34" s="65"/>
      <c r="L34" s="65"/>
      <c r="M34" s="158"/>
      <c r="N34" s="160"/>
      <c r="O34" s="158"/>
      <c r="P34" s="158"/>
      <c r="Q34" s="158"/>
      <c r="R34" s="158"/>
      <c r="S34" s="159"/>
      <c r="T34" s="158"/>
      <c r="U34" s="158"/>
      <c r="V34" s="158"/>
      <c r="W34" s="160"/>
      <c r="X34" s="158"/>
      <c r="Y34" s="158"/>
      <c r="Z34" s="160"/>
      <c r="AA34" s="158"/>
      <c r="AB34" s="158"/>
      <c r="AC34" s="160"/>
      <c r="AD34" s="158"/>
      <c r="AE34" s="158"/>
      <c r="AF34" s="160"/>
      <c r="AG34" s="158"/>
      <c r="AH34" s="158"/>
      <c r="AI34" s="21"/>
      <c r="AJ34" s="127"/>
      <c r="AK34" s="127"/>
      <c r="AL34" s="127"/>
      <c r="AM34" s="127"/>
      <c r="AN34" s="127"/>
      <c r="AO34" s="129"/>
    </row>
    <row r="35" spans="1:41" x14ac:dyDescent="0.2">
      <c r="A35" s="162"/>
      <c r="B35" s="158"/>
      <c r="C35" s="158"/>
      <c r="D35" s="158"/>
      <c r="E35" s="126"/>
      <c r="F35" s="65"/>
      <c r="G35" s="65"/>
      <c r="H35" s="65"/>
      <c r="I35" s="65"/>
      <c r="J35" s="158"/>
      <c r="K35" s="65"/>
      <c r="L35" s="65"/>
      <c r="M35" s="158"/>
      <c r="N35" s="158"/>
      <c r="O35" s="158"/>
      <c r="P35" s="158"/>
      <c r="Q35" s="158"/>
      <c r="R35" s="158"/>
      <c r="S35" s="159"/>
      <c r="T35" s="158"/>
      <c r="U35" s="158"/>
      <c r="V35" s="158"/>
      <c r="W35" s="158"/>
      <c r="X35" s="158"/>
      <c r="Y35" s="158"/>
      <c r="Z35" s="158"/>
      <c r="AA35" s="158"/>
      <c r="AB35" s="158"/>
      <c r="AC35" s="158"/>
      <c r="AD35" s="158"/>
      <c r="AE35" s="158"/>
      <c r="AF35" s="158"/>
      <c r="AG35" s="158"/>
      <c r="AH35" s="158"/>
      <c r="AI35" s="21"/>
      <c r="AJ35" s="160"/>
      <c r="AK35" s="160"/>
      <c r="AL35" s="160"/>
      <c r="AM35" s="160"/>
      <c r="AN35" s="160"/>
      <c r="AO35" s="161"/>
    </row>
    <row r="36" spans="1:41" x14ac:dyDescent="0.2">
      <c r="A36" s="162"/>
      <c r="B36" s="158"/>
      <c r="C36" s="158"/>
      <c r="D36" s="158"/>
      <c r="E36" s="123"/>
      <c r="F36" s="65"/>
      <c r="G36" s="65"/>
      <c r="H36" s="65"/>
      <c r="I36" s="65"/>
      <c r="J36" s="158"/>
      <c r="K36" s="65"/>
      <c r="L36" s="65"/>
      <c r="M36" s="158"/>
      <c r="N36" s="158"/>
      <c r="O36" s="158"/>
      <c r="P36" s="158"/>
      <c r="Q36" s="158"/>
      <c r="R36" s="158"/>
      <c r="S36" s="159"/>
      <c r="T36" s="158"/>
      <c r="U36" s="158"/>
      <c r="V36" s="158"/>
      <c r="W36" s="158"/>
      <c r="X36" s="158"/>
      <c r="Y36" s="158"/>
      <c r="Z36" s="158"/>
      <c r="AA36" s="158"/>
      <c r="AB36" s="158"/>
      <c r="AC36" s="158"/>
      <c r="AD36" s="158"/>
      <c r="AE36" s="158"/>
      <c r="AF36" s="158"/>
      <c r="AG36" s="158"/>
      <c r="AH36" s="158"/>
      <c r="AI36" s="21"/>
      <c r="AJ36" s="160"/>
      <c r="AK36" s="160"/>
      <c r="AL36" s="160"/>
      <c r="AM36" s="160"/>
      <c r="AN36" s="160"/>
      <c r="AO36" s="161"/>
    </row>
    <row r="37" spans="1:41" x14ac:dyDescent="0.2">
      <c r="A37" s="162"/>
      <c r="B37" s="158"/>
      <c r="C37" s="158"/>
      <c r="D37" s="158"/>
      <c r="E37" s="126"/>
      <c r="F37" s="65"/>
      <c r="G37" s="65"/>
      <c r="H37" s="65"/>
      <c r="I37" s="65"/>
      <c r="J37" s="158"/>
      <c r="K37" s="65"/>
      <c r="L37" s="65"/>
      <c r="M37" s="158"/>
      <c r="N37" s="160"/>
      <c r="O37" s="158"/>
      <c r="P37" s="158"/>
      <c r="Q37" s="158"/>
      <c r="R37" s="158"/>
      <c r="S37" s="159"/>
      <c r="T37" s="158"/>
      <c r="U37" s="158"/>
      <c r="V37" s="158"/>
      <c r="W37" s="160"/>
      <c r="X37" s="158"/>
      <c r="Y37" s="158"/>
      <c r="Z37" s="160"/>
      <c r="AA37" s="158"/>
      <c r="AB37" s="158"/>
      <c r="AC37" s="160"/>
      <c r="AD37" s="158"/>
      <c r="AE37" s="158"/>
      <c r="AF37" s="160"/>
      <c r="AG37" s="158"/>
      <c r="AH37" s="158"/>
      <c r="AI37" s="21"/>
      <c r="AJ37" s="127"/>
      <c r="AK37" s="127"/>
      <c r="AL37" s="127"/>
      <c r="AM37" s="127"/>
      <c r="AN37" s="127"/>
      <c r="AO37" s="129"/>
    </row>
    <row r="38" spans="1:41" x14ac:dyDescent="0.2">
      <c r="A38" s="162"/>
      <c r="B38" s="158"/>
      <c r="C38" s="158"/>
      <c r="D38" s="158"/>
      <c r="E38" s="126"/>
      <c r="F38" s="65"/>
      <c r="G38" s="65"/>
      <c r="H38" s="65"/>
      <c r="I38" s="65"/>
      <c r="J38" s="158"/>
      <c r="K38" s="65"/>
      <c r="L38" s="65"/>
      <c r="M38" s="158"/>
      <c r="N38" s="158"/>
      <c r="O38" s="158"/>
      <c r="P38" s="158"/>
      <c r="Q38" s="158"/>
      <c r="R38" s="158"/>
      <c r="S38" s="159"/>
      <c r="T38" s="158"/>
      <c r="U38" s="158"/>
      <c r="V38" s="158"/>
      <c r="W38" s="158"/>
      <c r="X38" s="158"/>
      <c r="Y38" s="158"/>
      <c r="Z38" s="158"/>
      <c r="AA38" s="158"/>
      <c r="AB38" s="158"/>
      <c r="AC38" s="158"/>
      <c r="AD38" s="158"/>
      <c r="AE38" s="158"/>
      <c r="AF38" s="158"/>
      <c r="AG38" s="158"/>
      <c r="AH38" s="158"/>
      <c r="AI38" s="21"/>
      <c r="AJ38" s="160"/>
      <c r="AK38" s="160"/>
      <c r="AL38" s="160"/>
      <c r="AM38" s="160"/>
      <c r="AN38" s="160"/>
      <c r="AO38" s="161"/>
    </row>
    <row r="39" spans="1:41" x14ac:dyDescent="0.2">
      <c r="A39" s="162"/>
      <c r="B39" s="158"/>
      <c r="C39" s="158"/>
      <c r="D39" s="158"/>
      <c r="E39" s="123"/>
      <c r="F39" s="65"/>
      <c r="G39" s="65"/>
      <c r="H39" s="65"/>
      <c r="I39" s="65"/>
      <c r="J39" s="158"/>
      <c r="K39" s="65"/>
      <c r="L39" s="65"/>
      <c r="M39" s="158"/>
      <c r="N39" s="158"/>
      <c r="O39" s="158"/>
      <c r="P39" s="158"/>
      <c r="Q39" s="158"/>
      <c r="R39" s="158"/>
      <c r="S39" s="159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58"/>
      <c r="AE39" s="158"/>
      <c r="AF39" s="158"/>
      <c r="AG39" s="158"/>
      <c r="AH39" s="158"/>
      <c r="AI39" s="21"/>
      <c r="AJ39" s="160"/>
      <c r="AK39" s="160"/>
      <c r="AL39" s="160"/>
      <c r="AM39" s="160"/>
      <c r="AN39" s="160"/>
      <c r="AO39" s="161"/>
    </row>
    <row r="40" spans="1:41" ht="15.75" x14ac:dyDescent="0.2">
      <c r="A40" s="162"/>
      <c r="B40" s="163"/>
      <c r="C40" s="163"/>
      <c r="D40" s="163"/>
      <c r="E40" s="163"/>
      <c r="F40" s="163"/>
      <c r="G40" s="163"/>
      <c r="H40" s="157"/>
      <c r="I40" s="157"/>
      <c r="J40" s="112"/>
      <c r="K40" s="157"/>
      <c r="L40" s="157"/>
      <c r="M40" s="112"/>
      <c r="N40" s="157"/>
      <c r="O40" s="157"/>
      <c r="P40" s="112"/>
      <c r="Q40" s="157"/>
      <c r="R40" s="157"/>
      <c r="S40" s="112"/>
      <c r="T40" s="157"/>
      <c r="U40" s="157"/>
      <c r="V40" s="112"/>
      <c r="W40" s="157"/>
      <c r="X40" s="157"/>
      <c r="Y40" s="112"/>
      <c r="Z40" s="157"/>
      <c r="AA40" s="157"/>
      <c r="AB40" s="112"/>
      <c r="AC40" s="157"/>
      <c r="AD40" s="157"/>
      <c r="AE40" s="112"/>
      <c r="AF40" s="157"/>
      <c r="AG40" s="157"/>
      <c r="AH40" s="112"/>
      <c r="AI40" s="21"/>
      <c r="AJ40" s="21"/>
      <c r="AK40" s="21"/>
      <c r="AL40" s="21"/>
      <c r="AM40" s="21"/>
      <c r="AN40" s="21"/>
      <c r="AO40" s="21"/>
    </row>
    <row r="41" spans="1:41" ht="15.75" x14ac:dyDescent="0.2">
      <c r="A41" s="162"/>
      <c r="B41" s="163"/>
      <c r="C41" s="163"/>
      <c r="D41" s="163"/>
      <c r="E41" s="163"/>
      <c r="F41" s="163"/>
      <c r="G41" s="163"/>
      <c r="H41" s="157"/>
      <c r="I41" s="157"/>
      <c r="J41" s="112"/>
      <c r="K41" s="157"/>
      <c r="L41" s="157"/>
      <c r="M41" s="112"/>
      <c r="N41" s="157"/>
      <c r="O41" s="157"/>
      <c r="P41" s="112"/>
      <c r="Q41" s="157"/>
      <c r="R41" s="157"/>
      <c r="S41" s="112"/>
      <c r="T41" s="157"/>
      <c r="U41" s="157"/>
      <c r="V41" s="112"/>
      <c r="W41" s="157"/>
      <c r="X41" s="157"/>
      <c r="Y41" s="112"/>
      <c r="Z41" s="157"/>
      <c r="AA41" s="157"/>
      <c r="AB41" s="112"/>
      <c r="AC41" s="157"/>
      <c r="AD41" s="157"/>
      <c r="AE41" s="112"/>
      <c r="AF41" s="157"/>
      <c r="AG41" s="157"/>
      <c r="AH41" s="112"/>
      <c r="AI41" s="21"/>
      <c r="AJ41" s="21"/>
      <c r="AK41" s="21"/>
      <c r="AL41" s="21"/>
      <c r="AM41" s="21"/>
      <c r="AN41" s="21"/>
      <c r="AO41" s="21"/>
    </row>
    <row r="42" spans="1:41" x14ac:dyDescent="0.2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</row>
    <row r="43" spans="1:41" ht="13.5" customHeight="1" x14ac:dyDescent="0.2">
      <c r="A43" s="158"/>
      <c r="B43" s="158"/>
      <c r="C43" s="158"/>
      <c r="D43" s="158"/>
      <c r="E43" s="158"/>
      <c r="F43" s="158"/>
      <c r="G43" s="158"/>
      <c r="H43" s="162"/>
      <c r="I43" s="162"/>
      <c r="J43" s="162"/>
      <c r="K43" s="162"/>
      <c r="L43" s="162"/>
      <c r="M43" s="123"/>
      <c r="N43" s="162"/>
      <c r="O43" s="162"/>
      <c r="P43" s="162"/>
      <c r="Q43" s="162"/>
      <c r="R43" s="162"/>
      <c r="S43" s="162"/>
      <c r="T43" s="162"/>
      <c r="U43" s="162"/>
      <c r="V43" s="162"/>
      <c r="W43" s="162"/>
      <c r="X43" s="162"/>
      <c r="Y43" s="162"/>
      <c r="Z43" s="162"/>
      <c r="AA43" s="162"/>
      <c r="AB43" s="162"/>
      <c r="AC43" s="162"/>
      <c r="AD43" s="162"/>
      <c r="AE43" s="162"/>
      <c r="AF43" s="162"/>
      <c r="AG43" s="162"/>
      <c r="AH43" s="162"/>
      <c r="AI43" s="21"/>
      <c r="AJ43" s="21"/>
      <c r="AK43" s="21"/>
      <c r="AL43" s="21"/>
      <c r="AM43" s="21"/>
      <c r="AN43" s="21"/>
      <c r="AO43" s="21"/>
    </row>
    <row r="44" spans="1:41" x14ac:dyDescent="0.2">
      <c r="A44" s="158"/>
      <c r="B44" s="158"/>
      <c r="C44" s="65"/>
      <c r="D44" s="65"/>
      <c r="E44" s="158"/>
      <c r="F44" s="158"/>
      <c r="G44" s="158"/>
      <c r="H44" s="65"/>
      <c r="I44" s="65"/>
      <c r="J44" s="65"/>
      <c r="K44" s="65"/>
      <c r="L44" s="65"/>
      <c r="M44" s="65"/>
      <c r="N44" s="65"/>
      <c r="O44" s="65"/>
      <c r="P44" s="128"/>
      <c r="Q44" s="65"/>
      <c r="R44" s="65"/>
      <c r="S44" s="65"/>
      <c r="T44" s="65"/>
      <c r="U44" s="65"/>
      <c r="V44" s="65"/>
      <c r="W44" s="65"/>
      <c r="X44" s="65"/>
      <c r="Y44" s="124"/>
      <c r="Z44" s="65"/>
      <c r="AA44" s="65"/>
      <c r="AB44" s="65"/>
      <c r="AC44" s="65"/>
      <c r="AD44" s="65"/>
      <c r="AE44" s="65"/>
      <c r="AF44" s="65"/>
      <c r="AG44" s="65"/>
      <c r="AH44" s="65"/>
      <c r="AI44" s="21"/>
      <c r="AJ44" s="125"/>
      <c r="AK44" s="125"/>
      <c r="AL44" s="125"/>
      <c r="AM44" s="125"/>
      <c r="AN44" s="125"/>
      <c r="AO44" s="125"/>
    </row>
    <row r="45" spans="1:41" x14ac:dyDescent="0.2">
      <c r="A45" s="162"/>
      <c r="B45" s="158"/>
      <c r="C45" s="158"/>
      <c r="D45" s="158"/>
      <c r="E45" s="126"/>
      <c r="F45" s="65"/>
      <c r="G45" s="65"/>
      <c r="H45" s="65"/>
      <c r="I45" s="65"/>
      <c r="J45" s="158"/>
      <c r="K45" s="65"/>
      <c r="L45" s="65"/>
      <c r="M45" s="158"/>
      <c r="N45" s="160"/>
      <c r="O45" s="158"/>
      <c r="P45" s="158"/>
      <c r="Q45" s="158"/>
      <c r="R45" s="158"/>
      <c r="S45" s="159"/>
      <c r="T45" s="158"/>
      <c r="U45" s="158"/>
      <c r="V45" s="158"/>
      <c r="W45" s="160"/>
      <c r="X45" s="158"/>
      <c r="Y45" s="158"/>
      <c r="Z45" s="160"/>
      <c r="AA45" s="158"/>
      <c r="AB45" s="158"/>
      <c r="AC45" s="160"/>
      <c r="AD45" s="158"/>
      <c r="AE45" s="158"/>
      <c r="AF45" s="160"/>
      <c r="AG45" s="158"/>
      <c r="AH45" s="158"/>
      <c r="AI45" s="21"/>
      <c r="AJ45" s="127"/>
      <c r="AK45" s="127"/>
      <c r="AL45" s="127"/>
      <c r="AM45" s="127"/>
      <c r="AN45" s="127"/>
      <c r="AO45" s="129"/>
    </row>
    <row r="46" spans="1:41" x14ac:dyDescent="0.2">
      <c r="A46" s="162"/>
      <c r="B46" s="158"/>
      <c r="C46" s="158"/>
      <c r="D46" s="158"/>
      <c r="E46" s="126"/>
      <c r="F46" s="65"/>
      <c r="G46" s="65"/>
      <c r="H46" s="65"/>
      <c r="I46" s="65"/>
      <c r="J46" s="158"/>
      <c r="K46" s="65"/>
      <c r="L46" s="65"/>
      <c r="M46" s="158"/>
      <c r="N46" s="158"/>
      <c r="O46" s="158"/>
      <c r="P46" s="158"/>
      <c r="Q46" s="158"/>
      <c r="R46" s="158"/>
      <c r="S46" s="159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58"/>
      <c r="AE46" s="158"/>
      <c r="AF46" s="158"/>
      <c r="AG46" s="158"/>
      <c r="AH46" s="158"/>
      <c r="AI46" s="21"/>
      <c r="AJ46" s="160"/>
      <c r="AK46" s="160"/>
      <c r="AL46" s="160"/>
      <c r="AM46" s="160"/>
      <c r="AN46" s="160"/>
      <c r="AO46" s="161"/>
    </row>
    <row r="47" spans="1:41" x14ac:dyDescent="0.2">
      <c r="A47" s="162"/>
      <c r="B47" s="158"/>
      <c r="C47" s="158"/>
      <c r="D47" s="158"/>
      <c r="E47" s="123"/>
      <c r="F47" s="65"/>
      <c r="G47" s="65"/>
      <c r="H47" s="65"/>
      <c r="I47" s="65"/>
      <c r="J47" s="158"/>
      <c r="K47" s="65"/>
      <c r="L47" s="65"/>
      <c r="M47" s="158"/>
      <c r="N47" s="158"/>
      <c r="O47" s="158"/>
      <c r="P47" s="158"/>
      <c r="Q47" s="158"/>
      <c r="R47" s="158"/>
      <c r="S47" s="159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58"/>
      <c r="AE47" s="158"/>
      <c r="AF47" s="158"/>
      <c r="AG47" s="158"/>
      <c r="AH47" s="158"/>
      <c r="AI47" s="21"/>
      <c r="AJ47" s="160"/>
      <c r="AK47" s="160"/>
      <c r="AL47" s="160"/>
      <c r="AM47" s="160"/>
      <c r="AN47" s="160"/>
      <c r="AO47" s="161"/>
    </row>
    <row r="48" spans="1:41" x14ac:dyDescent="0.2">
      <c r="A48" s="162"/>
      <c r="B48" s="158"/>
      <c r="C48" s="158"/>
      <c r="D48" s="158"/>
      <c r="E48" s="126"/>
      <c r="F48" s="65"/>
      <c r="G48" s="65"/>
      <c r="H48" s="65"/>
      <c r="I48" s="65"/>
      <c r="J48" s="158"/>
      <c r="K48" s="65"/>
      <c r="L48" s="65"/>
      <c r="M48" s="158"/>
      <c r="N48" s="160"/>
      <c r="O48" s="158"/>
      <c r="P48" s="158"/>
      <c r="Q48" s="158"/>
      <c r="R48" s="158"/>
      <c r="S48" s="159"/>
      <c r="T48" s="158"/>
      <c r="U48" s="158"/>
      <c r="V48" s="158"/>
      <c r="W48" s="160"/>
      <c r="X48" s="158"/>
      <c r="Y48" s="158"/>
      <c r="Z48" s="160"/>
      <c r="AA48" s="158"/>
      <c r="AB48" s="158"/>
      <c r="AC48" s="160"/>
      <c r="AD48" s="158"/>
      <c r="AE48" s="158"/>
      <c r="AF48" s="160"/>
      <c r="AG48" s="158"/>
      <c r="AH48" s="158"/>
      <c r="AI48" s="21"/>
      <c r="AJ48" s="127"/>
      <c r="AK48" s="127"/>
      <c r="AL48" s="127"/>
      <c r="AM48" s="127"/>
      <c r="AN48" s="127"/>
      <c r="AO48" s="129"/>
    </row>
    <row r="49" spans="1:41" x14ac:dyDescent="0.2">
      <c r="A49" s="162"/>
      <c r="B49" s="158"/>
      <c r="C49" s="158"/>
      <c r="D49" s="158"/>
      <c r="E49" s="126"/>
      <c r="F49" s="65"/>
      <c r="G49" s="65"/>
      <c r="H49" s="65"/>
      <c r="I49" s="65"/>
      <c r="J49" s="158"/>
      <c r="K49" s="65"/>
      <c r="L49" s="65"/>
      <c r="M49" s="158"/>
      <c r="N49" s="158"/>
      <c r="O49" s="158"/>
      <c r="P49" s="158"/>
      <c r="Q49" s="158"/>
      <c r="R49" s="158"/>
      <c r="S49" s="159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58"/>
      <c r="AE49" s="158"/>
      <c r="AF49" s="158"/>
      <c r="AG49" s="158"/>
      <c r="AH49" s="158"/>
      <c r="AI49" s="21"/>
      <c r="AJ49" s="160"/>
      <c r="AK49" s="160"/>
      <c r="AL49" s="160"/>
      <c r="AM49" s="160"/>
      <c r="AN49" s="160"/>
      <c r="AO49" s="161"/>
    </row>
    <row r="50" spans="1:41" x14ac:dyDescent="0.2">
      <c r="A50" s="162"/>
      <c r="B50" s="158"/>
      <c r="C50" s="158"/>
      <c r="D50" s="158"/>
      <c r="E50" s="123"/>
      <c r="F50" s="65"/>
      <c r="G50" s="65"/>
      <c r="H50" s="65"/>
      <c r="I50" s="65"/>
      <c r="J50" s="158"/>
      <c r="K50" s="65"/>
      <c r="L50" s="65"/>
      <c r="M50" s="158"/>
      <c r="N50" s="158"/>
      <c r="O50" s="158"/>
      <c r="P50" s="158"/>
      <c r="Q50" s="158"/>
      <c r="R50" s="158"/>
      <c r="S50" s="159"/>
      <c r="T50" s="158"/>
      <c r="U50" s="158"/>
      <c r="V50" s="158"/>
      <c r="W50" s="158"/>
      <c r="X50" s="158"/>
      <c r="Y50" s="158"/>
      <c r="Z50" s="158"/>
      <c r="AA50" s="158"/>
      <c r="AB50" s="158"/>
      <c r="AC50" s="158"/>
      <c r="AD50" s="158"/>
      <c r="AE50" s="158"/>
      <c r="AF50" s="158"/>
      <c r="AG50" s="158"/>
      <c r="AH50" s="158"/>
      <c r="AI50" s="21"/>
      <c r="AJ50" s="160"/>
      <c r="AK50" s="160"/>
      <c r="AL50" s="160"/>
      <c r="AM50" s="160"/>
      <c r="AN50" s="160"/>
      <c r="AO50" s="161"/>
    </row>
    <row r="51" spans="1:41" x14ac:dyDescent="0.2">
      <c r="A51" s="162"/>
      <c r="B51" s="158"/>
      <c r="C51" s="158"/>
      <c r="D51" s="158"/>
      <c r="E51" s="126"/>
      <c r="F51" s="65"/>
      <c r="G51" s="65"/>
      <c r="H51" s="65"/>
      <c r="I51" s="65"/>
      <c r="J51" s="158"/>
      <c r="K51" s="65"/>
      <c r="L51" s="65"/>
      <c r="M51" s="158"/>
      <c r="N51" s="160"/>
      <c r="O51" s="158"/>
      <c r="P51" s="158"/>
      <c r="Q51" s="158"/>
      <c r="R51" s="158"/>
      <c r="S51" s="159"/>
      <c r="T51" s="158"/>
      <c r="U51" s="158"/>
      <c r="V51" s="158"/>
      <c r="W51" s="160"/>
      <c r="X51" s="158"/>
      <c r="Y51" s="158"/>
      <c r="Z51" s="160"/>
      <c r="AA51" s="158"/>
      <c r="AB51" s="158"/>
      <c r="AC51" s="160"/>
      <c r="AD51" s="158"/>
      <c r="AE51" s="158"/>
      <c r="AF51" s="160"/>
      <c r="AG51" s="158"/>
      <c r="AH51" s="158"/>
      <c r="AI51" s="21"/>
      <c r="AJ51" s="127"/>
      <c r="AK51" s="127"/>
      <c r="AL51" s="127"/>
      <c r="AM51" s="127"/>
      <c r="AN51" s="127"/>
      <c r="AO51" s="129"/>
    </row>
    <row r="52" spans="1:41" x14ac:dyDescent="0.2">
      <c r="A52" s="162"/>
      <c r="B52" s="158"/>
      <c r="C52" s="158"/>
      <c r="D52" s="158"/>
      <c r="E52" s="126"/>
      <c r="F52" s="65"/>
      <c r="G52" s="65"/>
      <c r="H52" s="65"/>
      <c r="I52" s="65"/>
      <c r="J52" s="158"/>
      <c r="K52" s="65"/>
      <c r="L52" s="65"/>
      <c r="M52" s="158"/>
      <c r="N52" s="158"/>
      <c r="O52" s="158"/>
      <c r="P52" s="158"/>
      <c r="Q52" s="158"/>
      <c r="R52" s="158"/>
      <c r="S52" s="159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8"/>
      <c r="AE52" s="158"/>
      <c r="AF52" s="158"/>
      <c r="AG52" s="158"/>
      <c r="AH52" s="158"/>
      <c r="AI52" s="21"/>
      <c r="AJ52" s="160"/>
      <c r="AK52" s="160"/>
      <c r="AL52" s="160"/>
      <c r="AM52" s="160"/>
      <c r="AN52" s="160"/>
      <c r="AO52" s="161"/>
    </row>
    <row r="53" spans="1:41" x14ac:dyDescent="0.2">
      <c r="A53" s="162"/>
      <c r="B53" s="158"/>
      <c r="C53" s="158"/>
      <c r="D53" s="158"/>
      <c r="E53" s="123"/>
      <c r="F53" s="65"/>
      <c r="G53" s="65"/>
      <c r="H53" s="65"/>
      <c r="I53" s="65"/>
      <c r="J53" s="158"/>
      <c r="K53" s="65"/>
      <c r="L53" s="65"/>
      <c r="M53" s="158"/>
      <c r="N53" s="158"/>
      <c r="O53" s="158"/>
      <c r="P53" s="158"/>
      <c r="Q53" s="158"/>
      <c r="R53" s="158"/>
      <c r="S53" s="159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8"/>
      <c r="AF53" s="158"/>
      <c r="AG53" s="158"/>
      <c r="AH53" s="158"/>
      <c r="AI53" s="21"/>
      <c r="AJ53" s="160"/>
      <c r="AK53" s="160"/>
      <c r="AL53" s="160"/>
      <c r="AM53" s="160"/>
      <c r="AN53" s="160"/>
      <c r="AO53" s="161"/>
    </row>
    <row r="54" spans="1:41" ht="15.75" x14ac:dyDescent="0.2">
      <c r="A54" s="162"/>
      <c r="B54" s="163"/>
      <c r="C54" s="163"/>
      <c r="D54" s="163"/>
      <c r="E54" s="163"/>
      <c r="F54" s="163"/>
      <c r="G54" s="163"/>
      <c r="H54" s="157"/>
      <c r="I54" s="157"/>
      <c r="J54" s="112"/>
      <c r="K54" s="157"/>
      <c r="L54" s="157"/>
      <c r="M54" s="112"/>
      <c r="N54" s="157"/>
      <c r="O54" s="157"/>
      <c r="P54" s="112"/>
      <c r="Q54" s="157"/>
      <c r="R54" s="157"/>
      <c r="S54" s="112"/>
      <c r="T54" s="157"/>
      <c r="U54" s="157"/>
      <c r="V54" s="112"/>
      <c r="W54" s="157"/>
      <c r="X54" s="157"/>
      <c r="Y54" s="112"/>
      <c r="Z54" s="157"/>
      <c r="AA54" s="157"/>
      <c r="AB54" s="112"/>
      <c r="AC54" s="157"/>
      <c r="AD54" s="157"/>
      <c r="AE54" s="112"/>
      <c r="AF54" s="157"/>
      <c r="AG54" s="157"/>
      <c r="AH54" s="112"/>
      <c r="AI54" s="21"/>
      <c r="AJ54" s="21"/>
      <c r="AK54" s="21"/>
      <c r="AL54" s="21"/>
      <c r="AM54" s="21"/>
      <c r="AN54" s="21"/>
      <c r="AO54" s="21"/>
    </row>
    <row r="55" spans="1:41" ht="15.75" x14ac:dyDescent="0.2">
      <c r="A55" s="162"/>
      <c r="B55" s="163"/>
      <c r="C55" s="163"/>
      <c r="D55" s="163"/>
      <c r="E55" s="163"/>
      <c r="F55" s="163"/>
      <c r="G55" s="163"/>
      <c r="H55" s="157"/>
      <c r="I55" s="157"/>
      <c r="J55" s="112"/>
      <c r="K55" s="157"/>
      <c r="L55" s="157"/>
      <c r="M55" s="112"/>
      <c r="N55" s="157"/>
      <c r="O55" s="157"/>
      <c r="P55" s="112"/>
      <c r="Q55" s="157"/>
      <c r="R55" s="157"/>
      <c r="S55" s="112"/>
      <c r="T55" s="157"/>
      <c r="U55" s="157"/>
      <c r="V55" s="112"/>
      <c r="W55" s="157"/>
      <c r="X55" s="157"/>
      <c r="Y55" s="112"/>
      <c r="Z55" s="157"/>
      <c r="AA55" s="157"/>
      <c r="AB55" s="112"/>
      <c r="AC55" s="157"/>
      <c r="AD55" s="157"/>
      <c r="AE55" s="112"/>
      <c r="AF55" s="157"/>
      <c r="AG55" s="157"/>
      <c r="AH55" s="112"/>
      <c r="AI55" s="21"/>
      <c r="AJ55" s="21"/>
      <c r="AK55" s="21"/>
    </row>
    <row r="56" spans="1:41" ht="15.75" x14ac:dyDescent="0.2">
      <c r="A56" s="123"/>
      <c r="B56" s="111"/>
      <c r="C56" s="111"/>
      <c r="D56" s="111"/>
      <c r="E56" s="111"/>
      <c r="F56" s="111"/>
      <c r="G56" s="111"/>
      <c r="H56" s="112"/>
      <c r="I56" s="112"/>
      <c r="J56" s="112"/>
      <c r="K56" s="112"/>
      <c r="L56" s="112"/>
      <c r="M56" s="112"/>
      <c r="N56" s="112"/>
      <c r="O56" s="112"/>
      <c r="P56" s="112"/>
      <c r="Q56" s="112"/>
      <c r="R56" s="112"/>
      <c r="S56" s="112"/>
      <c r="T56" s="112"/>
      <c r="U56" s="112"/>
      <c r="V56" s="112"/>
      <c r="W56" s="112"/>
      <c r="X56" s="112"/>
      <c r="Y56" s="112"/>
      <c r="Z56" s="112"/>
      <c r="AA56" s="112"/>
      <c r="AB56" s="112"/>
      <c r="AC56" s="112"/>
      <c r="AD56" s="112"/>
      <c r="AE56" s="112"/>
      <c r="AF56" s="112"/>
      <c r="AG56" s="112"/>
      <c r="AH56" s="112"/>
      <c r="AI56" s="21"/>
      <c r="AJ56" s="21"/>
      <c r="AK56" s="21"/>
    </row>
    <row r="57" spans="1:41" ht="15.75" x14ac:dyDescent="0.25">
      <c r="A57" s="21"/>
      <c r="B57" s="21"/>
      <c r="C57" s="21"/>
      <c r="D57" s="21"/>
      <c r="E57" s="21"/>
      <c r="F57" s="21"/>
      <c r="G57" s="156"/>
      <c r="H57" s="156"/>
      <c r="I57" s="156"/>
      <c r="J57" s="156"/>
      <c r="K57" s="156"/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14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</row>
    <row r="58" spans="1:41" x14ac:dyDescent="0.2">
      <c r="A58" s="21"/>
      <c r="B58" s="21"/>
      <c r="C58" s="21"/>
      <c r="D58" s="21"/>
      <c r="E58" s="21"/>
      <c r="F58" s="21"/>
      <c r="G58" s="393"/>
      <c r="H58" s="154"/>
      <c r="I58" s="154"/>
      <c r="J58" s="154"/>
      <c r="K58" s="154"/>
      <c r="L58" s="154"/>
      <c r="M58" s="154"/>
      <c r="N58" s="154"/>
      <c r="O58" s="154"/>
      <c r="P58" s="154"/>
      <c r="Q58" s="154"/>
      <c r="R58" s="154"/>
      <c r="S58" s="154"/>
      <c r="T58" s="154"/>
      <c r="U58" s="154"/>
      <c r="V58" s="154"/>
      <c r="W58" s="154"/>
      <c r="X58" s="154"/>
      <c r="Y58" s="154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</row>
    <row r="59" spans="1:41" x14ac:dyDescent="0.2">
      <c r="A59" s="21"/>
      <c r="B59" s="21"/>
      <c r="C59" s="21"/>
      <c r="D59" s="21"/>
      <c r="E59" s="21"/>
      <c r="F59" s="21"/>
      <c r="G59" s="394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</row>
    <row r="60" spans="1:41" x14ac:dyDescent="0.2">
      <c r="A60" s="21"/>
      <c r="B60" s="21"/>
      <c r="C60" s="21"/>
      <c r="D60" s="21"/>
      <c r="E60" s="21"/>
      <c r="F60" s="21"/>
      <c r="G60" s="21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</row>
    <row r="61" spans="1:41" x14ac:dyDescent="0.2">
      <c r="A61" s="21"/>
      <c r="B61" s="21"/>
      <c r="C61" s="21"/>
      <c r="D61" s="21"/>
      <c r="E61" s="21"/>
      <c r="F61" s="21"/>
      <c r="G61" s="21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</row>
    <row r="62" spans="1:41" x14ac:dyDescent="0.2">
      <c r="A62" s="21"/>
      <c r="B62" s="21"/>
      <c r="C62" s="21"/>
      <c r="D62" s="21"/>
      <c r="E62" s="21"/>
      <c r="F62" s="21"/>
      <c r="G62" s="21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</row>
    <row r="63" spans="1:41" x14ac:dyDescent="0.2">
      <c r="A63" s="21"/>
      <c r="B63" s="21"/>
      <c r="C63" s="21"/>
      <c r="D63" s="21"/>
      <c r="E63" s="21"/>
      <c r="F63" s="21"/>
      <c r="G63" s="21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</row>
    <row r="64" spans="1:41" x14ac:dyDescent="0.2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</row>
    <row r="65" spans="1:37" ht="15.75" x14ac:dyDescent="0.25">
      <c r="A65" s="21"/>
      <c r="B65" s="21"/>
      <c r="C65" s="21"/>
      <c r="D65" s="21"/>
      <c r="E65" s="21"/>
      <c r="F65" s="21"/>
      <c r="G65" s="156"/>
      <c r="H65" s="156"/>
      <c r="I65" s="156"/>
      <c r="J65" s="156"/>
      <c r="K65" s="156"/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15"/>
      <c r="AA65" s="113"/>
      <c r="AB65" s="66"/>
      <c r="AC65" s="113"/>
      <c r="AD65" s="113"/>
      <c r="AE65" s="66"/>
      <c r="AF65" s="113"/>
      <c r="AG65" s="113"/>
      <c r="AH65" s="21"/>
      <c r="AI65" s="21"/>
      <c r="AJ65" s="21"/>
      <c r="AK65" s="21"/>
    </row>
    <row r="66" spans="1:37" ht="12.75" customHeight="1" x14ac:dyDescent="0.2">
      <c r="A66" s="21"/>
      <c r="B66" s="21"/>
      <c r="C66" s="21"/>
      <c r="D66" s="21"/>
      <c r="E66" s="21"/>
      <c r="F66" s="21"/>
      <c r="G66" s="393"/>
      <c r="H66" s="154"/>
      <c r="I66" s="154"/>
      <c r="J66" s="154"/>
      <c r="K66" s="154"/>
      <c r="L66" s="154"/>
      <c r="M66" s="154"/>
      <c r="N66" s="113"/>
      <c r="O66" s="113"/>
      <c r="P66" s="154"/>
      <c r="Q66" s="154"/>
      <c r="R66" s="154"/>
      <c r="S66" s="154"/>
      <c r="T66" s="154"/>
      <c r="U66" s="154"/>
      <c r="V66" s="154"/>
      <c r="W66" s="154"/>
      <c r="X66" s="154"/>
      <c r="Y66" s="154"/>
      <c r="Z66" s="21"/>
      <c r="AA66" s="66"/>
      <c r="AB66" s="21"/>
      <c r="AC66" s="21"/>
      <c r="AD66" s="21"/>
      <c r="AE66" s="21"/>
      <c r="AF66" s="21"/>
      <c r="AG66" s="21"/>
      <c r="AH66" s="21"/>
      <c r="AI66" s="21"/>
      <c r="AJ66" s="21"/>
      <c r="AK66" s="21"/>
    </row>
    <row r="67" spans="1:37" x14ac:dyDescent="0.2">
      <c r="A67" s="21"/>
      <c r="B67" s="21"/>
      <c r="C67" s="21"/>
      <c r="D67" s="21"/>
      <c r="E67" s="21"/>
      <c r="F67" s="21"/>
      <c r="G67" s="394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21"/>
      <c r="AA67" s="67"/>
      <c r="AB67" s="21"/>
      <c r="AC67" s="21"/>
      <c r="AD67" s="21"/>
      <c r="AE67" s="21"/>
      <c r="AF67" s="21"/>
      <c r="AG67" s="21"/>
      <c r="AH67" s="21"/>
      <c r="AI67" s="21"/>
      <c r="AJ67" s="21"/>
      <c r="AK67" s="21"/>
    </row>
    <row r="68" spans="1:37" x14ac:dyDescent="0.2">
      <c r="A68" s="21"/>
      <c r="B68" s="21"/>
      <c r="C68" s="21"/>
      <c r="D68" s="21"/>
      <c r="E68" s="21"/>
      <c r="F68" s="21"/>
      <c r="G68" s="21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21"/>
      <c r="AA68" s="67"/>
      <c r="AB68" s="21"/>
      <c r="AC68" s="21"/>
      <c r="AD68" s="21"/>
      <c r="AE68" s="21"/>
      <c r="AF68" s="21"/>
      <c r="AG68" s="21"/>
      <c r="AH68" s="21"/>
      <c r="AI68" s="21"/>
      <c r="AJ68" s="21"/>
      <c r="AK68" s="21"/>
    </row>
    <row r="69" spans="1:37" x14ac:dyDescent="0.2">
      <c r="A69" s="21"/>
      <c r="B69" s="21"/>
      <c r="C69" s="21"/>
      <c r="D69" s="21"/>
      <c r="E69" s="21"/>
      <c r="F69" s="21"/>
      <c r="G69" s="21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21"/>
      <c r="AA69" s="67"/>
      <c r="AB69" s="21"/>
      <c r="AC69" s="21"/>
      <c r="AD69" s="21"/>
      <c r="AE69" s="21"/>
      <c r="AF69" s="21"/>
      <c r="AG69" s="21"/>
      <c r="AH69" s="21"/>
      <c r="AI69" s="21"/>
      <c r="AJ69" s="21"/>
      <c r="AK69" s="21"/>
    </row>
    <row r="70" spans="1:37" x14ac:dyDescent="0.2">
      <c r="A70" s="21"/>
      <c r="B70" s="21"/>
      <c r="C70" s="21"/>
      <c r="D70" s="21"/>
      <c r="E70" s="21"/>
      <c r="F70" s="21"/>
      <c r="G70" s="21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21"/>
      <c r="AA70" s="67"/>
      <c r="AB70" s="21"/>
      <c r="AC70" s="21"/>
      <c r="AD70" s="21"/>
      <c r="AE70" s="21"/>
      <c r="AF70" s="21"/>
      <c r="AG70" s="21"/>
      <c r="AH70" s="21"/>
      <c r="AI70" s="21"/>
      <c r="AJ70" s="21"/>
      <c r="AK70" s="21"/>
    </row>
    <row r="71" spans="1:37" x14ac:dyDescent="0.2">
      <c r="A71" s="21"/>
      <c r="B71" s="21"/>
      <c r="C71" s="21"/>
      <c r="D71" s="21"/>
      <c r="E71" s="21"/>
      <c r="F71" s="21"/>
      <c r="G71" s="21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</row>
    <row r="72" spans="1:37" x14ac:dyDescent="0.2">
      <c r="A72" s="21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</row>
    <row r="73" spans="1:37" x14ac:dyDescent="0.2">
      <c r="A73" s="21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</row>
    <row r="74" spans="1:37" x14ac:dyDescent="0.2">
      <c r="A74" s="21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</row>
    <row r="75" spans="1:37" x14ac:dyDescent="0.2">
      <c r="A75" s="21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</row>
    <row r="76" spans="1:37" x14ac:dyDescent="0.2">
      <c r="A76" s="21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</row>
    <row r="77" spans="1:37" x14ac:dyDescent="0.2">
      <c r="A77" s="21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</row>
    <row r="78" spans="1:37" x14ac:dyDescent="0.2">
      <c r="A78" s="21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</row>
    <row r="79" spans="1:37" x14ac:dyDescent="0.2">
      <c r="A79" s="21"/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</row>
    <row r="80" spans="1:37" x14ac:dyDescent="0.2">
      <c r="A80" s="21"/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</row>
    <row r="81" spans="1:37" x14ac:dyDescent="0.2">
      <c r="A81" s="21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</row>
    <row r="82" spans="1:37" x14ac:dyDescent="0.2">
      <c r="A82" s="21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</row>
    <row r="83" spans="1:37" x14ac:dyDescent="0.2">
      <c r="A83" s="21"/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</row>
    <row r="84" spans="1:37" x14ac:dyDescent="0.2">
      <c r="A84" s="21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</row>
    <row r="85" spans="1:37" x14ac:dyDescent="0.2">
      <c r="A85" s="21"/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</row>
    <row r="86" spans="1:37" x14ac:dyDescent="0.2">
      <c r="A86" s="21"/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</row>
    <row r="87" spans="1:37" x14ac:dyDescent="0.2">
      <c r="A87" s="21"/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</row>
    <row r="88" spans="1:37" x14ac:dyDescent="0.2">
      <c r="A88" s="21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</row>
    <row r="89" spans="1:37" x14ac:dyDescent="0.2">
      <c r="A89" s="21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</row>
    <row r="90" spans="1:37" x14ac:dyDescent="0.2">
      <c r="A90" s="2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</row>
    <row r="91" spans="1:37" x14ac:dyDescent="0.2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</row>
    <row r="92" spans="1:37" x14ac:dyDescent="0.2">
      <c r="A92" s="21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</row>
    <row r="93" spans="1:37" x14ac:dyDescent="0.2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</row>
    <row r="94" spans="1:37" x14ac:dyDescent="0.2">
      <c r="A94" s="21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</row>
    <row r="95" spans="1:37" x14ac:dyDescent="0.2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</row>
    <row r="96" spans="1:37" x14ac:dyDescent="0.2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</row>
    <row r="97" spans="1:37" x14ac:dyDescent="0.2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</row>
    <row r="98" spans="1:37" x14ac:dyDescent="0.2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</row>
    <row r="99" spans="1:37" x14ac:dyDescent="0.2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</row>
    <row r="100" spans="1:37" x14ac:dyDescent="0.2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</row>
    <row r="101" spans="1:37" x14ac:dyDescent="0.2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</row>
    <row r="102" spans="1:37" x14ac:dyDescent="0.2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</row>
    <row r="103" spans="1:37" x14ac:dyDescent="0.2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</row>
    <row r="104" spans="1:37" x14ac:dyDescent="0.2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</row>
    <row r="105" spans="1:37" x14ac:dyDescent="0.2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</row>
    <row r="106" spans="1:37" x14ac:dyDescent="0.2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</row>
    <row r="107" spans="1:37" x14ac:dyDescent="0.2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</row>
    <row r="108" spans="1:37" x14ac:dyDescent="0.2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</row>
    <row r="109" spans="1:37" x14ac:dyDescent="0.2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</row>
    <row r="110" spans="1:37" x14ac:dyDescent="0.2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</row>
    <row r="111" spans="1:37" x14ac:dyDescent="0.2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</row>
    <row r="112" spans="1:37" x14ac:dyDescent="0.2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</row>
    <row r="113" spans="1:37" x14ac:dyDescent="0.2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</row>
    <row r="114" spans="1:37" x14ac:dyDescent="0.2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</row>
    <row r="115" spans="1:37" x14ac:dyDescent="0.2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</row>
    <row r="116" spans="1:37" x14ac:dyDescent="0.2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</row>
    <row r="117" spans="1:37" x14ac:dyDescent="0.2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</row>
    <row r="118" spans="1:37" x14ac:dyDescent="0.2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</row>
    <row r="119" spans="1:37" x14ac:dyDescent="0.2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</row>
    <row r="120" spans="1:37" x14ac:dyDescent="0.2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</row>
    <row r="121" spans="1:37" x14ac:dyDescent="0.2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</row>
    <row r="122" spans="1:37" x14ac:dyDescent="0.2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</row>
    <row r="123" spans="1:37" x14ac:dyDescent="0.2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</row>
    <row r="124" spans="1:37" x14ac:dyDescent="0.2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</row>
    <row r="125" spans="1:37" x14ac:dyDescent="0.2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</row>
    <row r="126" spans="1:37" x14ac:dyDescent="0.2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</row>
    <row r="127" spans="1:37" x14ac:dyDescent="0.2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</row>
    <row r="128" spans="1:37" x14ac:dyDescent="0.2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</row>
    <row r="129" spans="1:37" x14ac:dyDescent="0.2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</row>
    <row r="130" spans="1:37" x14ac:dyDescent="0.2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</row>
    <row r="131" spans="1:37" x14ac:dyDescent="0.2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</row>
    <row r="132" spans="1:37" x14ac:dyDescent="0.2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</row>
    <row r="133" spans="1:37" x14ac:dyDescent="0.2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</row>
    <row r="134" spans="1:37" x14ac:dyDescent="0.2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</row>
    <row r="135" spans="1:37" x14ac:dyDescent="0.2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</row>
    <row r="136" spans="1:37" x14ac:dyDescent="0.2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</row>
    <row r="137" spans="1:37" x14ac:dyDescent="0.2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</row>
    <row r="138" spans="1:37" x14ac:dyDescent="0.2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</row>
    <row r="139" spans="1:37" x14ac:dyDescent="0.2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</row>
    <row r="140" spans="1:37" x14ac:dyDescent="0.2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</row>
    <row r="141" spans="1:37" x14ac:dyDescent="0.2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</row>
    <row r="142" spans="1:37" x14ac:dyDescent="0.2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</row>
    <row r="143" spans="1:37" x14ac:dyDescent="0.2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</row>
    <row r="144" spans="1:37" x14ac:dyDescent="0.2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</row>
    <row r="145" spans="1:37" x14ac:dyDescent="0.2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</row>
    <row r="146" spans="1:37" x14ac:dyDescent="0.2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</row>
    <row r="147" spans="1:37" x14ac:dyDescent="0.2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</row>
    <row r="148" spans="1:37" x14ac:dyDescent="0.2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</row>
    <row r="149" spans="1:37" x14ac:dyDescent="0.2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</row>
    <row r="150" spans="1:37" x14ac:dyDescent="0.2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</row>
    <row r="151" spans="1:37" x14ac:dyDescent="0.2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</row>
    <row r="152" spans="1:37" x14ac:dyDescent="0.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</row>
    <row r="153" spans="1:37" x14ac:dyDescent="0.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</row>
    <row r="154" spans="1:37" x14ac:dyDescent="0.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</row>
    <row r="155" spans="1:37" x14ac:dyDescent="0.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</row>
    <row r="156" spans="1:37" x14ac:dyDescent="0.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</row>
    <row r="157" spans="1:37" x14ac:dyDescent="0.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</row>
    <row r="158" spans="1:37" x14ac:dyDescent="0.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</row>
    <row r="159" spans="1:37" x14ac:dyDescent="0.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</row>
    <row r="160" spans="1:37" x14ac:dyDescent="0.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</row>
    <row r="161" spans="1:37" x14ac:dyDescent="0.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</row>
    <row r="162" spans="1:37" x14ac:dyDescent="0.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</row>
    <row r="163" spans="1:37" x14ac:dyDescent="0.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</row>
    <row r="164" spans="1:37" x14ac:dyDescent="0.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</row>
  </sheetData>
  <mergeCells count="573">
    <mergeCell ref="AF1:AH1"/>
    <mergeCell ref="A3:A13"/>
    <mergeCell ref="B3:B5"/>
    <mergeCell ref="C3:C5"/>
    <mergeCell ref="D3:D5"/>
    <mergeCell ref="J3:J5"/>
    <mergeCell ref="M3:M5"/>
    <mergeCell ref="N3:N5"/>
    <mergeCell ref="Y3:Y5"/>
    <mergeCell ref="Z3:Z5"/>
    <mergeCell ref="N1:P1"/>
    <mergeCell ref="Q1:S1"/>
    <mergeCell ref="Z1:AB1"/>
    <mergeCell ref="AC1:AE1"/>
    <mergeCell ref="T1:V1"/>
    <mergeCell ref="W1:Y1"/>
    <mergeCell ref="H1:J1"/>
    <mergeCell ref="K1:M1"/>
    <mergeCell ref="A1:A2"/>
    <mergeCell ref="B1:B2"/>
    <mergeCell ref="C1:D1"/>
    <mergeCell ref="E1:E2"/>
    <mergeCell ref="F1:F2"/>
    <mergeCell ref="G1:G2"/>
    <mergeCell ref="AC3:AC5"/>
    <mergeCell ref="AD3:AD5"/>
    <mergeCell ref="AE3:AE5"/>
    <mergeCell ref="AF3:AF5"/>
    <mergeCell ref="U3:U5"/>
    <mergeCell ref="V3:V5"/>
    <mergeCell ref="O3:O5"/>
    <mergeCell ref="P3:P5"/>
    <mergeCell ref="Q3:Q5"/>
    <mergeCell ref="R3:R5"/>
    <mergeCell ref="W6:W8"/>
    <mergeCell ref="X6:X8"/>
    <mergeCell ref="AQ4:AQ5"/>
    <mergeCell ref="AR4:AR5"/>
    <mergeCell ref="B6:B8"/>
    <mergeCell ref="C6:C8"/>
    <mergeCell ref="D6:D8"/>
    <mergeCell ref="J6:J8"/>
    <mergeCell ref="M6:M8"/>
    <mergeCell ref="N6:N8"/>
    <mergeCell ref="O6:O8"/>
    <mergeCell ref="P6:P8"/>
    <mergeCell ref="AG3:AG5"/>
    <mergeCell ref="AH3:AH5"/>
    <mergeCell ref="AM4:AM5"/>
    <mergeCell ref="AN4:AN5"/>
    <mergeCell ref="W3:W5"/>
    <mergeCell ref="X3:X5"/>
    <mergeCell ref="S3:S5"/>
    <mergeCell ref="T3:T5"/>
    <mergeCell ref="AO4:AO5"/>
    <mergeCell ref="AP4:AP5"/>
    <mergeCell ref="AA3:AA5"/>
    <mergeCell ref="AB3:AB5"/>
    <mergeCell ref="AQ7:AQ8"/>
    <mergeCell ref="AR7:AR8"/>
    <mergeCell ref="M9:M11"/>
    <mergeCell ref="N9:N11"/>
    <mergeCell ref="AM7:AM8"/>
    <mergeCell ref="AN7:AN8"/>
    <mergeCell ref="AC6:AC8"/>
    <mergeCell ref="AD6:AD8"/>
    <mergeCell ref="AE6:AE8"/>
    <mergeCell ref="AF6:AF8"/>
    <mergeCell ref="Y6:Y8"/>
    <mergeCell ref="Z6:Z8"/>
    <mergeCell ref="AO7:AO8"/>
    <mergeCell ref="AP7:AP8"/>
    <mergeCell ref="AG6:AG8"/>
    <mergeCell ref="AH6:AH8"/>
    <mergeCell ref="AA6:AA8"/>
    <mergeCell ref="AB6:AB8"/>
    <mergeCell ref="Q6:Q8"/>
    <mergeCell ref="R6:R8"/>
    <mergeCell ref="S6:S8"/>
    <mergeCell ref="T6:T8"/>
    <mergeCell ref="U6:U8"/>
    <mergeCell ref="V6:V8"/>
    <mergeCell ref="AA9:AA11"/>
    <mergeCell ref="AB9:AB11"/>
    <mergeCell ref="AC9:AC11"/>
    <mergeCell ref="AD9:AD11"/>
    <mergeCell ref="AE9:AE11"/>
    <mergeCell ref="AF9:AF11"/>
    <mergeCell ref="U9:U11"/>
    <mergeCell ref="V9:V11"/>
    <mergeCell ref="B9:B11"/>
    <mergeCell ref="C9:C11"/>
    <mergeCell ref="D9:D11"/>
    <mergeCell ref="J9:J11"/>
    <mergeCell ref="O9:O11"/>
    <mergeCell ref="P9:P11"/>
    <mergeCell ref="Q9:Q11"/>
    <mergeCell ref="R9:R11"/>
    <mergeCell ref="AQ10:AQ11"/>
    <mergeCell ref="AR10:AR11"/>
    <mergeCell ref="B12:G12"/>
    <mergeCell ref="H12:I12"/>
    <mergeCell ref="K12:L12"/>
    <mergeCell ref="N12:O12"/>
    <mergeCell ref="Q12:R12"/>
    <mergeCell ref="T12:U12"/>
    <mergeCell ref="W12:X12"/>
    <mergeCell ref="Z12:AA12"/>
    <mergeCell ref="AG9:AG11"/>
    <mergeCell ref="AH9:AH11"/>
    <mergeCell ref="AM10:AM11"/>
    <mergeCell ref="AN10:AN11"/>
    <mergeCell ref="W9:W11"/>
    <mergeCell ref="X9:X11"/>
    <mergeCell ref="Y9:Y11"/>
    <mergeCell ref="Z9:Z11"/>
    <mergeCell ref="AI9:AI11"/>
    <mergeCell ref="AJ9:AJ11"/>
    <mergeCell ref="S9:S11"/>
    <mergeCell ref="T9:T11"/>
    <mergeCell ref="AO10:AO11"/>
    <mergeCell ref="AP10:AP11"/>
    <mergeCell ref="AC12:AD12"/>
    <mergeCell ref="AF12:AG12"/>
    <mergeCell ref="B13:G13"/>
    <mergeCell ref="H13:I13"/>
    <mergeCell ref="K13:L13"/>
    <mergeCell ref="N13:O13"/>
    <mergeCell ref="Q13:R13"/>
    <mergeCell ref="T13:U13"/>
    <mergeCell ref="W13:X13"/>
    <mergeCell ref="Z13:AA13"/>
    <mergeCell ref="AC15:AE15"/>
    <mergeCell ref="AC13:AD13"/>
    <mergeCell ref="AF13:AG13"/>
    <mergeCell ref="AF15:AH15"/>
    <mergeCell ref="A15:A16"/>
    <mergeCell ref="B15:B16"/>
    <mergeCell ref="C15:D15"/>
    <mergeCell ref="E15:E16"/>
    <mergeCell ref="F15:F16"/>
    <mergeCell ref="N15:P15"/>
    <mergeCell ref="Q15:S15"/>
    <mergeCell ref="T15:V15"/>
    <mergeCell ref="W15:Y15"/>
    <mergeCell ref="G15:G16"/>
    <mergeCell ref="H15:J15"/>
    <mergeCell ref="K15:M15"/>
    <mergeCell ref="J17:J19"/>
    <mergeCell ref="Z15:AB15"/>
    <mergeCell ref="U17:U19"/>
    <mergeCell ref="V17:V19"/>
    <mergeCell ref="W17:W19"/>
    <mergeCell ref="M17:M19"/>
    <mergeCell ref="N17:N19"/>
    <mergeCell ref="O17:O19"/>
    <mergeCell ref="A17:A27"/>
    <mergeCell ref="B17:B19"/>
    <mergeCell ref="C17:C19"/>
    <mergeCell ref="D17:D19"/>
    <mergeCell ref="B20:B22"/>
    <mergeCell ref="C20:C22"/>
    <mergeCell ref="J20:J22"/>
    <mergeCell ref="D20:D22"/>
    <mergeCell ref="B26:G26"/>
    <mergeCell ref="X20:X22"/>
    <mergeCell ref="W23:W25"/>
    <mergeCell ref="X23:X25"/>
    <mergeCell ref="Q26:R26"/>
    <mergeCell ref="T26:U26"/>
    <mergeCell ref="AP18:AP19"/>
    <mergeCell ref="AQ18:AQ19"/>
    <mergeCell ref="AR18:AR19"/>
    <mergeCell ref="M20:M22"/>
    <mergeCell ref="N20:N22"/>
    <mergeCell ref="AM18:AM19"/>
    <mergeCell ref="AN18:AN19"/>
    <mergeCell ref="AC17:AC19"/>
    <mergeCell ref="AD17:AD19"/>
    <mergeCell ref="AE17:AE19"/>
    <mergeCell ref="X17:X19"/>
    <mergeCell ref="Y17:Y19"/>
    <mergeCell ref="Z17:Z19"/>
    <mergeCell ref="AO18:AO19"/>
    <mergeCell ref="AF17:AF19"/>
    <mergeCell ref="AG17:AG19"/>
    <mergeCell ref="AH17:AH19"/>
    <mergeCell ref="P17:P19"/>
    <mergeCell ref="AA17:AA19"/>
    <mergeCell ref="AB17:AB19"/>
    <mergeCell ref="Q17:Q19"/>
    <mergeCell ref="R17:R19"/>
    <mergeCell ref="S17:S19"/>
    <mergeCell ref="T17:T19"/>
    <mergeCell ref="AO21:AO22"/>
    <mergeCell ref="AN21:AN22"/>
    <mergeCell ref="Y20:Y22"/>
    <mergeCell ref="Z20:Z22"/>
    <mergeCell ref="AI20:AI22"/>
    <mergeCell ref="O20:O22"/>
    <mergeCell ref="P20:P22"/>
    <mergeCell ref="Q20:Q22"/>
    <mergeCell ref="R20:R22"/>
    <mergeCell ref="S20:S22"/>
    <mergeCell ref="T20:T22"/>
    <mergeCell ref="U20:U22"/>
    <mergeCell ref="AQ21:AQ22"/>
    <mergeCell ref="AR21:AR22"/>
    <mergeCell ref="B23:B25"/>
    <mergeCell ref="C23:C25"/>
    <mergeCell ref="D23:D25"/>
    <mergeCell ref="J23:J25"/>
    <mergeCell ref="M23:M25"/>
    <mergeCell ref="N23:N25"/>
    <mergeCell ref="O23:O25"/>
    <mergeCell ref="P23:P25"/>
    <mergeCell ref="AP21:AP22"/>
    <mergeCell ref="AA20:AA22"/>
    <mergeCell ref="AB20:AB22"/>
    <mergeCell ref="AC20:AC22"/>
    <mergeCell ref="AD20:AD22"/>
    <mergeCell ref="AE20:AE22"/>
    <mergeCell ref="AF20:AF22"/>
    <mergeCell ref="AG20:AG22"/>
    <mergeCell ref="AH20:AH22"/>
    <mergeCell ref="AM21:AM22"/>
    <mergeCell ref="V20:V22"/>
    <mergeCell ref="W20:W22"/>
    <mergeCell ref="AQ24:AQ25"/>
    <mergeCell ref="AR24:AR25"/>
    <mergeCell ref="AP24:AP25"/>
    <mergeCell ref="AG23:AG25"/>
    <mergeCell ref="AH23:AH25"/>
    <mergeCell ref="AA23:AA25"/>
    <mergeCell ref="AB23:AB25"/>
    <mergeCell ref="Q23:Q25"/>
    <mergeCell ref="R23:R25"/>
    <mergeCell ref="S23:S25"/>
    <mergeCell ref="T23:T25"/>
    <mergeCell ref="U23:U25"/>
    <mergeCell ref="V23:V25"/>
    <mergeCell ref="AM24:AM25"/>
    <mergeCell ref="AN24:AN25"/>
    <mergeCell ref="AC23:AC25"/>
    <mergeCell ref="AD23:AD25"/>
    <mergeCell ref="AE23:AE25"/>
    <mergeCell ref="AF23:AF25"/>
    <mergeCell ref="Y23:Y25"/>
    <mergeCell ref="Z23:Z25"/>
    <mergeCell ref="AO24:AO25"/>
    <mergeCell ref="AK23:AK25"/>
    <mergeCell ref="A29:A30"/>
    <mergeCell ref="B29:B30"/>
    <mergeCell ref="C29:D29"/>
    <mergeCell ref="E29:E30"/>
    <mergeCell ref="AC26:AD26"/>
    <mergeCell ref="AF26:AG26"/>
    <mergeCell ref="AC27:AD27"/>
    <mergeCell ref="AF27:AG27"/>
    <mergeCell ref="Q27:R27"/>
    <mergeCell ref="T27:U27"/>
    <mergeCell ref="W26:X26"/>
    <mergeCell ref="Z26:AA26"/>
    <mergeCell ref="H26:I26"/>
    <mergeCell ref="K26:L26"/>
    <mergeCell ref="N26:O26"/>
    <mergeCell ref="K27:L27"/>
    <mergeCell ref="N27:O27"/>
    <mergeCell ref="W27:X27"/>
    <mergeCell ref="Z27:AA27"/>
    <mergeCell ref="Z29:AB29"/>
    <mergeCell ref="T29:V29"/>
    <mergeCell ref="W29:Y29"/>
    <mergeCell ref="AC29:AE29"/>
    <mergeCell ref="AF29:AH29"/>
    <mergeCell ref="F29:F30"/>
    <mergeCell ref="G29:G30"/>
    <mergeCell ref="B27:G27"/>
    <mergeCell ref="H27:I27"/>
    <mergeCell ref="H29:J29"/>
    <mergeCell ref="Y31:Y33"/>
    <mergeCell ref="K29:M29"/>
    <mergeCell ref="N29:P29"/>
    <mergeCell ref="Q29:S29"/>
    <mergeCell ref="N31:N33"/>
    <mergeCell ref="AB31:AB33"/>
    <mergeCell ref="W31:W33"/>
    <mergeCell ref="AC31:AC33"/>
    <mergeCell ref="AD31:AD33"/>
    <mergeCell ref="AE31:AE33"/>
    <mergeCell ref="AF31:AF33"/>
    <mergeCell ref="Q31:Q33"/>
    <mergeCell ref="R31:R33"/>
    <mergeCell ref="S31:S33"/>
    <mergeCell ref="T31:T33"/>
    <mergeCell ref="U31:U33"/>
    <mergeCell ref="V31:V33"/>
    <mergeCell ref="X34:X36"/>
    <mergeCell ref="Y34:Y36"/>
    <mergeCell ref="AO32:AO33"/>
    <mergeCell ref="B34:B36"/>
    <mergeCell ref="C34:C36"/>
    <mergeCell ref="D34:D36"/>
    <mergeCell ref="J34:J36"/>
    <mergeCell ref="M34:M36"/>
    <mergeCell ref="N34:N36"/>
    <mergeCell ref="O34:O36"/>
    <mergeCell ref="P34:P36"/>
    <mergeCell ref="AA34:AA36"/>
    <mergeCell ref="AH31:AH33"/>
    <mergeCell ref="AJ32:AJ33"/>
    <mergeCell ref="AK32:AK33"/>
    <mergeCell ref="AG31:AG33"/>
    <mergeCell ref="Z31:Z33"/>
    <mergeCell ref="O31:O33"/>
    <mergeCell ref="P31:P33"/>
    <mergeCell ref="AN32:AN33"/>
    <mergeCell ref="X31:X33"/>
    <mergeCell ref="AL32:AL33"/>
    <mergeCell ref="AM32:AM33"/>
    <mergeCell ref="AA31:AA33"/>
    <mergeCell ref="J37:J39"/>
    <mergeCell ref="O37:O39"/>
    <mergeCell ref="P37:P39"/>
    <mergeCell ref="Q37:Q39"/>
    <mergeCell ref="R37:R39"/>
    <mergeCell ref="AO35:AO36"/>
    <mergeCell ref="M37:M39"/>
    <mergeCell ref="N37:N39"/>
    <mergeCell ref="AJ35:AJ36"/>
    <mergeCell ref="AK35:AK36"/>
    <mergeCell ref="AC34:AC36"/>
    <mergeCell ref="AD34:AD36"/>
    <mergeCell ref="AE34:AE36"/>
    <mergeCell ref="AF34:AF36"/>
    <mergeCell ref="AG34:AG36"/>
    <mergeCell ref="Z34:Z36"/>
    <mergeCell ref="AL35:AL36"/>
    <mergeCell ref="AM35:AM36"/>
    <mergeCell ref="AN35:AN36"/>
    <mergeCell ref="AH34:AH36"/>
    <mergeCell ref="AB34:AB36"/>
    <mergeCell ref="Q34:Q36"/>
    <mergeCell ref="R34:R36"/>
    <mergeCell ref="S34:S36"/>
    <mergeCell ref="AN38:AN39"/>
    <mergeCell ref="AO38:AO39"/>
    <mergeCell ref="B40:G40"/>
    <mergeCell ref="H40:I40"/>
    <mergeCell ref="K40:L40"/>
    <mergeCell ref="N40:O40"/>
    <mergeCell ref="Q40:R40"/>
    <mergeCell ref="T40:U40"/>
    <mergeCell ref="W40:X40"/>
    <mergeCell ref="Z40:AA40"/>
    <mergeCell ref="AG37:AG39"/>
    <mergeCell ref="AH37:AH39"/>
    <mergeCell ref="AJ38:AJ39"/>
    <mergeCell ref="AK38:AK39"/>
    <mergeCell ref="W37:W39"/>
    <mergeCell ref="X37:X39"/>
    <mergeCell ref="Y37:Y39"/>
    <mergeCell ref="Z37:Z39"/>
    <mergeCell ref="S37:S39"/>
    <mergeCell ref="T37:T39"/>
    <mergeCell ref="AL38:AL39"/>
    <mergeCell ref="AM38:AM39"/>
    <mergeCell ref="AA37:AA39"/>
    <mergeCell ref="AB37:AB39"/>
    <mergeCell ref="J31:J33"/>
    <mergeCell ref="M31:M33"/>
    <mergeCell ref="N43:P43"/>
    <mergeCell ref="Q43:S43"/>
    <mergeCell ref="T43:V43"/>
    <mergeCell ref="H43:J43"/>
    <mergeCell ref="K43:L43"/>
    <mergeCell ref="AC40:AD40"/>
    <mergeCell ref="AF40:AG40"/>
    <mergeCell ref="H41:I41"/>
    <mergeCell ref="K41:L41"/>
    <mergeCell ref="N41:O41"/>
    <mergeCell ref="Q41:R41"/>
    <mergeCell ref="T41:U41"/>
    <mergeCell ref="W41:X41"/>
    <mergeCell ref="Z41:AA41"/>
    <mergeCell ref="AC41:AD41"/>
    <mergeCell ref="AF41:AG41"/>
    <mergeCell ref="AC37:AC39"/>
    <mergeCell ref="AD37:AD39"/>
    <mergeCell ref="AE37:AE39"/>
    <mergeCell ref="AF37:AF39"/>
    <mergeCell ref="U37:U39"/>
    <mergeCell ref="V37:V39"/>
    <mergeCell ref="A43:A44"/>
    <mergeCell ref="B43:B44"/>
    <mergeCell ref="C43:D43"/>
    <mergeCell ref="E43:E44"/>
    <mergeCell ref="F43:F44"/>
    <mergeCell ref="G43:G44"/>
    <mergeCell ref="A31:A41"/>
    <mergeCell ref="B31:B33"/>
    <mergeCell ref="C31:C33"/>
    <mergeCell ref="D31:D33"/>
    <mergeCell ref="B41:G41"/>
    <mergeCell ref="B37:B39"/>
    <mergeCell ref="C37:C39"/>
    <mergeCell ref="D37:D39"/>
    <mergeCell ref="J45:J47"/>
    <mergeCell ref="M45:M47"/>
    <mergeCell ref="W43:Y43"/>
    <mergeCell ref="Z43:AB43"/>
    <mergeCell ref="N45:N47"/>
    <mergeCell ref="O45:O47"/>
    <mergeCell ref="A45:A55"/>
    <mergeCell ref="B45:B47"/>
    <mergeCell ref="C45:C47"/>
    <mergeCell ref="D45:D47"/>
    <mergeCell ref="B48:B50"/>
    <mergeCell ref="C48:C50"/>
    <mergeCell ref="J48:J50"/>
    <mergeCell ref="O51:O53"/>
    <mergeCell ref="D48:D50"/>
    <mergeCell ref="B54:G54"/>
    <mergeCell ref="B55:G55"/>
    <mergeCell ref="H54:I54"/>
    <mergeCell ref="K54:L54"/>
    <mergeCell ref="N54:O54"/>
    <mergeCell ref="W54:X54"/>
    <mergeCell ref="Q48:Q50"/>
    <mergeCell ref="R48:R50"/>
    <mergeCell ref="S48:S50"/>
    <mergeCell ref="AL46:AL47"/>
    <mergeCell ref="AF45:AF47"/>
    <mergeCell ref="AG45:AG47"/>
    <mergeCell ref="AH45:AH47"/>
    <mergeCell ref="P45:P47"/>
    <mergeCell ref="AA45:AA47"/>
    <mergeCell ref="AB45:AB47"/>
    <mergeCell ref="Q45:Q47"/>
    <mergeCell ref="R45:R47"/>
    <mergeCell ref="S45:S47"/>
    <mergeCell ref="T45:T47"/>
    <mergeCell ref="N48:N50"/>
    <mergeCell ref="AJ46:AJ47"/>
    <mergeCell ref="AK46:AK47"/>
    <mergeCell ref="AC45:AC47"/>
    <mergeCell ref="AD45:AD47"/>
    <mergeCell ref="AE45:AE47"/>
    <mergeCell ref="X45:X47"/>
    <mergeCell ref="Y45:Y47"/>
    <mergeCell ref="Z45:Z47"/>
    <mergeCell ref="O48:O50"/>
    <mergeCell ref="P48:P50"/>
    <mergeCell ref="AM46:AM47"/>
    <mergeCell ref="AN46:AN47"/>
    <mergeCell ref="W51:W53"/>
    <mergeCell ref="AN49:AN50"/>
    <mergeCell ref="AO49:AO50"/>
    <mergeCell ref="B51:B53"/>
    <mergeCell ref="C51:C53"/>
    <mergeCell ref="D51:D53"/>
    <mergeCell ref="J51:J53"/>
    <mergeCell ref="M51:M53"/>
    <mergeCell ref="N51:N53"/>
    <mergeCell ref="Q51:Q53"/>
    <mergeCell ref="P51:P53"/>
    <mergeCell ref="AM49:AM50"/>
    <mergeCell ref="AA48:AA50"/>
    <mergeCell ref="AB48:AB50"/>
    <mergeCell ref="AC48:AC50"/>
    <mergeCell ref="AD48:AD50"/>
    <mergeCell ref="AE48:AE50"/>
    <mergeCell ref="AF48:AF50"/>
    <mergeCell ref="AG48:AG50"/>
    <mergeCell ref="AH48:AH50"/>
    <mergeCell ref="AO46:AO47"/>
    <mergeCell ref="M48:M50"/>
    <mergeCell ref="AL49:AL50"/>
    <mergeCell ref="AK49:AK50"/>
    <mergeCell ref="Y48:Y50"/>
    <mergeCell ref="Z48:Z50"/>
    <mergeCell ref="AN52:AN53"/>
    <mergeCell ref="AO52:AO53"/>
    <mergeCell ref="Q54:R54"/>
    <mergeCell ref="T54:U54"/>
    <mergeCell ref="AJ52:AJ53"/>
    <mergeCell ref="AK52:AK53"/>
    <mergeCell ref="AM52:AM53"/>
    <mergeCell ref="AG51:AG53"/>
    <mergeCell ref="AH51:AH53"/>
    <mergeCell ref="AA51:AA53"/>
    <mergeCell ref="AB51:AB53"/>
    <mergeCell ref="AC51:AC53"/>
    <mergeCell ref="AD51:AD53"/>
    <mergeCell ref="AE51:AE53"/>
    <mergeCell ref="AF51:AF53"/>
    <mergeCell ref="R51:R53"/>
    <mergeCell ref="S51:S53"/>
    <mergeCell ref="T51:T53"/>
    <mergeCell ref="U51:U53"/>
    <mergeCell ref="V51:V53"/>
    <mergeCell ref="AL52:AL53"/>
    <mergeCell ref="Y51:Y53"/>
    <mergeCell ref="Z51:Z53"/>
    <mergeCell ref="X51:X53"/>
    <mergeCell ref="G66:G67"/>
    <mergeCell ref="H66:I66"/>
    <mergeCell ref="J66:K66"/>
    <mergeCell ref="L66:M66"/>
    <mergeCell ref="P66:Q66"/>
    <mergeCell ref="R66:S66"/>
    <mergeCell ref="H55:I55"/>
    <mergeCell ref="X58:Y58"/>
    <mergeCell ref="G65:Y65"/>
    <mergeCell ref="W55:X55"/>
    <mergeCell ref="K55:L55"/>
    <mergeCell ref="N55:O55"/>
    <mergeCell ref="Q55:R55"/>
    <mergeCell ref="T55:U55"/>
    <mergeCell ref="P58:Q58"/>
    <mergeCell ref="R58:S58"/>
    <mergeCell ref="G57:Y57"/>
    <mergeCell ref="G58:G59"/>
    <mergeCell ref="H58:I58"/>
    <mergeCell ref="J58:K58"/>
    <mergeCell ref="L58:M58"/>
    <mergeCell ref="N58:O58"/>
    <mergeCell ref="T58:U58"/>
    <mergeCell ref="V58:W58"/>
    <mergeCell ref="AI1:AK1"/>
    <mergeCell ref="AI3:AI5"/>
    <mergeCell ref="AJ3:AJ5"/>
    <mergeCell ref="AK3:AK5"/>
    <mergeCell ref="AI6:AI8"/>
    <mergeCell ref="AJ6:AJ8"/>
    <mergeCell ref="AK6:AK8"/>
    <mergeCell ref="AJ49:AJ50"/>
    <mergeCell ref="V48:V50"/>
    <mergeCell ref="W48:W50"/>
    <mergeCell ref="X48:X50"/>
    <mergeCell ref="U45:U47"/>
    <mergeCell ref="V45:V47"/>
    <mergeCell ref="W45:W47"/>
    <mergeCell ref="AC43:AE43"/>
    <mergeCell ref="AI27:AJ27"/>
    <mergeCell ref="AJ20:AJ22"/>
    <mergeCell ref="AK20:AK22"/>
    <mergeCell ref="AI23:AI25"/>
    <mergeCell ref="AJ23:AJ25"/>
    <mergeCell ref="AI26:AJ26"/>
    <mergeCell ref="AK9:AK11"/>
    <mergeCell ref="AI12:AJ12"/>
    <mergeCell ref="AI13:AJ13"/>
    <mergeCell ref="AI15:AK15"/>
    <mergeCell ref="AI17:AI19"/>
    <mergeCell ref="AJ17:AJ19"/>
    <mergeCell ref="AK17:AK19"/>
    <mergeCell ref="T66:U66"/>
    <mergeCell ref="V66:W66"/>
    <mergeCell ref="X66:Y66"/>
    <mergeCell ref="Z54:AA54"/>
    <mergeCell ref="AC54:AD54"/>
    <mergeCell ref="AF54:AG54"/>
    <mergeCell ref="AC55:AD55"/>
    <mergeCell ref="AF55:AG55"/>
    <mergeCell ref="Z55:AA55"/>
    <mergeCell ref="T48:T50"/>
    <mergeCell ref="U48:U50"/>
    <mergeCell ref="AF43:AH43"/>
    <mergeCell ref="T34:T36"/>
    <mergeCell ref="U34:U36"/>
    <mergeCell ref="V34:V36"/>
    <mergeCell ref="W34:W36"/>
  </mergeCells>
  <phoneticPr fontId="2" type="noConversion"/>
  <pageMargins left="0.78740157499999996" right="0.78740157499999996" top="0.984251969" bottom="0.984251969" header="0.4921259845" footer="0.4921259845"/>
  <pageSetup paperSize="9" scale="5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R164"/>
  <sheetViews>
    <sheetView zoomScale="70" zoomScaleNormal="70" workbookViewId="0">
      <selection activeCell="E39" sqref="E39"/>
    </sheetView>
  </sheetViews>
  <sheetFormatPr defaultRowHeight="12.75" x14ac:dyDescent="0.2"/>
  <cols>
    <col min="1" max="1" width="10.140625" customWidth="1"/>
    <col min="2" max="2" width="6.140625" customWidth="1"/>
    <col min="3" max="3" width="8.140625" customWidth="1"/>
    <col min="5" max="5" width="21.85546875" customWidth="1"/>
    <col min="6" max="6" width="11.7109375" customWidth="1"/>
    <col min="7" max="7" width="12" customWidth="1"/>
    <col min="8" max="8" width="12.140625" customWidth="1"/>
    <col min="9" max="10" width="11.7109375" customWidth="1"/>
    <col min="11" max="11" width="10.42578125" customWidth="1"/>
    <col min="12" max="13" width="10.7109375" customWidth="1"/>
    <col min="14" max="14" width="8.42578125" customWidth="1"/>
    <col min="15" max="16" width="7.28515625" customWidth="1"/>
    <col min="17" max="17" width="8.85546875" customWidth="1"/>
    <col min="18" max="19" width="7.28515625" customWidth="1"/>
    <col min="20" max="20" width="8.85546875" customWidth="1"/>
    <col min="21" max="22" width="7.28515625" customWidth="1"/>
    <col min="23" max="23" width="9.5703125" customWidth="1"/>
    <col min="24" max="24" width="8" customWidth="1"/>
    <col min="25" max="25" width="9.5703125" customWidth="1"/>
    <col min="26" max="26" width="9.28515625" customWidth="1"/>
    <col min="27" max="28" width="7.28515625" customWidth="1"/>
    <col min="29" max="29" width="8.5703125" customWidth="1"/>
    <col min="30" max="31" width="7.28515625" customWidth="1"/>
    <col min="32" max="32" width="8.5703125" customWidth="1"/>
    <col min="33" max="33" width="7.28515625" customWidth="1"/>
    <col min="34" max="34" width="9" customWidth="1"/>
    <col min="36" max="41" width="7.7109375" customWidth="1"/>
  </cols>
  <sheetData>
    <row r="1" spans="1:44" ht="12.75" customHeight="1" x14ac:dyDescent="0.2">
      <c r="A1" s="289" t="s">
        <v>12</v>
      </c>
      <c r="B1" s="291" t="s">
        <v>26</v>
      </c>
      <c r="C1" s="252" t="s">
        <v>32</v>
      </c>
      <c r="D1" s="293"/>
      <c r="E1" s="293" t="s">
        <v>28</v>
      </c>
      <c r="F1" s="289" t="s">
        <v>29</v>
      </c>
      <c r="G1" s="252" t="s">
        <v>2</v>
      </c>
      <c r="H1" s="284" t="s">
        <v>30</v>
      </c>
      <c r="I1" s="285"/>
      <c r="J1" s="286"/>
      <c r="K1" s="287" t="s">
        <v>3</v>
      </c>
      <c r="L1" s="287"/>
      <c r="M1" s="288"/>
      <c r="N1" s="266" t="s">
        <v>4</v>
      </c>
      <c r="O1" s="267"/>
      <c r="P1" s="268"/>
      <c r="Q1" s="269" t="s">
        <v>5</v>
      </c>
      <c r="R1" s="270"/>
      <c r="S1" s="271"/>
      <c r="T1" s="278" t="s">
        <v>7</v>
      </c>
      <c r="U1" s="279"/>
      <c r="V1" s="280"/>
      <c r="W1" s="281" t="s">
        <v>11</v>
      </c>
      <c r="X1" s="282"/>
      <c r="Y1" s="283"/>
      <c r="Z1" s="272" t="s">
        <v>8</v>
      </c>
      <c r="AA1" s="273"/>
      <c r="AB1" s="274"/>
      <c r="AC1" s="275" t="s">
        <v>9</v>
      </c>
      <c r="AD1" s="276"/>
      <c r="AE1" s="277"/>
      <c r="AF1" s="257" t="s">
        <v>10</v>
      </c>
      <c r="AG1" s="258"/>
      <c r="AH1" s="296"/>
      <c r="AI1" s="295" t="s">
        <v>22</v>
      </c>
      <c r="AJ1" s="258"/>
      <c r="AK1" s="296"/>
    </row>
    <row r="2" spans="1:44" ht="26.25" thickBot="1" x14ac:dyDescent="0.25">
      <c r="A2" s="290"/>
      <c r="B2" s="292"/>
      <c r="C2" s="52"/>
      <c r="D2" s="2" t="s">
        <v>27</v>
      </c>
      <c r="E2" s="294"/>
      <c r="F2" s="290"/>
      <c r="G2" s="230"/>
      <c r="H2" s="53" t="s">
        <v>34</v>
      </c>
      <c r="I2" s="71" t="s">
        <v>31</v>
      </c>
      <c r="J2" s="54" t="s">
        <v>21</v>
      </c>
      <c r="K2" s="32" t="s">
        <v>34</v>
      </c>
      <c r="L2" s="34" t="s">
        <v>31</v>
      </c>
      <c r="M2" s="7" t="s">
        <v>21</v>
      </c>
      <c r="N2" s="5" t="s">
        <v>6</v>
      </c>
      <c r="O2" s="90" t="s">
        <v>31</v>
      </c>
      <c r="P2" s="16" t="s">
        <v>21</v>
      </c>
      <c r="Q2" s="13" t="s">
        <v>6</v>
      </c>
      <c r="R2" s="91" t="s">
        <v>31</v>
      </c>
      <c r="S2" s="14" t="s">
        <v>21</v>
      </c>
      <c r="T2" s="37" t="s">
        <v>6</v>
      </c>
      <c r="U2" s="92" t="s">
        <v>31</v>
      </c>
      <c r="V2" s="38" t="s">
        <v>21</v>
      </c>
      <c r="W2" s="36" t="s">
        <v>11</v>
      </c>
      <c r="X2" s="93" t="s">
        <v>31</v>
      </c>
      <c r="Y2" s="94" t="s">
        <v>21</v>
      </c>
      <c r="Z2" s="12" t="s">
        <v>6</v>
      </c>
      <c r="AA2" s="95" t="s">
        <v>31</v>
      </c>
      <c r="AB2" s="10" t="s">
        <v>21</v>
      </c>
      <c r="AC2" s="56" t="s">
        <v>6</v>
      </c>
      <c r="AD2" s="96" t="s">
        <v>31</v>
      </c>
      <c r="AE2" s="57" t="s">
        <v>21</v>
      </c>
      <c r="AF2" s="58" t="s">
        <v>6</v>
      </c>
      <c r="AG2" s="97" t="s">
        <v>31</v>
      </c>
      <c r="AH2" s="24" t="s">
        <v>21</v>
      </c>
      <c r="AI2" s="130" t="s">
        <v>6</v>
      </c>
      <c r="AJ2" s="119" t="s">
        <v>31</v>
      </c>
      <c r="AK2" s="131" t="s">
        <v>23</v>
      </c>
      <c r="AM2" s="125"/>
      <c r="AN2" s="125"/>
      <c r="AO2" s="125"/>
      <c r="AP2" s="125"/>
      <c r="AQ2" s="125"/>
      <c r="AR2" s="125"/>
    </row>
    <row r="3" spans="1:44" ht="12.75" customHeight="1" x14ac:dyDescent="0.2">
      <c r="A3" s="396" t="s">
        <v>24</v>
      </c>
      <c r="B3" s="252">
        <v>1</v>
      </c>
      <c r="C3" s="253" t="s">
        <v>18</v>
      </c>
      <c r="D3" s="254">
        <v>1971.06</v>
      </c>
      <c r="E3" s="47" t="s">
        <v>0</v>
      </c>
      <c r="F3" s="4">
        <v>29</v>
      </c>
      <c r="G3" s="11">
        <v>15017</v>
      </c>
      <c r="H3" s="28">
        <f>G3-K3-F3</f>
        <v>14829</v>
      </c>
      <c r="I3" s="30">
        <f>((10800*H3)/F3)*200</f>
        <v>1104504827.5862069</v>
      </c>
      <c r="J3" s="234">
        <f>I5/D3</f>
        <v>509531.7630873734</v>
      </c>
      <c r="K3" s="22">
        <v>159</v>
      </c>
      <c r="L3" s="23">
        <f>((10800*K3)/F3)*200</f>
        <v>11842758.620689655</v>
      </c>
      <c r="M3" s="237">
        <f>L5/D3</f>
        <v>5296.8081533620898</v>
      </c>
      <c r="N3" s="214">
        <v>15.7</v>
      </c>
      <c r="O3" s="205">
        <f>L5*N3/100</f>
        <v>1639131.2885662431</v>
      </c>
      <c r="P3" s="208">
        <f>O3/D3</f>
        <v>831.59888007784809</v>
      </c>
      <c r="Q3" s="222">
        <v>64</v>
      </c>
      <c r="R3" s="205">
        <f>O3*Q3/100</f>
        <v>1049044.0246823956</v>
      </c>
      <c r="S3" s="219">
        <f>R3/D3</f>
        <v>532.22328324982277</v>
      </c>
      <c r="T3" s="222">
        <v>28</v>
      </c>
      <c r="U3" s="205">
        <f>O3*T3/100</f>
        <v>458956.76079854812</v>
      </c>
      <c r="V3" s="225">
        <f>U3/D3</f>
        <v>232.84768642179748</v>
      </c>
      <c r="W3" s="211">
        <v>23.3</v>
      </c>
      <c r="X3" s="205">
        <f>L5*W3/100</f>
        <v>2432596.11615245</v>
      </c>
      <c r="Y3" s="208">
        <f>X3/D3</f>
        <v>1234.156299733367</v>
      </c>
      <c r="Z3" s="214">
        <v>0.6</v>
      </c>
      <c r="AA3" s="205">
        <f>L5*Z3/100</f>
        <v>62641.960072595284</v>
      </c>
      <c r="AB3" s="225">
        <f>AA3/D3</f>
        <v>31.780848920172538</v>
      </c>
      <c r="AC3" s="214">
        <v>5.7</v>
      </c>
      <c r="AD3" s="205">
        <f>L5*AC3/100</f>
        <v>595098.62068965519</v>
      </c>
      <c r="AE3" s="225">
        <f>AD3/D3</f>
        <v>301.91806474163911</v>
      </c>
      <c r="AF3" s="211">
        <v>5.7</v>
      </c>
      <c r="AG3" s="205">
        <f>L5*AF3/100</f>
        <v>595098.62068965519</v>
      </c>
      <c r="AH3" s="225">
        <f>AG3/D3</f>
        <v>301.91806474163911</v>
      </c>
      <c r="AI3" s="215">
        <v>18.3</v>
      </c>
      <c r="AJ3" s="206">
        <f>L5*AI3/100</f>
        <v>1910579.7822141561</v>
      </c>
      <c r="AK3" s="226">
        <f>AJ3/D3</f>
        <v>969.31589206526246</v>
      </c>
      <c r="AM3" s="127"/>
      <c r="AN3" s="127"/>
      <c r="AO3" s="127"/>
      <c r="AP3" s="127"/>
      <c r="AQ3" s="127"/>
      <c r="AR3" s="129"/>
    </row>
    <row r="4" spans="1:44" ht="12.75" customHeight="1" x14ac:dyDescent="0.2">
      <c r="A4" s="397"/>
      <c r="B4" s="229"/>
      <c r="C4" s="232"/>
      <c r="D4" s="235"/>
      <c r="E4" s="48" t="s">
        <v>14</v>
      </c>
      <c r="F4" s="39">
        <v>38</v>
      </c>
      <c r="G4" s="59">
        <v>16103</v>
      </c>
      <c r="H4" s="33">
        <f>G4-K4-F4</f>
        <v>15906</v>
      </c>
      <c r="I4" s="30">
        <f>((10800*H4)/F4)*200</f>
        <v>904130526.31578946</v>
      </c>
      <c r="J4" s="235"/>
      <c r="K4" s="3">
        <v>159</v>
      </c>
      <c r="L4" s="23">
        <f>((10800*K4)/F4)*200</f>
        <v>9037894.7368421052</v>
      </c>
      <c r="M4" s="237"/>
      <c r="N4" s="215"/>
      <c r="O4" s="206"/>
      <c r="P4" s="209"/>
      <c r="Q4" s="223"/>
      <c r="R4" s="206"/>
      <c r="S4" s="220"/>
      <c r="T4" s="223"/>
      <c r="U4" s="206"/>
      <c r="V4" s="226"/>
      <c r="W4" s="212"/>
      <c r="X4" s="206"/>
      <c r="Y4" s="209"/>
      <c r="Z4" s="215"/>
      <c r="AA4" s="206"/>
      <c r="AB4" s="226"/>
      <c r="AC4" s="215"/>
      <c r="AD4" s="206"/>
      <c r="AE4" s="226"/>
      <c r="AF4" s="212"/>
      <c r="AG4" s="206"/>
      <c r="AH4" s="226"/>
      <c r="AI4" s="215"/>
      <c r="AJ4" s="206"/>
      <c r="AK4" s="226"/>
      <c r="AM4" s="160"/>
      <c r="AN4" s="160"/>
      <c r="AO4" s="160"/>
      <c r="AP4" s="160"/>
      <c r="AQ4" s="160"/>
      <c r="AR4" s="161"/>
    </row>
    <row r="5" spans="1:44" ht="12.75" customHeight="1" thickBot="1" x14ac:dyDescent="0.25">
      <c r="A5" s="397"/>
      <c r="B5" s="263"/>
      <c r="C5" s="264"/>
      <c r="D5" s="265"/>
      <c r="E5" s="51" t="s">
        <v>1</v>
      </c>
      <c r="F5" s="42">
        <f t="shared" ref="F5:L5" si="0">AVERAGE(F3:F4)</f>
        <v>33.5</v>
      </c>
      <c r="G5" s="62">
        <f t="shared" si="0"/>
        <v>15560</v>
      </c>
      <c r="H5" s="55">
        <f t="shared" si="0"/>
        <v>15367.5</v>
      </c>
      <c r="I5" s="106">
        <f t="shared" si="0"/>
        <v>1004317676.9509982</v>
      </c>
      <c r="J5" s="265"/>
      <c r="K5" s="64">
        <f t="shared" si="0"/>
        <v>159</v>
      </c>
      <c r="L5" s="63">
        <f t="shared" si="0"/>
        <v>10440326.67876588</v>
      </c>
      <c r="M5" s="237"/>
      <c r="N5" s="216"/>
      <c r="O5" s="207"/>
      <c r="P5" s="210"/>
      <c r="Q5" s="224"/>
      <c r="R5" s="207"/>
      <c r="S5" s="221"/>
      <c r="T5" s="224"/>
      <c r="U5" s="207"/>
      <c r="V5" s="227"/>
      <c r="W5" s="213"/>
      <c r="X5" s="207"/>
      <c r="Y5" s="210"/>
      <c r="Z5" s="216"/>
      <c r="AA5" s="207"/>
      <c r="AB5" s="227"/>
      <c r="AC5" s="216"/>
      <c r="AD5" s="207"/>
      <c r="AE5" s="227"/>
      <c r="AF5" s="213"/>
      <c r="AG5" s="207"/>
      <c r="AH5" s="227"/>
      <c r="AI5" s="215"/>
      <c r="AJ5" s="206"/>
      <c r="AK5" s="226"/>
      <c r="AM5" s="160"/>
      <c r="AN5" s="160"/>
      <c r="AO5" s="160"/>
      <c r="AP5" s="160"/>
      <c r="AQ5" s="160"/>
      <c r="AR5" s="161"/>
    </row>
    <row r="6" spans="1:44" ht="13.5" thickBot="1" x14ac:dyDescent="0.25">
      <c r="A6" s="397"/>
      <c r="B6" s="252">
        <v>2</v>
      </c>
      <c r="C6" s="253" t="s">
        <v>18</v>
      </c>
      <c r="D6" s="254">
        <v>610.74</v>
      </c>
      <c r="E6" s="47" t="s">
        <v>0</v>
      </c>
      <c r="F6" s="4">
        <v>60</v>
      </c>
      <c r="G6" s="11">
        <v>14501</v>
      </c>
      <c r="H6" s="20">
        <f>G6-K6-F6</f>
        <v>14176</v>
      </c>
      <c r="I6" s="116">
        <f>((10800*H6)/F6)*100</f>
        <v>255168000</v>
      </c>
      <c r="J6" s="254">
        <f>I8/D6</f>
        <v>496383.31017641362</v>
      </c>
      <c r="K6" s="9">
        <v>265</v>
      </c>
      <c r="L6" s="8">
        <f>((10800*K6)/F6)*100</f>
        <v>4770000</v>
      </c>
      <c r="M6" s="255">
        <f>L8/D6</f>
        <v>9661.2473459764096</v>
      </c>
      <c r="N6" s="238">
        <v>13.6</v>
      </c>
      <c r="O6" s="240">
        <f>L8*N6/100</f>
        <v>802469.3877551019</v>
      </c>
      <c r="P6" s="246">
        <f>O6/D6</f>
        <v>1313.9296390527916</v>
      </c>
      <c r="Q6" s="248">
        <v>72.2</v>
      </c>
      <c r="R6" s="240">
        <f>O6*Q6/100</f>
        <v>579382.89795918355</v>
      </c>
      <c r="S6" s="250">
        <f>R6/D6</f>
        <v>948.6571993961154</v>
      </c>
      <c r="T6" s="248">
        <v>16.7</v>
      </c>
      <c r="U6" s="240">
        <f>O6*T6/100</f>
        <v>134012.38775510201</v>
      </c>
      <c r="V6" s="242">
        <f>U6/D6</f>
        <v>219.42624972181616</v>
      </c>
      <c r="W6" s="244">
        <v>21.5</v>
      </c>
      <c r="X6" s="240">
        <f>L8*W6/100</f>
        <v>1268609.693877551</v>
      </c>
      <c r="Y6" s="246">
        <f>X6/D6</f>
        <v>2077.168179384928</v>
      </c>
      <c r="Z6" s="238">
        <v>0.6</v>
      </c>
      <c r="AA6" s="240">
        <f>L8*Z6/100</f>
        <v>35403.061224489793</v>
      </c>
      <c r="AB6" s="242">
        <f>AA6/D6</f>
        <v>57.967484075858451</v>
      </c>
      <c r="AC6" s="238">
        <v>6.6</v>
      </c>
      <c r="AD6" s="240">
        <f>L8*AC6/100</f>
        <v>389433.67346938775</v>
      </c>
      <c r="AE6" s="242">
        <f>AD6/D6</f>
        <v>637.642324834443</v>
      </c>
      <c r="AF6" s="244">
        <v>38.9</v>
      </c>
      <c r="AG6" s="240">
        <f>L8*AF6/100</f>
        <v>2295298.4693877548</v>
      </c>
      <c r="AH6" s="242">
        <f>AG6/D6</f>
        <v>3758.225217584823</v>
      </c>
      <c r="AI6" s="216">
        <v>16.600000000000001</v>
      </c>
      <c r="AJ6" s="206">
        <f>L8*AI6/100</f>
        <v>979484.69387755101</v>
      </c>
      <c r="AK6" s="226">
        <f>AJ6/D6</f>
        <v>1603.7670594320841</v>
      </c>
      <c r="AM6" s="127"/>
      <c r="AN6" s="127"/>
      <c r="AO6" s="127"/>
      <c r="AP6" s="127"/>
      <c r="AQ6" s="127"/>
      <c r="AR6" s="129"/>
    </row>
    <row r="7" spans="1:44" x14ac:dyDescent="0.2">
      <c r="A7" s="397"/>
      <c r="B7" s="229"/>
      <c r="C7" s="232"/>
      <c r="D7" s="235"/>
      <c r="E7" s="48" t="s">
        <v>14</v>
      </c>
      <c r="F7" s="39">
        <v>49</v>
      </c>
      <c r="G7" s="59">
        <v>16300</v>
      </c>
      <c r="H7" s="33">
        <f>G7-K7-F7</f>
        <v>15932</v>
      </c>
      <c r="I7" s="116">
        <f>((10800*H7)/F7)*100</f>
        <v>351154285.71428573</v>
      </c>
      <c r="J7" s="235"/>
      <c r="K7" s="3">
        <v>319</v>
      </c>
      <c r="L7" s="8">
        <f>((10800*K7)/F7)*100</f>
        <v>7031020.4081632644</v>
      </c>
      <c r="M7" s="237"/>
      <c r="N7" s="215"/>
      <c r="O7" s="206"/>
      <c r="P7" s="209"/>
      <c r="Q7" s="223"/>
      <c r="R7" s="206"/>
      <c r="S7" s="220"/>
      <c r="T7" s="223"/>
      <c r="U7" s="206"/>
      <c r="V7" s="226"/>
      <c r="W7" s="212"/>
      <c r="X7" s="206"/>
      <c r="Y7" s="209"/>
      <c r="Z7" s="215"/>
      <c r="AA7" s="206"/>
      <c r="AB7" s="226"/>
      <c r="AC7" s="215"/>
      <c r="AD7" s="206"/>
      <c r="AE7" s="226"/>
      <c r="AF7" s="212"/>
      <c r="AG7" s="206"/>
      <c r="AH7" s="226"/>
      <c r="AI7" s="217"/>
      <c r="AJ7" s="206"/>
      <c r="AK7" s="226"/>
      <c r="AM7" s="160"/>
      <c r="AN7" s="160"/>
      <c r="AO7" s="160"/>
      <c r="AP7" s="160"/>
      <c r="AQ7" s="160"/>
      <c r="AR7" s="161"/>
    </row>
    <row r="8" spans="1:44" ht="12.75" customHeight="1" thickBot="1" x14ac:dyDescent="0.25">
      <c r="A8" s="397"/>
      <c r="B8" s="230"/>
      <c r="C8" s="233"/>
      <c r="D8" s="236"/>
      <c r="E8" s="49" t="s">
        <v>1</v>
      </c>
      <c r="F8" s="40">
        <f t="shared" ref="F8:L8" si="1">AVERAGE(F6:F7)</f>
        <v>54.5</v>
      </c>
      <c r="G8" s="60">
        <f t="shared" si="1"/>
        <v>15400.5</v>
      </c>
      <c r="H8" s="53">
        <f t="shared" si="1"/>
        <v>15054</v>
      </c>
      <c r="I8" s="71">
        <f t="shared" si="1"/>
        <v>303161142.85714287</v>
      </c>
      <c r="J8" s="236"/>
      <c r="K8" s="6">
        <f t="shared" si="1"/>
        <v>292</v>
      </c>
      <c r="L8" s="7">
        <f t="shared" si="1"/>
        <v>5900510.2040816322</v>
      </c>
      <c r="M8" s="256"/>
      <c r="N8" s="239"/>
      <c r="O8" s="241"/>
      <c r="P8" s="247"/>
      <c r="Q8" s="249"/>
      <c r="R8" s="241"/>
      <c r="S8" s="251"/>
      <c r="T8" s="249"/>
      <c r="U8" s="241"/>
      <c r="V8" s="243"/>
      <c r="W8" s="245"/>
      <c r="X8" s="241"/>
      <c r="Y8" s="247"/>
      <c r="Z8" s="239"/>
      <c r="AA8" s="241"/>
      <c r="AB8" s="243"/>
      <c r="AC8" s="239"/>
      <c r="AD8" s="241"/>
      <c r="AE8" s="243"/>
      <c r="AF8" s="245"/>
      <c r="AG8" s="241"/>
      <c r="AH8" s="243"/>
      <c r="AI8" s="218"/>
      <c r="AJ8" s="206"/>
      <c r="AK8" s="226"/>
      <c r="AM8" s="160"/>
      <c r="AN8" s="160"/>
      <c r="AO8" s="160"/>
      <c r="AP8" s="160"/>
      <c r="AQ8" s="160"/>
      <c r="AR8" s="161"/>
    </row>
    <row r="9" spans="1:44" x14ac:dyDescent="0.2">
      <c r="A9" s="397"/>
      <c r="B9" s="228">
        <v>3</v>
      </c>
      <c r="C9" s="231" t="s">
        <v>18</v>
      </c>
      <c r="D9" s="234">
        <v>117</v>
      </c>
      <c r="E9" s="50" t="s">
        <v>0</v>
      </c>
      <c r="F9" s="41">
        <v>123</v>
      </c>
      <c r="G9" s="61">
        <v>14100</v>
      </c>
      <c r="H9" s="28">
        <f>G9-K9-F9</f>
        <v>13810</v>
      </c>
      <c r="I9" s="30">
        <f>((10800*H9)/F9)*50</f>
        <v>60629268.292682931</v>
      </c>
      <c r="J9" s="234">
        <f>I11/D9</f>
        <v>500000.38551491947</v>
      </c>
      <c r="K9" s="22">
        <v>167</v>
      </c>
      <c r="L9" s="30">
        <f>((10800*K9)/F9)*50</f>
        <v>733170.73170731706</v>
      </c>
      <c r="M9" s="237">
        <f>L11/D9</f>
        <v>5899.2778020509395</v>
      </c>
      <c r="N9" s="214">
        <v>42.5</v>
      </c>
      <c r="O9" s="205">
        <f>L11*N9/100</f>
        <v>293341.58870698296</v>
      </c>
      <c r="P9" s="208">
        <f>O9/D9</f>
        <v>2507.1930658716492</v>
      </c>
      <c r="Q9" s="222">
        <v>85.9</v>
      </c>
      <c r="R9" s="205">
        <f>O9*Q9/100</f>
        <v>251980.42469929837</v>
      </c>
      <c r="S9" s="219">
        <f>R9/D9</f>
        <v>2153.6788435837466</v>
      </c>
      <c r="T9" s="222">
        <v>0</v>
      </c>
      <c r="U9" s="205">
        <f>O9*T9/100</f>
        <v>0</v>
      </c>
      <c r="V9" s="225">
        <f>U9/D9</f>
        <v>0</v>
      </c>
      <c r="W9" s="211">
        <v>1.2</v>
      </c>
      <c r="X9" s="205">
        <f>L11*W9/100</f>
        <v>8282.5860340795189</v>
      </c>
      <c r="Y9" s="208">
        <f>X9/D9</f>
        <v>70.791333624611269</v>
      </c>
      <c r="Z9" s="214">
        <v>0.6</v>
      </c>
      <c r="AA9" s="205">
        <f>L11*Z9/100</f>
        <v>4141.2930170397594</v>
      </c>
      <c r="AB9" s="225">
        <f>AA9/D9</f>
        <v>35.395666812305635</v>
      </c>
      <c r="AC9" s="214">
        <v>0</v>
      </c>
      <c r="AD9" s="205">
        <f>L11*AC9/100</f>
        <v>0</v>
      </c>
      <c r="AE9" s="225">
        <f>AD9/D9</f>
        <v>0</v>
      </c>
      <c r="AF9" s="211">
        <v>56</v>
      </c>
      <c r="AG9" s="205">
        <f>L11*AF9/100</f>
        <v>386520.68159037753</v>
      </c>
      <c r="AH9" s="225">
        <f>AG9/D9</f>
        <v>3303.595569148526</v>
      </c>
      <c r="AI9" s="216">
        <v>84</v>
      </c>
      <c r="AJ9" s="206">
        <f>L11*AI9/100</f>
        <v>579781.02238556626</v>
      </c>
      <c r="AK9" s="226">
        <f>AJ9/D9</f>
        <v>4955.3933537227886</v>
      </c>
      <c r="AM9" s="127"/>
      <c r="AN9" s="127"/>
      <c r="AO9" s="127"/>
      <c r="AP9" s="127"/>
      <c r="AQ9" s="127"/>
      <c r="AR9" s="129"/>
    </row>
    <row r="10" spans="1:44" x14ac:dyDescent="0.2">
      <c r="A10" s="397"/>
      <c r="B10" s="229"/>
      <c r="C10" s="232"/>
      <c r="D10" s="235"/>
      <c r="E10" s="48" t="s">
        <v>14</v>
      </c>
      <c r="F10" s="39">
        <v>146</v>
      </c>
      <c r="G10" s="59">
        <v>15562</v>
      </c>
      <c r="H10" s="33">
        <f>G10-K10-F10</f>
        <v>15241</v>
      </c>
      <c r="I10" s="30">
        <f>((10800*H10)/F10)*50</f>
        <v>56370821.91780822</v>
      </c>
      <c r="J10" s="235"/>
      <c r="K10" s="3">
        <v>175</v>
      </c>
      <c r="L10" s="30">
        <f>((10800*K10)/F10)*50</f>
        <v>647260.27397260279</v>
      </c>
      <c r="M10" s="237"/>
      <c r="N10" s="215"/>
      <c r="O10" s="206"/>
      <c r="P10" s="209"/>
      <c r="Q10" s="223"/>
      <c r="R10" s="206"/>
      <c r="S10" s="220"/>
      <c r="T10" s="223"/>
      <c r="U10" s="206"/>
      <c r="V10" s="226"/>
      <c r="W10" s="212"/>
      <c r="X10" s="206"/>
      <c r="Y10" s="209"/>
      <c r="Z10" s="215"/>
      <c r="AA10" s="206"/>
      <c r="AB10" s="226"/>
      <c r="AC10" s="215"/>
      <c r="AD10" s="206"/>
      <c r="AE10" s="226"/>
      <c r="AF10" s="212"/>
      <c r="AG10" s="206"/>
      <c r="AH10" s="226"/>
      <c r="AI10" s="217"/>
      <c r="AJ10" s="206"/>
      <c r="AK10" s="226"/>
      <c r="AM10" s="160"/>
      <c r="AN10" s="160"/>
      <c r="AO10" s="160"/>
      <c r="AP10" s="160"/>
      <c r="AQ10" s="160"/>
      <c r="AR10" s="161"/>
    </row>
    <row r="11" spans="1:44" ht="12.75" customHeight="1" thickBot="1" x14ac:dyDescent="0.25">
      <c r="A11" s="397"/>
      <c r="B11" s="230"/>
      <c r="C11" s="233"/>
      <c r="D11" s="236"/>
      <c r="E11" s="49" t="s">
        <v>1</v>
      </c>
      <c r="F11" s="40">
        <f t="shared" ref="F11:L11" si="2">AVERAGE(F9:F10)</f>
        <v>134.5</v>
      </c>
      <c r="G11" s="60">
        <f t="shared" si="2"/>
        <v>14831</v>
      </c>
      <c r="H11" s="53">
        <f t="shared" si="2"/>
        <v>14525.5</v>
      </c>
      <c r="I11" s="71">
        <f t="shared" si="2"/>
        <v>58500045.105245575</v>
      </c>
      <c r="J11" s="236"/>
      <c r="K11" s="64">
        <f t="shared" si="2"/>
        <v>171</v>
      </c>
      <c r="L11" s="35">
        <f t="shared" si="2"/>
        <v>690215.50283995993</v>
      </c>
      <c r="M11" s="237"/>
      <c r="N11" s="216"/>
      <c r="O11" s="207"/>
      <c r="P11" s="210"/>
      <c r="Q11" s="224"/>
      <c r="R11" s="207"/>
      <c r="S11" s="221"/>
      <c r="T11" s="224"/>
      <c r="U11" s="207"/>
      <c r="V11" s="227"/>
      <c r="W11" s="213"/>
      <c r="X11" s="207"/>
      <c r="Y11" s="210"/>
      <c r="Z11" s="216"/>
      <c r="AA11" s="207"/>
      <c r="AB11" s="227"/>
      <c r="AC11" s="216"/>
      <c r="AD11" s="207"/>
      <c r="AE11" s="227"/>
      <c r="AF11" s="213"/>
      <c r="AG11" s="207"/>
      <c r="AH11" s="227"/>
      <c r="AI11" s="218"/>
      <c r="AJ11" s="206"/>
      <c r="AK11" s="226"/>
      <c r="AM11" s="160"/>
      <c r="AN11" s="160"/>
      <c r="AO11" s="160"/>
      <c r="AP11" s="160"/>
      <c r="AQ11" s="160"/>
      <c r="AR11" s="161"/>
    </row>
    <row r="12" spans="1:44" ht="18.75" customHeight="1" x14ac:dyDescent="0.2">
      <c r="A12" s="397"/>
      <c r="B12" s="188" t="s">
        <v>1</v>
      </c>
      <c r="C12" s="189"/>
      <c r="D12" s="189"/>
      <c r="E12" s="190"/>
      <c r="F12" s="190"/>
      <c r="G12" s="190"/>
      <c r="H12" s="191">
        <f>AVERAGE(I5,I8,I11)</f>
        <v>455326288.30446219</v>
      </c>
      <c r="I12" s="192"/>
      <c r="J12" s="104">
        <f>AVERAGE(J3:J11)</f>
        <v>501971.81959290215</v>
      </c>
      <c r="K12" s="193">
        <f>AVERAGE(L5,L8,L11)</f>
        <v>5677017.4618958235</v>
      </c>
      <c r="L12" s="194"/>
      <c r="M12" s="76">
        <f>AVERAGE(M3:M11)</f>
        <v>6952.4444337964787</v>
      </c>
      <c r="N12" s="195">
        <f>AVERAGE(O3:O11)</f>
        <v>911647.4216761092</v>
      </c>
      <c r="O12" s="196"/>
      <c r="P12" s="84">
        <f>AVERAGE(P3:P11)</f>
        <v>1550.9071950007631</v>
      </c>
      <c r="Q12" s="197">
        <f>AVERAGE(R3:R11)</f>
        <v>626802.4491136258</v>
      </c>
      <c r="R12" s="198"/>
      <c r="S12" s="85">
        <f>AVERAGE(S3:S11)</f>
        <v>1211.5197754098949</v>
      </c>
      <c r="T12" s="199">
        <f>AVERAGE(U3:U11)</f>
        <v>197656.38285121671</v>
      </c>
      <c r="U12" s="200"/>
      <c r="V12" s="86">
        <f>AVERAGE(V3:V11)</f>
        <v>150.75797871453787</v>
      </c>
      <c r="W12" s="201">
        <f>AVERAGE(X3:X11)</f>
        <v>1236496.1320213603</v>
      </c>
      <c r="X12" s="202"/>
      <c r="Y12" s="87">
        <f>AVERAGE(Y3:Y11)</f>
        <v>1127.3719375809687</v>
      </c>
      <c r="Z12" s="203">
        <f>AVERAGE(AA3:AA11)</f>
        <v>34062.104771374943</v>
      </c>
      <c r="AA12" s="204"/>
      <c r="AB12" s="88">
        <f>AVERAGE(AB3:AB11)</f>
        <v>41.714666602778877</v>
      </c>
      <c r="AC12" s="168">
        <f>AVERAGE(AD3:AD11)</f>
        <v>328177.43138634763</v>
      </c>
      <c r="AD12" s="169"/>
      <c r="AE12" s="89">
        <f>AVERAGE(AE3:AE11)</f>
        <v>313.18679652536071</v>
      </c>
      <c r="AF12" s="170">
        <f>AVERAGE(AG3:AG11)</f>
        <v>1092305.9238892624</v>
      </c>
      <c r="AG12" s="171"/>
      <c r="AH12" s="69">
        <f>AVERAGE(AH3:AH11)</f>
        <v>2454.5796171583293</v>
      </c>
      <c r="AI12" s="297">
        <f>AVERAGE(AJ3:AJ11)</f>
        <v>1156615.1661590913</v>
      </c>
      <c r="AJ12" s="298"/>
      <c r="AK12" s="132">
        <f>AVERAGE(AK3:AK11)</f>
        <v>2509.4921017400452</v>
      </c>
      <c r="AM12" s="21"/>
      <c r="AN12" s="21"/>
      <c r="AO12" s="21"/>
      <c r="AP12" s="21"/>
      <c r="AQ12" s="21"/>
      <c r="AR12" s="21"/>
    </row>
    <row r="13" spans="1:44" ht="16.5" thickBot="1" x14ac:dyDescent="0.25">
      <c r="A13" s="398"/>
      <c r="B13" s="172" t="s">
        <v>15</v>
      </c>
      <c r="C13" s="173"/>
      <c r="D13" s="173"/>
      <c r="E13" s="173"/>
      <c r="F13" s="173"/>
      <c r="G13" s="173"/>
      <c r="H13" s="174">
        <f>STDEVP(I5,I8,I11)</f>
        <v>400839470.60665059</v>
      </c>
      <c r="I13" s="175"/>
      <c r="J13" s="105">
        <f>STDEVP(J3:J11)</f>
        <v>5545.8914360575836</v>
      </c>
      <c r="K13" s="176">
        <f>STDEVP(L5,L8,L11)</f>
        <v>3983602.1170197371</v>
      </c>
      <c r="L13" s="177"/>
      <c r="M13" s="77">
        <f>STDEVP(M3:M11)</f>
        <v>1931.1399625046472</v>
      </c>
      <c r="N13" s="178">
        <f>STDEVP(O3:O11)</f>
        <v>554813.6992901084</v>
      </c>
      <c r="O13" s="179"/>
      <c r="P13" s="78">
        <f>STDEVP(P3:P11)</f>
        <v>704.28343744253164</v>
      </c>
      <c r="Q13" s="180">
        <f>STDEVP(R3:R11)</f>
        <v>327122.86782213848</v>
      </c>
      <c r="R13" s="181"/>
      <c r="S13" s="79">
        <f>STDEVP(S3:S11)</f>
        <v>687.5570686306213</v>
      </c>
      <c r="T13" s="182">
        <f>STDEVP(U3:U11)</f>
        <v>192697.07774037405</v>
      </c>
      <c r="U13" s="183"/>
      <c r="V13" s="80">
        <f>STDEVP(V3:V11)</f>
        <v>106.74271200833867</v>
      </c>
      <c r="W13" s="184">
        <f>STDEVP(X3:X11)</f>
        <v>989982.31759295147</v>
      </c>
      <c r="X13" s="185"/>
      <c r="Y13" s="81">
        <f>STDEVP(Y3:Y11)</f>
        <v>822.57286882926076</v>
      </c>
      <c r="Z13" s="186">
        <f>STDEVP(AA3:AA11)</f>
        <v>23901.612702118426</v>
      </c>
      <c r="AA13" s="187"/>
      <c r="AB13" s="82">
        <f>STDEVP(AB3:AB11)</f>
        <v>11.586839775027865</v>
      </c>
      <c r="AC13" s="164">
        <f>STDEVP(AD3:AD11)</f>
        <v>246779.03406662479</v>
      </c>
      <c r="AD13" s="165"/>
      <c r="AE13" s="83">
        <f>STDEVP(AE3:AE11)</f>
        <v>260.43831239160193</v>
      </c>
      <c r="AF13" s="166">
        <f>STDEVP(AG3:AG11)</f>
        <v>854895.50533517718</v>
      </c>
      <c r="AG13" s="167"/>
      <c r="AH13" s="68">
        <f>STDEVP(AH3:AH11)</f>
        <v>1533.4353260460869</v>
      </c>
      <c r="AI13" s="299">
        <f>STDEV(AJ3:AJ11)</f>
        <v>682852.64731736865</v>
      </c>
      <c r="AJ13" s="167"/>
      <c r="AK13" s="68">
        <f>STDEV(AK3:AK11)</f>
        <v>2141.834907685778</v>
      </c>
      <c r="AM13" s="21"/>
      <c r="AN13" s="21"/>
      <c r="AO13" s="21"/>
      <c r="AP13" s="21"/>
      <c r="AQ13" s="21"/>
      <c r="AR13" s="21"/>
    </row>
    <row r="14" spans="1:44" ht="13.5" thickBot="1" x14ac:dyDescent="0.25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M14" s="21"/>
      <c r="AN14" s="21"/>
      <c r="AO14" s="21"/>
      <c r="AP14" s="21"/>
      <c r="AQ14" s="21"/>
      <c r="AR14" s="21"/>
    </row>
    <row r="15" spans="1:44" ht="13.5" customHeight="1" x14ac:dyDescent="0.2">
      <c r="A15" s="289" t="s">
        <v>12</v>
      </c>
      <c r="B15" s="291" t="s">
        <v>26</v>
      </c>
      <c r="C15" s="252" t="s">
        <v>17</v>
      </c>
      <c r="D15" s="293"/>
      <c r="E15" s="289" t="s">
        <v>28</v>
      </c>
      <c r="F15" s="289" t="s">
        <v>29</v>
      </c>
      <c r="G15" s="252" t="s">
        <v>2</v>
      </c>
      <c r="H15" s="284" t="s">
        <v>30</v>
      </c>
      <c r="I15" s="285"/>
      <c r="J15" s="371"/>
      <c r="K15" s="372" t="s">
        <v>3</v>
      </c>
      <c r="L15" s="287"/>
      <c r="M15" s="288"/>
      <c r="N15" s="266" t="s">
        <v>4</v>
      </c>
      <c r="O15" s="267"/>
      <c r="P15" s="268"/>
      <c r="Q15" s="269" t="s">
        <v>5</v>
      </c>
      <c r="R15" s="270"/>
      <c r="S15" s="271"/>
      <c r="T15" s="367" t="s">
        <v>7</v>
      </c>
      <c r="U15" s="279"/>
      <c r="V15" s="368"/>
      <c r="W15" s="369" t="s">
        <v>11</v>
      </c>
      <c r="X15" s="282"/>
      <c r="Y15" s="370"/>
      <c r="Z15" s="365" t="s">
        <v>8</v>
      </c>
      <c r="AA15" s="273"/>
      <c r="AB15" s="366"/>
      <c r="AC15" s="275" t="s">
        <v>9</v>
      </c>
      <c r="AD15" s="276"/>
      <c r="AE15" s="277"/>
      <c r="AF15" s="257" t="s">
        <v>10</v>
      </c>
      <c r="AG15" s="258"/>
      <c r="AH15" s="296"/>
      <c r="AI15" s="300" t="s">
        <v>22</v>
      </c>
      <c r="AJ15" s="301"/>
      <c r="AK15" s="302"/>
      <c r="AM15" s="21"/>
      <c r="AN15" s="21"/>
      <c r="AO15" s="21"/>
      <c r="AP15" s="21"/>
      <c r="AQ15" s="21"/>
      <c r="AR15" s="21"/>
    </row>
    <row r="16" spans="1:44" ht="26.25" thickBot="1" x14ac:dyDescent="0.25">
      <c r="A16" s="290"/>
      <c r="B16" s="292"/>
      <c r="C16" s="52"/>
      <c r="D16" s="2" t="s">
        <v>36</v>
      </c>
      <c r="E16" s="290"/>
      <c r="F16" s="290"/>
      <c r="G16" s="230"/>
      <c r="H16" s="53" t="s">
        <v>34</v>
      </c>
      <c r="I16" s="71" t="s">
        <v>31</v>
      </c>
      <c r="J16" s="19" t="s">
        <v>19</v>
      </c>
      <c r="K16" s="6" t="s">
        <v>34</v>
      </c>
      <c r="L16" s="31" t="s">
        <v>31</v>
      </c>
      <c r="M16" s="7" t="s">
        <v>19</v>
      </c>
      <c r="N16" s="5" t="s">
        <v>6</v>
      </c>
      <c r="O16" s="90" t="s">
        <v>31</v>
      </c>
      <c r="P16" s="16" t="s">
        <v>19</v>
      </c>
      <c r="Q16" s="13" t="s">
        <v>6</v>
      </c>
      <c r="R16" s="91" t="s">
        <v>31</v>
      </c>
      <c r="S16" s="14" t="s">
        <v>19</v>
      </c>
      <c r="T16" s="17" t="s">
        <v>6</v>
      </c>
      <c r="U16" s="92" t="s">
        <v>31</v>
      </c>
      <c r="V16" s="18" t="s">
        <v>19</v>
      </c>
      <c r="W16" s="15" t="s">
        <v>11</v>
      </c>
      <c r="X16" s="93" t="s">
        <v>31</v>
      </c>
      <c r="Y16" s="99" t="s">
        <v>20</v>
      </c>
      <c r="Z16" s="25" t="s">
        <v>6</v>
      </c>
      <c r="AA16" s="95" t="s">
        <v>31</v>
      </c>
      <c r="AB16" s="26" t="s">
        <v>19</v>
      </c>
      <c r="AC16" s="56" t="s">
        <v>6</v>
      </c>
      <c r="AD16" s="96" t="s">
        <v>31</v>
      </c>
      <c r="AE16" s="57" t="s">
        <v>19</v>
      </c>
      <c r="AF16" s="58" t="s">
        <v>6</v>
      </c>
      <c r="AG16" s="97" t="s">
        <v>31</v>
      </c>
      <c r="AH16" s="24" t="s">
        <v>19</v>
      </c>
      <c r="AI16" s="119" t="s">
        <v>6</v>
      </c>
      <c r="AJ16" s="119" t="s">
        <v>31</v>
      </c>
      <c r="AK16" s="119" t="s">
        <v>23</v>
      </c>
      <c r="AM16" s="125"/>
      <c r="AN16" s="125"/>
      <c r="AO16" s="125"/>
      <c r="AP16" s="125"/>
      <c r="AQ16" s="125"/>
      <c r="AR16" s="125"/>
    </row>
    <row r="17" spans="1:44" x14ac:dyDescent="0.2">
      <c r="A17" s="396" t="s">
        <v>25</v>
      </c>
      <c r="B17" s="252">
        <v>1</v>
      </c>
      <c r="C17" s="395" t="s">
        <v>18</v>
      </c>
      <c r="D17" s="348">
        <v>2527.1999999999998</v>
      </c>
      <c r="E17" s="43" t="s">
        <v>0</v>
      </c>
      <c r="F17" s="4">
        <v>52</v>
      </c>
      <c r="G17" s="4">
        <v>14676</v>
      </c>
      <c r="H17" s="28">
        <f>G17-K17-F17</f>
        <v>14537</v>
      </c>
      <c r="I17" s="30">
        <f>((10800*H17)/F17)*100</f>
        <v>301922307.69230771</v>
      </c>
      <c r="J17" s="363">
        <f>I19/D17</f>
        <v>180705.24560909177</v>
      </c>
      <c r="K17" s="9">
        <v>87</v>
      </c>
      <c r="L17" s="30">
        <f>((10800*K17)/F17)*100</f>
        <v>1806923.076923077</v>
      </c>
      <c r="M17" s="234">
        <f>L19/D17</f>
        <v>922.20813374659519</v>
      </c>
      <c r="N17" s="238">
        <v>16.100000000000001</v>
      </c>
      <c r="O17" s="240">
        <f>L19*N17/100</f>
        <v>375227.30769230769</v>
      </c>
      <c r="P17" s="242">
        <f>O17/D17</f>
        <v>148.47550953320186</v>
      </c>
      <c r="Q17" s="320">
        <v>92.9</v>
      </c>
      <c r="R17" s="205">
        <f>O17*Q17/100</f>
        <v>348586.16884615383</v>
      </c>
      <c r="S17" s="219">
        <f>R17/D17</f>
        <v>137.93374835634452</v>
      </c>
      <c r="T17" s="248">
        <v>7.1</v>
      </c>
      <c r="U17" s="205">
        <f>O17*T17/100</f>
        <v>26641.138846153844</v>
      </c>
      <c r="V17" s="208">
        <f>U17/D17</f>
        <v>10.541761176857332</v>
      </c>
      <c r="W17" s="214">
        <v>25.3</v>
      </c>
      <c r="X17" s="205">
        <f>L19*W17/100</f>
        <v>589642.91208791209</v>
      </c>
      <c r="Y17" s="225">
        <f>X17/D17</f>
        <v>233.31865783788862</v>
      </c>
      <c r="Z17" s="211">
        <v>1.4</v>
      </c>
      <c r="AA17" s="205">
        <f>L19*Z17/100</f>
        <v>32628.461538461532</v>
      </c>
      <c r="AB17" s="208">
        <f>AA17/D17</f>
        <v>12.910913872452332</v>
      </c>
      <c r="AC17" s="214">
        <v>6.8</v>
      </c>
      <c r="AD17" s="205">
        <f>L19*AC17/100</f>
        <v>158481.09890109889</v>
      </c>
      <c r="AE17" s="225">
        <f>AD17/D17</f>
        <v>62.710153094768479</v>
      </c>
      <c r="AF17" s="211">
        <v>18.899999999999999</v>
      </c>
      <c r="AG17" s="205">
        <f>L19*AF17/100</f>
        <v>440484.23076923063</v>
      </c>
      <c r="AH17" s="225">
        <f>AG17/D17</f>
        <v>174.29733727810648</v>
      </c>
      <c r="AI17" s="207">
        <v>17.899999999999999</v>
      </c>
      <c r="AJ17" s="207">
        <f>L19*AI17/100</f>
        <v>417178.18681318668</v>
      </c>
      <c r="AK17" s="207">
        <f>AJ17/D17</f>
        <v>165.07525594064052</v>
      </c>
      <c r="AM17" s="127"/>
      <c r="AN17" s="127"/>
      <c r="AO17" s="127"/>
      <c r="AP17" s="127"/>
      <c r="AQ17" s="127"/>
      <c r="AR17" s="129"/>
    </row>
    <row r="18" spans="1:44" x14ac:dyDescent="0.2">
      <c r="A18" s="397"/>
      <c r="B18" s="229"/>
      <c r="C18" s="346"/>
      <c r="D18" s="348"/>
      <c r="E18" s="44" t="s">
        <v>14</v>
      </c>
      <c r="F18" s="39">
        <v>28</v>
      </c>
      <c r="G18" s="39">
        <v>15954</v>
      </c>
      <c r="H18" s="33">
        <f>G18-K18-F18</f>
        <v>15852</v>
      </c>
      <c r="I18" s="30">
        <f>((10800*H18)/F18)*100</f>
        <v>611434285.71428573</v>
      </c>
      <c r="J18" s="360"/>
      <c r="K18" s="3">
        <v>74</v>
      </c>
      <c r="L18" s="30">
        <f>((10800*K18)/F18)*100</f>
        <v>2854285.7142857141</v>
      </c>
      <c r="M18" s="235"/>
      <c r="N18" s="215"/>
      <c r="O18" s="206"/>
      <c r="P18" s="226"/>
      <c r="Q18" s="321"/>
      <c r="R18" s="206"/>
      <c r="S18" s="220"/>
      <c r="T18" s="223"/>
      <c r="U18" s="206"/>
      <c r="V18" s="209"/>
      <c r="W18" s="215"/>
      <c r="X18" s="206"/>
      <c r="Y18" s="226"/>
      <c r="Z18" s="212"/>
      <c r="AA18" s="206"/>
      <c r="AB18" s="209"/>
      <c r="AC18" s="215"/>
      <c r="AD18" s="206"/>
      <c r="AE18" s="226"/>
      <c r="AF18" s="212"/>
      <c r="AG18" s="206"/>
      <c r="AH18" s="226"/>
      <c r="AI18" s="303"/>
      <c r="AJ18" s="303"/>
      <c r="AK18" s="303"/>
      <c r="AM18" s="160"/>
      <c r="AN18" s="160"/>
      <c r="AO18" s="160"/>
      <c r="AP18" s="160"/>
      <c r="AQ18" s="160"/>
      <c r="AR18" s="161"/>
    </row>
    <row r="19" spans="1:44" ht="13.5" thickBot="1" x14ac:dyDescent="0.25">
      <c r="A19" s="397"/>
      <c r="B19" s="230"/>
      <c r="C19" s="346"/>
      <c r="D19" s="348"/>
      <c r="E19" s="46" t="s">
        <v>1</v>
      </c>
      <c r="F19" s="42">
        <f t="shared" ref="F19:L19" si="3">AVERAGE(F17:F18)</f>
        <v>40</v>
      </c>
      <c r="G19" s="62">
        <f t="shared" si="3"/>
        <v>15315</v>
      </c>
      <c r="H19" s="55">
        <f t="shared" si="3"/>
        <v>15194.5</v>
      </c>
      <c r="I19" s="106">
        <f t="shared" si="3"/>
        <v>456678296.70329672</v>
      </c>
      <c r="J19" s="364"/>
      <c r="K19" s="64">
        <f t="shared" si="3"/>
        <v>80.5</v>
      </c>
      <c r="L19" s="107">
        <f t="shared" si="3"/>
        <v>2330604.3956043953</v>
      </c>
      <c r="M19" s="265"/>
      <c r="N19" s="216"/>
      <c r="O19" s="207"/>
      <c r="P19" s="227"/>
      <c r="Q19" s="322"/>
      <c r="R19" s="207"/>
      <c r="S19" s="221"/>
      <c r="T19" s="249"/>
      <c r="U19" s="207"/>
      <c r="V19" s="210"/>
      <c r="W19" s="216"/>
      <c r="X19" s="207"/>
      <c r="Y19" s="227"/>
      <c r="Z19" s="213"/>
      <c r="AA19" s="207"/>
      <c r="AB19" s="210"/>
      <c r="AC19" s="216"/>
      <c r="AD19" s="207"/>
      <c r="AE19" s="227"/>
      <c r="AF19" s="213"/>
      <c r="AG19" s="207"/>
      <c r="AH19" s="227"/>
      <c r="AI19" s="205"/>
      <c r="AJ19" s="205"/>
      <c r="AK19" s="205"/>
      <c r="AM19" s="160"/>
      <c r="AN19" s="160"/>
      <c r="AO19" s="160"/>
      <c r="AP19" s="160"/>
      <c r="AQ19" s="160"/>
      <c r="AR19" s="161"/>
    </row>
    <row r="20" spans="1:44" ht="13.5" thickBot="1" x14ac:dyDescent="0.25">
      <c r="A20" s="397"/>
      <c r="B20" s="355">
        <v>2</v>
      </c>
      <c r="C20" s="399" t="s">
        <v>18</v>
      </c>
      <c r="D20" s="362">
        <v>780</v>
      </c>
      <c r="E20" s="43" t="s">
        <v>0</v>
      </c>
      <c r="F20" s="4">
        <v>43</v>
      </c>
      <c r="G20" s="4">
        <v>14807</v>
      </c>
      <c r="H20" s="20">
        <f>G20-K20-F20</f>
        <v>14619</v>
      </c>
      <c r="I20" s="116">
        <f>((10800*H20)/F20)*100</f>
        <v>367174883.72093022</v>
      </c>
      <c r="J20" s="359">
        <f>I22/D20</f>
        <v>519578.13059033989</v>
      </c>
      <c r="K20" s="9">
        <v>145</v>
      </c>
      <c r="L20" s="116">
        <f>((10800*K20)/F20)*100</f>
        <v>3641860.4651162792</v>
      </c>
      <c r="M20" s="254">
        <f>L22/D20</f>
        <v>3926.8336314847943</v>
      </c>
      <c r="N20" s="238">
        <v>24.8</v>
      </c>
      <c r="O20" s="240">
        <f>L22*N20/100</f>
        <v>759606.69767441868</v>
      </c>
      <c r="P20" s="242">
        <f>O20/D20</f>
        <v>973.85474060822912</v>
      </c>
      <c r="Q20" s="353">
        <v>63.9</v>
      </c>
      <c r="R20" s="240">
        <f>O20*Q20/100</f>
        <v>485388.67981395358</v>
      </c>
      <c r="S20" s="250">
        <f>R20/D20</f>
        <v>622.29317924865848</v>
      </c>
      <c r="T20" s="222">
        <v>25</v>
      </c>
      <c r="U20" s="240">
        <f>O20*T20/100</f>
        <v>189901.67441860467</v>
      </c>
      <c r="V20" s="246">
        <f>U20/D20</f>
        <v>243.46368515205728</v>
      </c>
      <c r="W20" s="238">
        <v>29.7</v>
      </c>
      <c r="X20" s="240">
        <f>L22*W20/100</f>
        <v>909690.27906976745</v>
      </c>
      <c r="Y20" s="242">
        <f>X20/D20</f>
        <v>1166.2695885509838</v>
      </c>
      <c r="Z20" s="244">
        <v>0</v>
      </c>
      <c r="AA20" s="240">
        <f>L22*Z20/100</f>
        <v>0</v>
      </c>
      <c r="AB20" s="246">
        <f>AA20/D20</f>
        <v>0</v>
      </c>
      <c r="AC20" s="238">
        <v>6.5</v>
      </c>
      <c r="AD20" s="240">
        <f>L22*AC20/100</f>
        <v>199090.46511627908</v>
      </c>
      <c r="AE20" s="242">
        <f>AD20/D20</f>
        <v>255.24418604651166</v>
      </c>
      <c r="AF20" s="244">
        <v>16.3</v>
      </c>
      <c r="AG20" s="240">
        <f>L22*AF20/100</f>
        <v>499257.62790697679</v>
      </c>
      <c r="AH20" s="242">
        <f>AG20/D20</f>
        <v>640.07388193202155</v>
      </c>
      <c r="AI20" s="207">
        <v>24.8</v>
      </c>
      <c r="AJ20" s="207">
        <f>L22*AI20/100</f>
        <v>759606.69767441868</v>
      </c>
      <c r="AK20" s="207">
        <f>AJ20/D20</f>
        <v>973.85474060822912</v>
      </c>
      <c r="AM20" s="127"/>
      <c r="AN20" s="127"/>
      <c r="AO20" s="127"/>
      <c r="AP20" s="127"/>
      <c r="AQ20" s="127"/>
      <c r="AR20" s="129"/>
    </row>
    <row r="21" spans="1:44" x14ac:dyDescent="0.2">
      <c r="A21" s="397"/>
      <c r="B21" s="356"/>
      <c r="C21" s="346"/>
      <c r="D21" s="348"/>
      <c r="E21" s="44" t="s">
        <v>14</v>
      </c>
      <c r="F21" s="39">
        <v>40</v>
      </c>
      <c r="G21" s="39">
        <v>16553</v>
      </c>
      <c r="H21" s="33">
        <f>G21-K21-F21</f>
        <v>16421</v>
      </c>
      <c r="I21" s="116">
        <f>((10800*H21)/F21)*100</f>
        <v>443367000</v>
      </c>
      <c r="J21" s="360"/>
      <c r="K21" s="3">
        <v>92</v>
      </c>
      <c r="L21" s="116">
        <f>((10800*K21)/F21)*100</f>
        <v>2484000</v>
      </c>
      <c r="M21" s="235"/>
      <c r="N21" s="215"/>
      <c r="O21" s="206"/>
      <c r="P21" s="226"/>
      <c r="Q21" s="321"/>
      <c r="R21" s="206"/>
      <c r="S21" s="220"/>
      <c r="T21" s="223"/>
      <c r="U21" s="206"/>
      <c r="V21" s="209"/>
      <c r="W21" s="215"/>
      <c r="X21" s="206"/>
      <c r="Y21" s="226"/>
      <c r="Z21" s="212"/>
      <c r="AA21" s="206"/>
      <c r="AB21" s="209"/>
      <c r="AC21" s="215"/>
      <c r="AD21" s="206"/>
      <c r="AE21" s="226"/>
      <c r="AF21" s="212"/>
      <c r="AG21" s="206"/>
      <c r="AH21" s="226"/>
      <c r="AI21" s="303"/>
      <c r="AJ21" s="303"/>
      <c r="AK21" s="303"/>
      <c r="AM21" s="160"/>
      <c r="AN21" s="160"/>
      <c r="AO21" s="160"/>
      <c r="AP21" s="160"/>
      <c r="AQ21" s="160"/>
      <c r="AR21" s="161"/>
    </row>
    <row r="22" spans="1:44" ht="13.5" thickBot="1" x14ac:dyDescent="0.25">
      <c r="A22" s="397"/>
      <c r="B22" s="357"/>
      <c r="C22" s="347"/>
      <c r="D22" s="349"/>
      <c r="E22" s="29" t="s">
        <v>1</v>
      </c>
      <c r="F22" s="40">
        <f t="shared" ref="F22:L22" si="4">AVERAGE(F20:F21)</f>
        <v>41.5</v>
      </c>
      <c r="G22" s="40">
        <f t="shared" si="4"/>
        <v>15680</v>
      </c>
      <c r="H22" s="53">
        <f t="shared" si="4"/>
        <v>15520</v>
      </c>
      <c r="I22" s="71">
        <f t="shared" si="4"/>
        <v>405270941.86046511</v>
      </c>
      <c r="J22" s="361"/>
      <c r="K22" s="6">
        <f t="shared" si="4"/>
        <v>118.5</v>
      </c>
      <c r="L22" s="31">
        <f t="shared" si="4"/>
        <v>3062930.2325581396</v>
      </c>
      <c r="M22" s="236"/>
      <c r="N22" s="239"/>
      <c r="O22" s="241"/>
      <c r="P22" s="243"/>
      <c r="Q22" s="354"/>
      <c r="R22" s="241"/>
      <c r="S22" s="251"/>
      <c r="T22" s="224"/>
      <c r="U22" s="241"/>
      <c r="V22" s="247"/>
      <c r="W22" s="239"/>
      <c r="X22" s="241"/>
      <c r="Y22" s="243"/>
      <c r="Z22" s="245"/>
      <c r="AA22" s="241"/>
      <c r="AB22" s="247"/>
      <c r="AC22" s="239"/>
      <c r="AD22" s="241"/>
      <c r="AE22" s="243"/>
      <c r="AF22" s="245"/>
      <c r="AG22" s="241"/>
      <c r="AH22" s="243"/>
      <c r="AI22" s="205"/>
      <c r="AJ22" s="205"/>
      <c r="AK22" s="205"/>
      <c r="AM22" s="160"/>
      <c r="AN22" s="160"/>
      <c r="AO22" s="160"/>
      <c r="AP22" s="160"/>
      <c r="AQ22" s="160"/>
      <c r="AR22" s="161"/>
    </row>
    <row r="23" spans="1:44" x14ac:dyDescent="0.2">
      <c r="A23" s="397"/>
      <c r="B23" s="252">
        <v>3</v>
      </c>
      <c r="C23" s="395" t="s">
        <v>18</v>
      </c>
      <c r="D23" s="348">
        <v>280.27999999999997</v>
      </c>
      <c r="E23" s="45" t="s">
        <v>0</v>
      </c>
      <c r="F23" s="117">
        <v>93</v>
      </c>
      <c r="G23" s="4">
        <v>15517</v>
      </c>
      <c r="H23" s="28">
        <f>G23-K23-F23</f>
        <v>15092</v>
      </c>
      <c r="I23" s="30">
        <f>((10800*H23)/F23)*100</f>
        <v>175261935.48387095</v>
      </c>
      <c r="J23" s="363">
        <f>I25/D23</f>
        <v>623398.09207537456</v>
      </c>
      <c r="K23" s="9">
        <v>332</v>
      </c>
      <c r="L23" s="30">
        <f>((10800*K23)/F23)*100</f>
        <v>3855483.8709677416</v>
      </c>
      <c r="M23" s="234">
        <f>L25/D23</f>
        <v>12028.351262735532</v>
      </c>
      <c r="N23" s="214">
        <v>16</v>
      </c>
      <c r="O23" s="205">
        <f>L25*N23/100</f>
        <v>539409.00670712232</v>
      </c>
      <c r="P23" s="225">
        <f>O23/D23</f>
        <v>1924.5362020376851</v>
      </c>
      <c r="Q23" s="320">
        <v>77.400000000000006</v>
      </c>
      <c r="R23" s="205">
        <f>O23*Q23/100</f>
        <v>417502.57119131269</v>
      </c>
      <c r="S23" s="219">
        <f>R23/D23</f>
        <v>1489.5910203771682</v>
      </c>
      <c r="T23" s="248">
        <v>18.899999999999999</v>
      </c>
      <c r="U23" s="205">
        <f>O23*T23/100</f>
        <v>101948.30226764613</v>
      </c>
      <c r="V23" s="208">
        <f>U23/D23</f>
        <v>363.73734218512249</v>
      </c>
      <c r="W23" s="214">
        <v>24.1</v>
      </c>
      <c r="X23" s="205">
        <f>L25*W23/100</f>
        <v>812484.81635260303</v>
      </c>
      <c r="Y23" s="225">
        <f>X23/D23</f>
        <v>2898.8326543192634</v>
      </c>
      <c r="Z23" s="211">
        <v>1.9</v>
      </c>
      <c r="AA23" s="205">
        <f>L25*Z23/100</f>
        <v>64054.819546470775</v>
      </c>
      <c r="AB23" s="208">
        <f>AA23/D23</f>
        <v>228.53867399197509</v>
      </c>
      <c r="AC23" s="214">
        <v>9.6</v>
      </c>
      <c r="AD23" s="205">
        <f>L25*AC23/100</f>
        <v>323645.40402427339</v>
      </c>
      <c r="AE23" s="225">
        <f>AD23/D23</f>
        <v>1154.721721222611</v>
      </c>
      <c r="AF23" s="211">
        <v>6.7</v>
      </c>
      <c r="AG23" s="205">
        <f>L25*AF23/100</f>
        <v>225877.52155860749</v>
      </c>
      <c r="AH23" s="225">
        <f>AG23/D23</f>
        <v>805.8995346032807</v>
      </c>
      <c r="AI23" s="207">
        <v>27.5</v>
      </c>
      <c r="AJ23" s="207">
        <f>L25*AI23/100</f>
        <v>927109.23027786647</v>
      </c>
      <c r="AK23" s="207">
        <f>AJ23/D23</f>
        <v>3307.7965972522711</v>
      </c>
      <c r="AM23" s="127"/>
      <c r="AN23" s="127"/>
      <c r="AO23" s="127"/>
      <c r="AP23" s="127"/>
      <c r="AQ23" s="127"/>
      <c r="AR23" s="129"/>
    </row>
    <row r="24" spans="1:44" x14ac:dyDescent="0.2">
      <c r="A24" s="397"/>
      <c r="B24" s="229"/>
      <c r="C24" s="346"/>
      <c r="D24" s="348"/>
      <c r="E24" s="44" t="s">
        <v>14</v>
      </c>
      <c r="F24" s="39">
        <v>101</v>
      </c>
      <c r="G24" s="39">
        <v>16661</v>
      </c>
      <c r="H24" s="33">
        <f>G24-K24-F24</f>
        <v>16290</v>
      </c>
      <c r="I24" s="30">
        <f>((10800*H24)/F24)*100</f>
        <v>174190099.00990099</v>
      </c>
      <c r="J24" s="360"/>
      <c r="K24" s="3">
        <v>270</v>
      </c>
      <c r="L24" s="30">
        <f>((10800*K24)/F24)*100</f>
        <v>2887128.7128712875</v>
      </c>
      <c r="M24" s="235"/>
      <c r="N24" s="215"/>
      <c r="O24" s="206"/>
      <c r="P24" s="226"/>
      <c r="Q24" s="321"/>
      <c r="R24" s="206"/>
      <c r="S24" s="220"/>
      <c r="T24" s="223"/>
      <c r="U24" s="206"/>
      <c r="V24" s="209"/>
      <c r="W24" s="215"/>
      <c r="X24" s="206"/>
      <c r="Y24" s="226"/>
      <c r="Z24" s="212"/>
      <c r="AA24" s="206"/>
      <c r="AB24" s="209"/>
      <c r="AC24" s="215"/>
      <c r="AD24" s="206"/>
      <c r="AE24" s="226"/>
      <c r="AF24" s="212"/>
      <c r="AG24" s="206"/>
      <c r="AH24" s="226"/>
      <c r="AI24" s="303"/>
      <c r="AJ24" s="303"/>
      <c r="AK24" s="303"/>
      <c r="AM24" s="160"/>
      <c r="AN24" s="160"/>
      <c r="AO24" s="160"/>
      <c r="AP24" s="160"/>
      <c r="AQ24" s="160"/>
      <c r="AR24" s="161"/>
    </row>
    <row r="25" spans="1:44" ht="13.5" thickBot="1" x14ac:dyDescent="0.25">
      <c r="A25" s="397"/>
      <c r="B25" s="230"/>
      <c r="C25" s="347"/>
      <c r="D25" s="349"/>
      <c r="E25" s="29" t="s">
        <v>1</v>
      </c>
      <c r="F25" s="40">
        <f t="shared" ref="F25:L25" si="5">AVERAGE(F23:F24)</f>
        <v>97</v>
      </c>
      <c r="G25" s="60">
        <f t="shared" si="5"/>
        <v>16089</v>
      </c>
      <c r="H25" s="55">
        <f t="shared" si="5"/>
        <v>15691</v>
      </c>
      <c r="I25" s="106">
        <f t="shared" si="5"/>
        <v>174726017.24688596</v>
      </c>
      <c r="J25" s="364"/>
      <c r="K25" s="64">
        <f t="shared" si="5"/>
        <v>301</v>
      </c>
      <c r="L25" s="107">
        <f t="shared" si="5"/>
        <v>3371306.2919195145</v>
      </c>
      <c r="M25" s="265"/>
      <c r="N25" s="239"/>
      <c r="O25" s="241"/>
      <c r="P25" s="243"/>
      <c r="Q25" s="322"/>
      <c r="R25" s="207"/>
      <c r="S25" s="221"/>
      <c r="T25" s="249"/>
      <c r="U25" s="207"/>
      <c r="V25" s="210"/>
      <c r="W25" s="216"/>
      <c r="X25" s="207"/>
      <c r="Y25" s="227"/>
      <c r="Z25" s="213"/>
      <c r="AA25" s="207"/>
      <c r="AB25" s="210"/>
      <c r="AC25" s="216"/>
      <c r="AD25" s="207"/>
      <c r="AE25" s="227"/>
      <c r="AF25" s="213"/>
      <c r="AG25" s="207"/>
      <c r="AH25" s="227"/>
      <c r="AI25" s="205"/>
      <c r="AJ25" s="205"/>
      <c r="AK25" s="205"/>
      <c r="AM25" s="160"/>
      <c r="AN25" s="160"/>
      <c r="AO25" s="160"/>
      <c r="AP25" s="160"/>
      <c r="AQ25" s="160"/>
      <c r="AR25" s="161"/>
    </row>
    <row r="26" spans="1:44" ht="15.75" x14ac:dyDescent="0.2">
      <c r="A26" s="397"/>
      <c r="B26" s="188" t="s">
        <v>1</v>
      </c>
      <c r="C26" s="190"/>
      <c r="D26" s="190"/>
      <c r="E26" s="190"/>
      <c r="F26" s="190"/>
      <c r="G26" s="190"/>
      <c r="H26" s="314">
        <f>AVERAGE(I19,I22,I25)</f>
        <v>345558418.60354924</v>
      </c>
      <c r="I26" s="315"/>
      <c r="J26" s="108">
        <f>AVERAGE(J17:J25)</f>
        <v>441227.15609160205</v>
      </c>
      <c r="K26" s="193">
        <f>AVERAGE(L19,L22,L25)</f>
        <v>2921613.6400273498</v>
      </c>
      <c r="L26" s="194"/>
      <c r="M26" s="76">
        <f>AVERAGE(M17:M25)</f>
        <v>5625.7976759889743</v>
      </c>
      <c r="N26" s="316">
        <f>AVERAGE(O17:O25)</f>
        <v>558081.00402461621</v>
      </c>
      <c r="O26" s="196"/>
      <c r="P26" s="84">
        <f>AVERAGE(P17:P25)</f>
        <v>1015.6221507263721</v>
      </c>
      <c r="Q26" s="197">
        <f>AVERAGE(R17:R25)</f>
        <v>417159.13995047339</v>
      </c>
      <c r="R26" s="198"/>
      <c r="S26" s="85">
        <f>AVERAGE(S17:S25)</f>
        <v>749.93931599405698</v>
      </c>
      <c r="T26" s="333">
        <f>AVERAGE(U17:U25)</f>
        <v>106163.7051774682</v>
      </c>
      <c r="U26" s="200"/>
      <c r="V26" s="72">
        <f>AVERAGE(V17:V25)</f>
        <v>205.91426283801238</v>
      </c>
      <c r="W26" s="312">
        <f>AVERAGE(X17:X25)</f>
        <v>770606.00250342756</v>
      </c>
      <c r="X26" s="202"/>
      <c r="Y26" s="100">
        <f>AVERAGE(Y17:Y25)</f>
        <v>1432.8069669027118</v>
      </c>
      <c r="Z26" s="313">
        <f>AVERAGE(AA17:AA25)</f>
        <v>32227.760361644101</v>
      </c>
      <c r="AA26" s="204"/>
      <c r="AB26" s="102">
        <f>AVERAGE(AB17:AB25)</f>
        <v>80.483195954809148</v>
      </c>
      <c r="AC26" s="168">
        <f>AVERAGE(AD17:AD25)</f>
        <v>227072.32268055048</v>
      </c>
      <c r="AD26" s="169"/>
      <c r="AE26" s="89">
        <f>AVERAGE(AE17:AE25)</f>
        <v>490.89202012129704</v>
      </c>
      <c r="AF26" s="170">
        <f>AVERAGE(AG17:AG25)</f>
        <v>388539.793411605</v>
      </c>
      <c r="AG26" s="171"/>
      <c r="AH26" s="69">
        <f>AVERAGE(AH17:AH25)</f>
        <v>540.09025127113625</v>
      </c>
      <c r="AI26" s="307">
        <f>AVERAGE(AJ17:AJ25)</f>
        <v>701298.0382551573</v>
      </c>
      <c r="AJ26" s="308"/>
      <c r="AK26" s="122">
        <f>AVERAGE(AK17:AK25)</f>
        <v>1482.2421979337134</v>
      </c>
      <c r="AM26" s="21"/>
      <c r="AN26" s="21"/>
      <c r="AO26" s="21"/>
      <c r="AP26" s="21"/>
      <c r="AQ26" s="21"/>
      <c r="AR26" s="21"/>
    </row>
    <row r="27" spans="1:44" ht="16.5" thickBot="1" x14ac:dyDescent="0.25">
      <c r="A27" s="398"/>
      <c r="B27" s="172" t="s">
        <v>15</v>
      </c>
      <c r="C27" s="173"/>
      <c r="D27" s="173"/>
      <c r="E27" s="173"/>
      <c r="F27" s="173"/>
      <c r="G27" s="173"/>
      <c r="H27" s="174">
        <f>STDEVP(I19,I22,I25)</f>
        <v>122606310.46279058</v>
      </c>
      <c r="I27" s="175"/>
      <c r="J27" s="75">
        <f>STDEVP(J17:J25)</f>
        <v>189029.7956792021</v>
      </c>
      <c r="K27" s="176">
        <f>STDEVP(L19,L22,L25)</f>
        <v>436457.62966704014</v>
      </c>
      <c r="L27" s="177"/>
      <c r="M27" s="77">
        <f>STDEVP(M17:M25)</f>
        <v>4690.5197237822549</v>
      </c>
      <c r="N27" s="317">
        <f>STDEVP(O17:O25)</f>
        <v>157476.68922441266</v>
      </c>
      <c r="O27" s="179"/>
      <c r="P27" s="78">
        <f>STDEVP(P17:P25)</f>
        <v>725.67498844219017</v>
      </c>
      <c r="Q27" s="180">
        <f>STDEVP(R17:R25)</f>
        <v>55849.919191446046</v>
      </c>
      <c r="R27" s="181"/>
      <c r="S27" s="79">
        <f>STDEVP(S17:S25)</f>
        <v>559.14488129715392</v>
      </c>
      <c r="T27" s="311">
        <f>STDEVP(U17:U25)</f>
        <v>66717.453164420542</v>
      </c>
      <c r="U27" s="183"/>
      <c r="V27" s="98">
        <f>STDEVP(V17:V25)</f>
        <v>146.61570845360868</v>
      </c>
      <c r="W27" s="318">
        <f>STDEVP(X17:X25)</f>
        <v>133972.52346424147</v>
      </c>
      <c r="X27" s="185"/>
      <c r="Y27" s="101">
        <f>STDEVP(Y17:Y25)</f>
        <v>1104.3920942924474</v>
      </c>
      <c r="Z27" s="319">
        <f>STDEVP(AA17:AA25)</f>
        <v>26151.805519027563</v>
      </c>
      <c r="AA27" s="187"/>
      <c r="AB27" s="103">
        <f>STDEVP(AB17:AB25)</f>
        <v>104.82363396634609</v>
      </c>
      <c r="AC27" s="164">
        <f>STDEVP(AD17:AD25)</f>
        <v>70271.142423546931</v>
      </c>
      <c r="AD27" s="165"/>
      <c r="AE27" s="83">
        <f>STDEVP(AE17:AE25)</f>
        <v>475.93398877670739</v>
      </c>
      <c r="AF27" s="166">
        <f>STDEVP(AG17:AG25)</f>
        <v>117495.64265980704</v>
      </c>
      <c r="AG27" s="167"/>
      <c r="AH27" s="68">
        <f>STDEVP(AH17:AH25)</f>
        <v>267.36726141719544</v>
      </c>
      <c r="AI27" s="307">
        <f>STDEV(AJ17:AJ25)</f>
        <v>259917.95262101054</v>
      </c>
      <c r="AJ27" s="308"/>
      <c r="AK27" s="122">
        <f>STDEV(AK17:AK25)</f>
        <v>1631.8755198722408</v>
      </c>
      <c r="AM27" s="21"/>
      <c r="AN27" s="21"/>
      <c r="AO27" s="21"/>
      <c r="AP27" s="21"/>
      <c r="AQ27" s="21"/>
      <c r="AR27" s="21"/>
    </row>
    <row r="28" spans="1:44" x14ac:dyDescent="0.2">
      <c r="AJ28" s="21"/>
      <c r="AK28" s="21"/>
      <c r="AL28" s="21"/>
      <c r="AM28" s="21"/>
      <c r="AN28" s="21"/>
      <c r="AO28" s="21"/>
    </row>
    <row r="29" spans="1:44" ht="13.5" customHeight="1" x14ac:dyDescent="0.2">
      <c r="A29" s="158"/>
      <c r="B29" s="158"/>
      <c r="C29" s="158"/>
      <c r="D29" s="158"/>
      <c r="E29" s="158"/>
      <c r="F29" s="158"/>
      <c r="G29" s="158"/>
      <c r="H29" s="162"/>
      <c r="I29" s="162"/>
      <c r="J29" s="162"/>
      <c r="K29" s="162"/>
      <c r="L29" s="162"/>
      <c r="M29" s="162"/>
      <c r="N29" s="162"/>
      <c r="O29" s="162"/>
      <c r="P29" s="162"/>
      <c r="Q29" s="162"/>
      <c r="R29" s="162"/>
      <c r="S29" s="162"/>
      <c r="T29" s="162"/>
      <c r="U29" s="162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  <c r="AF29" s="162"/>
      <c r="AG29" s="162"/>
      <c r="AH29" s="162"/>
      <c r="AI29" s="21"/>
      <c r="AJ29" s="21"/>
      <c r="AK29" s="21"/>
      <c r="AL29" s="21"/>
      <c r="AM29" s="21"/>
      <c r="AN29" s="21"/>
      <c r="AO29" s="21"/>
    </row>
    <row r="30" spans="1:44" x14ac:dyDescent="0.2">
      <c r="A30" s="158"/>
      <c r="B30" s="158"/>
      <c r="C30" s="65"/>
      <c r="D30" s="65"/>
      <c r="E30" s="158"/>
      <c r="F30" s="158"/>
      <c r="G30" s="158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124"/>
      <c r="Z30" s="65"/>
      <c r="AA30" s="65"/>
      <c r="AB30" s="65"/>
      <c r="AC30" s="65"/>
      <c r="AD30" s="65"/>
      <c r="AE30" s="65"/>
      <c r="AF30" s="65"/>
      <c r="AG30" s="65"/>
      <c r="AH30" s="65"/>
      <c r="AI30" s="21"/>
      <c r="AJ30" s="125"/>
      <c r="AK30" s="125"/>
      <c r="AL30" s="125"/>
      <c r="AM30" s="125"/>
      <c r="AN30" s="125"/>
      <c r="AO30" s="125"/>
    </row>
    <row r="31" spans="1:44" x14ac:dyDescent="0.2">
      <c r="A31" s="162"/>
      <c r="B31" s="158"/>
      <c r="C31" s="158"/>
      <c r="D31" s="158"/>
      <c r="E31" s="126"/>
      <c r="F31" s="65"/>
      <c r="G31" s="65"/>
      <c r="H31" s="65"/>
      <c r="I31" s="65"/>
      <c r="J31" s="158"/>
      <c r="K31" s="65"/>
      <c r="L31" s="65"/>
      <c r="M31" s="158"/>
      <c r="N31" s="160"/>
      <c r="O31" s="158"/>
      <c r="P31" s="158"/>
      <c r="Q31" s="158"/>
      <c r="R31" s="158"/>
      <c r="S31" s="159"/>
      <c r="T31" s="158"/>
      <c r="U31" s="158"/>
      <c r="V31" s="158"/>
      <c r="W31" s="160"/>
      <c r="X31" s="158"/>
      <c r="Y31" s="158"/>
      <c r="Z31" s="160"/>
      <c r="AA31" s="158"/>
      <c r="AB31" s="158"/>
      <c r="AC31" s="160"/>
      <c r="AD31" s="158"/>
      <c r="AE31" s="158"/>
      <c r="AF31" s="160"/>
      <c r="AG31" s="158"/>
      <c r="AH31" s="158"/>
      <c r="AI31" s="21"/>
      <c r="AJ31" s="127"/>
      <c r="AK31" s="127"/>
      <c r="AL31" s="127"/>
      <c r="AM31" s="127"/>
      <c r="AN31" s="127"/>
      <c r="AO31" s="129"/>
    </row>
    <row r="32" spans="1:44" x14ac:dyDescent="0.2">
      <c r="A32" s="162"/>
      <c r="B32" s="158"/>
      <c r="C32" s="158"/>
      <c r="D32" s="158"/>
      <c r="E32" s="126"/>
      <c r="F32" s="65"/>
      <c r="G32" s="65"/>
      <c r="H32" s="65"/>
      <c r="I32" s="65"/>
      <c r="J32" s="158"/>
      <c r="K32" s="65"/>
      <c r="L32" s="65"/>
      <c r="M32" s="158"/>
      <c r="N32" s="158"/>
      <c r="O32" s="158"/>
      <c r="P32" s="158"/>
      <c r="Q32" s="158"/>
      <c r="R32" s="158"/>
      <c r="S32" s="159"/>
      <c r="T32" s="158"/>
      <c r="U32" s="158"/>
      <c r="V32" s="158"/>
      <c r="W32" s="158"/>
      <c r="X32" s="158"/>
      <c r="Y32" s="158"/>
      <c r="Z32" s="158"/>
      <c r="AA32" s="158"/>
      <c r="AB32" s="158"/>
      <c r="AC32" s="158"/>
      <c r="AD32" s="158"/>
      <c r="AE32" s="158"/>
      <c r="AF32" s="158"/>
      <c r="AG32" s="158"/>
      <c r="AH32" s="158"/>
      <c r="AI32" s="21"/>
      <c r="AJ32" s="160"/>
      <c r="AK32" s="160"/>
      <c r="AL32" s="160"/>
      <c r="AM32" s="160"/>
      <c r="AN32" s="160"/>
      <c r="AO32" s="161"/>
    </row>
    <row r="33" spans="1:41" x14ac:dyDescent="0.2">
      <c r="A33" s="162"/>
      <c r="B33" s="158"/>
      <c r="C33" s="158"/>
      <c r="D33" s="158"/>
      <c r="E33" s="123"/>
      <c r="F33" s="65"/>
      <c r="G33" s="65"/>
      <c r="H33" s="65"/>
      <c r="I33" s="65"/>
      <c r="J33" s="158"/>
      <c r="K33" s="65"/>
      <c r="L33" s="65"/>
      <c r="M33" s="158"/>
      <c r="N33" s="158"/>
      <c r="O33" s="158"/>
      <c r="P33" s="158"/>
      <c r="Q33" s="158"/>
      <c r="R33" s="158"/>
      <c r="S33" s="159"/>
      <c r="T33" s="158"/>
      <c r="U33" s="158"/>
      <c r="V33" s="158"/>
      <c r="W33" s="158"/>
      <c r="X33" s="158"/>
      <c r="Y33" s="158"/>
      <c r="Z33" s="158"/>
      <c r="AA33" s="158"/>
      <c r="AB33" s="158"/>
      <c r="AC33" s="158"/>
      <c r="AD33" s="158"/>
      <c r="AE33" s="158"/>
      <c r="AF33" s="158"/>
      <c r="AG33" s="158"/>
      <c r="AH33" s="158"/>
      <c r="AI33" s="21"/>
      <c r="AJ33" s="160"/>
      <c r="AK33" s="160"/>
      <c r="AL33" s="160"/>
      <c r="AM33" s="160"/>
      <c r="AN33" s="160"/>
      <c r="AO33" s="161"/>
    </row>
    <row r="34" spans="1:41" x14ac:dyDescent="0.2">
      <c r="A34" s="162"/>
      <c r="B34" s="158"/>
      <c r="C34" s="158"/>
      <c r="D34" s="158"/>
      <c r="E34" s="126"/>
      <c r="F34" s="65"/>
      <c r="G34" s="65"/>
      <c r="H34" s="65"/>
      <c r="I34" s="65"/>
      <c r="J34" s="158"/>
      <c r="K34" s="65"/>
      <c r="L34" s="65"/>
      <c r="M34" s="158"/>
      <c r="N34" s="160"/>
      <c r="O34" s="158"/>
      <c r="P34" s="158"/>
      <c r="Q34" s="158"/>
      <c r="R34" s="158"/>
      <c r="S34" s="159"/>
      <c r="T34" s="158"/>
      <c r="U34" s="158"/>
      <c r="V34" s="158"/>
      <c r="W34" s="160"/>
      <c r="X34" s="158"/>
      <c r="Y34" s="158"/>
      <c r="Z34" s="160"/>
      <c r="AA34" s="158"/>
      <c r="AB34" s="158"/>
      <c r="AC34" s="160"/>
      <c r="AD34" s="158"/>
      <c r="AE34" s="158"/>
      <c r="AF34" s="160"/>
      <c r="AG34" s="158"/>
      <c r="AH34" s="158"/>
      <c r="AI34" s="21"/>
      <c r="AJ34" s="127"/>
      <c r="AK34" s="127"/>
      <c r="AL34" s="127"/>
      <c r="AM34" s="127"/>
      <c r="AN34" s="127"/>
      <c r="AO34" s="129"/>
    </row>
    <row r="35" spans="1:41" x14ac:dyDescent="0.2">
      <c r="A35" s="162"/>
      <c r="B35" s="158"/>
      <c r="C35" s="158"/>
      <c r="D35" s="158"/>
      <c r="E35" s="126"/>
      <c r="F35" s="65"/>
      <c r="G35" s="65"/>
      <c r="H35" s="65"/>
      <c r="I35" s="65"/>
      <c r="J35" s="158"/>
      <c r="K35" s="65"/>
      <c r="L35" s="65"/>
      <c r="M35" s="158"/>
      <c r="N35" s="158"/>
      <c r="O35" s="158"/>
      <c r="P35" s="158"/>
      <c r="Q35" s="158"/>
      <c r="R35" s="158"/>
      <c r="S35" s="159"/>
      <c r="T35" s="158"/>
      <c r="U35" s="158"/>
      <c r="V35" s="158"/>
      <c r="W35" s="158"/>
      <c r="X35" s="158"/>
      <c r="Y35" s="158"/>
      <c r="Z35" s="158"/>
      <c r="AA35" s="158"/>
      <c r="AB35" s="158"/>
      <c r="AC35" s="158"/>
      <c r="AD35" s="158"/>
      <c r="AE35" s="158"/>
      <c r="AF35" s="158"/>
      <c r="AG35" s="158"/>
      <c r="AH35" s="158"/>
      <c r="AI35" s="21"/>
      <c r="AJ35" s="160"/>
      <c r="AK35" s="160"/>
      <c r="AL35" s="160"/>
      <c r="AM35" s="160"/>
      <c r="AN35" s="160"/>
      <c r="AO35" s="161"/>
    </row>
    <row r="36" spans="1:41" x14ac:dyDescent="0.2">
      <c r="A36" s="162"/>
      <c r="B36" s="158"/>
      <c r="C36" s="158"/>
      <c r="D36" s="158"/>
      <c r="E36" s="123"/>
      <c r="F36" s="65"/>
      <c r="G36" s="65"/>
      <c r="H36" s="65"/>
      <c r="I36" s="65"/>
      <c r="J36" s="158"/>
      <c r="K36" s="65"/>
      <c r="L36" s="65"/>
      <c r="M36" s="158"/>
      <c r="N36" s="158"/>
      <c r="O36" s="158"/>
      <c r="P36" s="158"/>
      <c r="Q36" s="158"/>
      <c r="R36" s="158"/>
      <c r="S36" s="159"/>
      <c r="T36" s="158"/>
      <c r="U36" s="158"/>
      <c r="V36" s="158"/>
      <c r="W36" s="158"/>
      <c r="X36" s="158"/>
      <c r="Y36" s="158"/>
      <c r="Z36" s="158"/>
      <c r="AA36" s="158"/>
      <c r="AB36" s="158"/>
      <c r="AC36" s="158"/>
      <c r="AD36" s="158"/>
      <c r="AE36" s="158"/>
      <c r="AF36" s="158"/>
      <c r="AG36" s="158"/>
      <c r="AH36" s="158"/>
      <c r="AI36" s="21"/>
      <c r="AJ36" s="160"/>
      <c r="AK36" s="160"/>
      <c r="AL36" s="160"/>
      <c r="AM36" s="160"/>
      <c r="AN36" s="160"/>
      <c r="AO36" s="161"/>
    </row>
    <row r="37" spans="1:41" x14ac:dyDescent="0.2">
      <c r="A37" s="162"/>
      <c r="B37" s="158"/>
      <c r="C37" s="158"/>
      <c r="D37" s="158"/>
      <c r="E37" s="126"/>
      <c r="F37" s="65"/>
      <c r="G37" s="65"/>
      <c r="H37" s="65"/>
      <c r="I37" s="65"/>
      <c r="J37" s="158"/>
      <c r="K37" s="65"/>
      <c r="L37" s="65"/>
      <c r="M37" s="158"/>
      <c r="N37" s="160"/>
      <c r="O37" s="158"/>
      <c r="P37" s="158"/>
      <c r="Q37" s="158"/>
      <c r="R37" s="158"/>
      <c r="S37" s="159"/>
      <c r="T37" s="158"/>
      <c r="U37" s="158"/>
      <c r="V37" s="158"/>
      <c r="W37" s="160"/>
      <c r="X37" s="158"/>
      <c r="Y37" s="158"/>
      <c r="Z37" s="160"/>
      <c r="AA37" s="158"/>
      <c r="AB37" s="158"/>
      <c r="AC37" s="160"/>
      <c r="AD37" s="158"/>
      <c r="AE37" s="158"/>
      <c r="AF37" s="160"/>
      <c r="AG37" s="158"/>
      <c r="AH37" s="158"/>
      <c r="AI37" s="21"/>
      <c r="AJ37" s="127"/>
      <c r="AK37" s="127"/>
      <c r="AL37" s="127"/>
      <c r="AM37" s="127"/>
      <c r="AN37" s="127"/>
      <c r="AO37" s="129"/>
    </row>
    <row r="38" spans="1:41" x14ac:dyDescent="0.2">
      <c r="A38" s="162"/>
      <c r="B38" s="158"/>
      <c r="C38" s="158"/>
      <c r="D38" s="158"/>
      <c r="E38" s="126"/>
      <c r="F38" s="65"/>
      <c r="G38" s="65"/>
      <c r="H38" s="65"/>
      <c r="I38" s="65"/>
      <c r="J38" s="158"/>
      <c r="K38" s="65"/>
      <c r="L38" s="65"/>
      <c r="M38" s="158"/>
      <c r="N38" s="158"/>
      <c r="O38" s="158"/>
      <c r="P38" s="158"/>
      <c r="Q38" s="158"/>
      <c r="R38" s="158"/>
      <c r="S38" s="159"/>
      <c r="T38" s="158"/>
      <c r="U38" s="158"/>
      <c r="V38" s="158"/>
      <c r="W38" s="158"/>
      <c r="X38" s="158"/>
      <c r="Y38" s="158"/>
      <c r="Z38" s="158"/>
      <c r="AA38" s="158"/>
      <c r="AB38" s="158"/>
      <c r="AC38" s="158"/>
      <c r="AD38" s="158"/>
      <c r="AE38" s="158"/>
      <c r="AF38" s="158"/>
      <c r="AG38" s="158"/>
      <c r="AH38" s="158"/>
      <c r="AI38" s="21"/>
      <c r="AJ38" s="160"/>
      <c r="AK38" s="160"/>
      <c r="AL38" s="160"/>
      <c r="AM38" s="160"/>
      <c r="AN38" s="160"/>
      <c r="AO38" s="161"/>
    </row>
    <row r="39" spans="1:41" x14ac:dyDescent="0.2">
      <c r="A39" s="162"/>
      <c r="B39" s="158"/>
      <c r="C39" s="158"/>
      <c r="D39" s="158"/>
      <c r="E39" s="123"/>
      <c r="F39" s="65"/>
      <c r="G39" s="65"/>
      <c r="H39" s="65"/>
      <c r="I39" s="65"/>
      <c r="J39" s="158"/>
      <c r="K39" s="65"/>
      <c r="L39" s="65"/>
      <c r="M39" s="158"/>
      <c r="N39" s="158"/>
      <c r="O39" s="158"/>
      <c r="P39" s="158"/>
      <c r="Q39" s="158"/>
      <c r="R39" s="158"/>
      <c r="S39" s="159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58"/>
      <c r="AE39" s="158"/>
      <c r="AF39" s="158"/>
      <c r="AG39" s="158"/>
      <c r="AH39" s="158"/>
      <c r="AI39" s="21"/>
      <c r="AJ39" s="160"/>
      <c r="AK39" s="160"/>
      <c r="AL39" s="160"/>
      <c r="AM39" s="160"/>
      <c r="AN39" s="160"/>
      <c r="AO39" s="161"/>
    </row>
    <row r="40" spans="1:41" ht="15.75" x14ac:dyDescent="0.2">
      <c r="A40" s="162"/>
      <c r="B40" s="163"/>
      <c r="C40" s="163"/>
      <c r="D40" s="163"/>
      <c r="E40" s="163"/>
      <c r="F40" s="163"/>
      <c r="G40" s="163"/>
      <c r="H40" s="157"/>
      <c r="I40" s="157"/>
      <c r="J40" s="112"/>
      <c r="K40" s="157"/>
      <c r="L40" s="157"/>
      <c r="M40" s="112"/>
      <c r="N40" s="157"/>
      <c r="O40" s="157"/>
      <c r="P40" s="112"/>
      <c r="Q40" s="157"/>
      <c r="R40" s="157"/>
      <c r="S40" s="112"/>
      <c r="T40" s="157"/>
      <c r="U40" s="157"/>
      <c r="V40" s="112"/>
      <c r="W40" s="157"/>
      <c r="X40" s="157"/>
      <c r="Y40" s="112"/>
      <c r="Z40" s="157"/>
      <c r="AA40" s="157"/>
      <c r="AB40" s="112"/>
      <c r="AC40" s="157"/>
      <c r="AD40" s="157"/>
      <c r="AE40" s="112"/>
      <c r="AF40" s="157"/>
      <c r="AG40" s="157"/>
      <c r="AH40" s="112"/>
      <c r="AI40" s="21"/>
      <c r="AJ40" s="21"/>
      <c r="AK40" s="21"/>
      <c r="AL40" s="21"/>
      <c r="AM40" s="21"/>
      <c r="AN40" s="21"/>
      <c r="AO40" s="21"/>
    </row>
    <row r="41" spans="1:41" ht="15.75" x14ac:dyDescent="0.2">
      <c r="A41" s="162"/>
      <c r="B41" s="163"/>
      <c r="C41" s="163"/>
      <c r="D41" s="163"/>
      <c r="E41" s="163"/>
      <c r="F41" s="163"/>
      <c r="G41" s="163"/>
      <c r="H41" s="157"/>
      <c r="I41" s="157"/>
      <c r="J41" s="112"/>
      <c r="K41" s="157"/>
      <c r="L41" s="157"/>
      <c r="M41" s="112"/>
      <c r="N41" s="157"/>
      <c r="O41" s="157"/>
      <c r="P41" s="112"/>
      <c r="Q41" s="157"/>
      <c r="R41" s="157"/>
      <c r="S41" s="112"/>
      <c r="T41" s="157"/>
      <c r="U41" s="157"/>
      <c r="V41" s="112"/>
      <c r="W41" s="157"/>
      <c r="X41" s="157"/>
      <c r="Y41" s="112"/>
      <c r="Z41" s="157"/>
      <c r="AA41" s="157"/>
      <c r="AB41" s="112"/>
      <c r="AC41" s="157"/>
      <c r="AD41" s="157"/>
      <c r="AE41" s="112"/>
      <c r="AF41" s="157"/>
      <c r="AG41" s="157"/>
      <c r="AH41" s="112"/>
      <c r="AI41" s="21"/>
      <c r="AJ41" s="21"/>
      <c r="AK41" s="21"/>
      <c r="AL41" s="21"/>
      <c r="AM41" s="21"/>
      <c r="AN41" s="21"/>
      <c r="AO41" s="21"/>
    </row>
    <row r="42" spans="1:41" x14ac:dyDescent="0.2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</row>
    <row r="43" spans="1:41" ht="13.5" customHeight="1" x14ac:dyDescent="0.2">
      <c r="A43" s="158"/>
      <c r="B43" s="158"/>
      <c r="C43" s="158"/>
      <c r="D43" s="158"/>
      <c r="E43" s="158"/>
      <c r="F43" s="158"/>
      <c r="G43" s="158"/>
      <c r="H43" s="162"/>
      <c r="I43" s="162"/>
      <c r="J43" s="162"/>
      <c r="K43" s="162"/>
      <c r="L43" s="162"/>
      <c r="M43" s="123"/>
      <c r="N43" s="162"/>
      <c r="O43" s="162"/>
      <c r="P43" s="162"/>
      <c r="Q43" s="162"/>
      <c r="R43" s="162"/>
      <c r="S43" s="162"/>
      <c r="T43" s="162"/>
      <c r="U43" s="162"/>
      <c r="V43" s="162"/>
      <c r="W43" s="162"/>
      <c r="X43" s="162"/>
      <c r="Y43" s="162"/>
      <c r="Z43" s="162"/>
      <c r="AA43" s="162"/>
      <c r="AB43" s="162"/>
      <c r="AC43" s="162"/>
      <c r="AD43" s="162"/>
      <c r="AE43" s="162"/>
      <c r="AF43" s="162"/>
      <c r="AG43" s="162"/>
      <c r="AH43" s="162"/>
      <c r="AI43" s="21"/>
      <c r="AJ43" s="21"/>
      <c r="AK43" s="21"/>
      <c r="AL43" s="21"/>
      <c r="AM43" s="21"/>
      <c r="AN43" s="21"/>
      <c r="AO43" s="21"/>
    </row>
    <row r="44" spans="1:41" x14ac:dyDescent="0.2">
      <c r="A44" s="158"/>
      <c r="B44" s="158"/>
      <c r="C44" s="65"/>
      <c r="D44" s="65"/>
      <c r="E44" s="158"/>
      <c r="F44" s="158"/>
      <c r="G44" s="158"/>
      <c r="H44" s="65"/>
      <c r="I44" s="65"/>
      <c r="J44" s="65"/>
      <c r="K44" s="65"/>
      <c r="L44" s="65"/>
      <c r="M44" s="65"/>
      <c r="N44" s="65"/>
      <c r="O44" s="65"/>
      <c r="P44" s="128"/>
      <c r="Q44" s="65"/>
      <c r="R44" s="65"/>
      <c r="S44" s="65"/>
      <c r="T44" s="65"/>
      <c r="U44" s="65"/>
      <c r="V44" s="65"/>
      <c r="W44" s="65"/>
      <c r="X44" s="65"/>
      <c r="Y44" s="124"/>
      <c r="Z44" s="65"/>
      <c r="AA44" s="65"/>
      <c r="AB44" s="65"/>
      <c r="AC44" s="65"/>
      <c r="AD44" s="65"/>
      <c r="AE44" s="65"/>
      <c r="AF44" s="65"/>
      <c r="AG44" s="65"/>
      <c r="AH44" s="65"/>
      <c r="AI44" s="21"/>
      <c r="AJ44" s="125"/>
      <c r="AK44" s="125"/>
      <c r="AL44" s="125"/>
      <c r="AM44" s="125"/>
      <c r="AN44" s="125"/>
      <c r="AO44" s="125"/>
    </row>
    <row r="45" spans="1:41" x14ac:dyDescent="0.2">
      <c r="A45" s="162"/>
      <c r="B45" s="158"/>
      <c r="C45" s="158"/>
      <c r="D45" s="158"/>
      <c r="E45" s="126"/>
      <c r="F45" s="65"/>
      <c r="G45" s="65"/>
      <c r="H45" s="65"/>
      <c r="I45" s="65"/>
      <c r="J45" s="158"/>
      <c r="K45" s="65"/>
      <c r="L45" s="65"/>
      <c r="M45" s="158"/>
      <c r="N45" s="160"/>
      <c r="O45" s="158"/>
      <c r="P45" s="158"/>
      <c r="Q45" s="158"/>
      <c r="R45" s="158"/>
      <c r="S45" s="159"/>
      <c r="T45" s="158"/>
      <c r="U45" s="158"/>
      <c r="V45" s="158"/>
      <c r="W45" s="160"/>
      <c r="X45" s="158"/>
      <c r="Y45" s="158"/>
      <c r="Z45" s="160"/>
      <c r="AA45" s="158"/>
      <c r="AB45" s="158"/>
      <c r="AC45" s="160"/>
      <c r="AD45" s="158"/>
      <c r="AE45" s="158"/>
      <c r="AF45" s="160"/>
      <c r="AG45" s="158"/>
      <c r="AH45" s="158"/>
      <c r="AI45" s="21"/>
      <c r="AJ45" s="127"/>
      <c r="AK45" s="127"/>
      <c r="AL45" s="127"/>
      <c r="AM45" s="127"/>
      <c r="AN45" s="127"/>
      <c r="AO45" s="129"/>
    </row>
    <row r="46" spans="1:41" x14ac:dyDescent="0.2">
      <c r="A46" s="162"/>
      <c r="B46" s="158"/>
      <c r="C46" s="158"/>
      <c r="D46" s="158"/>
      <c r="E46" s="126"/>
      <c r="F46" s="65"/>
      <c r="G46" s="65"/>
      <c r="H46" s="65"/>
      <c r="I46" s="65"/>
      <c r="J46" s="158"/>
      <c r="K46" s="65"/>
      <c r="L46" s="65"/>
      <c r="M46" s="158"/>
      <c r="N46" s="158"/>
      <c r="O46" s="158"/>
      <c r="P46" s="158"/>
      <c r="Q46" s="158"/>
      <c r="R46" s="158"/>
      <c r="S46" s="159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58"/>
      <c r="AE46" s="158"/>
      <c r="AF46" s="158"/>
      <c r="AG46" s="158"/>
      <c r="AH46" s="158"/>
      <c r="AI46" s="21"/>
      <c r="AJ46" s="160"/>
      <c r="AK46" s="160"/>
      <c r="AL46" s="160"/>
      <c r="AM46" s="160"/>
      <c r="AN46" s="160"/>
      <c r="AO46" s="161"/>
    </row>
    <row r="47" spans="1:41" x14ac:dyDescent="0.2">
      <c r="A47" s="162"/>
      <c r="B47" s="158"/>
      <c r="C47" s="158"/>
      <c r="D47" s="158"/>
      <c r="E47" s="123"/>
      <c r="F47" s="65"/>
      <c r="G47" s="65"/>
      <c r="H47" s="65"/>
      <c r="I47" s="65"/>
      <c r="J47" s="158"/>
      <c r="K47" s="65"/>
      <c r="L47" s="65"/>
      <c r="M47" s="158"/>
      <c r="N47" s="158"/>
      <c r="O47" s="158"/>
      <c r="P47" s="158"/>
      <c r="Q47" s="158"/>
      <c r="R47" s="158"/>
      <c r="S47" s="159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58"/>
      <c r="AE47" s="158"/>
      <c r="AF47" s="158"/>
      <c r="AG47" s="158"/>
      <c r="AH47" s="158"/>
      <c r="AI47" s="21"/>
      <c r="AJ47" s="160"/>
      <c r="AK47" s="160"/>
      <c r="AL47" s="160"/>
      <c r="AM47" s="160"/>
      <c r="AN47" s="160"/>
      <c r="AO47" s="161"/>
    </row>
    <row r="48" spans="1:41" x14ac:dyDescent="0.2">
      <c r="A48" s="162"/>
      <c r="B48" s="158"/>
      <c r="C48" s="158"/>
      <c r="D48" s="158"/>
      <c r="E48" s="126"/>
      <c r="F48" s="65"/>
      <c r="G48" s="65"/>
      <c r="H48" s="65"/>
      <c r="I48" s="65"/>
      <c r="J48" s="158"/>
      <c r="K48" s="65"/>
      <c r="L48" s="65"/>
      <c r="M48" s="158"/>
      <c r="N48" s="160"/>
      <c r="O48" s="158"/>
      <c r="P48" s="158"/>
      <c r="Q48" s="158"/>
      <c r="R48" s="158"/>
      <c r="S48" s="159"/>
      <c r="T48" s="158"/>
      <c r="U48" s="158"/>
      <c r="V48" s="158"/>
      <c r="W48" s="160"/>
      <c r="X48" s="158"/>
      <c r="Y48" s="158"/>
      <c r="Z48" s="160"/>
      <c r="AA48" s="158"/>
      <c r="AB48" s="158"/>
      <c r="AC48" s="160"/>
      <c r="AD48" s="158"/>
      <c r="AE48" s="158"/>
      <c r="AF48" s="160"/>
      <c r="AG48" s="158"/>
      <c r="AH48" s="158"/>
      <c r="AI48" s="21"/>
      <c r="AJ48" s="127"/>
      <c r="AK48" s="127"/>
      <c r="AL48" s="127"/>
      <c r="AM48" s="127"/>
      <c r="AN48" s="127"/>
      <c r="AO48" s="129"/>
    </row>
    <row r="49" spans="1:41" x14ac:dyDescent="0.2">
      <c r="A49" s="162"/>
      <c r="B49" s="158"/>
      <c r="C49" s="158"/>
      <c r="D49" s="158"/>
      <c r="E49" s="126"/>
      <c r="F49" s="65"/>
      <c r="G49" s="65"/>
      <c r="H49" s="65"/>
      <c r="I49" s="65"/>
      <c r="J49" s="158"/>
      <c r="K49" s="65"/>
      <c r="L49" s="65"/>
      <c r="M49" s="158"/>
      <c r="N49" s="158"/>
      <c r="O49" s="158"/>
      <c r="P49" s="158"/>
      <c r="Q49" s="158"/>
      <c r="R49" s="158"/>
      <c r="S49" s="159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58"/>
      <c r="AE49" s="158"/>
      <c r="AF49" s="158"/>
      <c r="AG49" s="158"/>
      <c r="AH49" s="158"/>
      <c r="AI49" s="21"/>
      <c r="AJ49" s="160"/>
      <c r="AK49" s="160"/>
      <c r="AL49" s="160"/>
      <c r="AM49" s="160"/>
      <c r="AN49" s="160"/>
      <c r="AO49" s="161"/>
    </row>
    <row r="50" spans="1:41" x14ac:dyDescent="0.2">
      <c r="A50" s="162"/>
      <c r="B50" s="158"/>
      <c r="C50" s="158"/>
      <c r="D50" s="158"/>
      <c r="E50" s="123"/>
      <c r="F50" s="65"/>
      <c r="G50" s="65"/>
      <c r="H50" s="65"/>
      <c r="I50" s="65"/>
      <c r="J50" s="158"/>
      <c r="K50" s="65"/>
      <c r="L50" s="65"/>
      <c r="M50" s="158"/>
      <c r="N50" s="158"/>
      <c r="O50" s="158"/>
      <c r="P50" s="158"/>
      <c r="Q50" s="158"/>
      <c r="R50" s="158"/>
      <c r="S50" s="159"/>
      <c r="T50" s="158"/>
      <c r="U50" s="158"/>
      <c r="V50" s="158"/>
      <c r="W50" s="158"/>
      <c r="X50" s="158"/>
      <c r="Y50" s="158"/>
      <c r="Z50" s="158"/>
      <c r="AA50" s="158"/>
      <c r="AB50" s="158"/>
      <c r="AC50" s="158"/>
      <c r="AD50" s="158"/>
      <c r="AE50" s="158"/>
      <c r="AF50" s="158"/>
      <c r="AG50" s="158"/>
      <c r="AH50" s="158"/>
      <c r="AI50" s="21"/>
      <c r="AJ50" s="160"/>
      <c r="AK50" s="160"/>
      <c r="AL50" s="160"/>
      <c r="AM50" s="160"/>
      <c r="AN50" s="160"/>
      <c r="AO50" s="161"/>
    </row>
    <row r="51" spans="1:41" x14ac:dyDescent="0.2">
      <c r="A51" s="162"/>
      <c r="B51" s="158"/>
      <c r="C51" s="158"/>
      <c r="D51" s="158"/>
      <c r="E51" s="126"/>
      <c r="F51" s="65"/>
      <c r="G51" s="65"/>
      <c r="H51" s="65"/>
      <c r="I51" s="65"/>
      <c r="J51" s="158"/>
      <c r="K51" s="65"/>
      <c r="L51" s="65"/>
      <c r="M51" s="158"/>
      <c r="N51" s="160"/>
      <c r="O51" s="158"/>
      <c r="P51" s="158"/>
      <c r="Q51" s="158"/>
      <c r="R51" s="158"/>
      <c r="S51" s="159"/>
      <c r="T51" s="158"/>
      <c r="U51" s="158"/>
      <c r="V51" s="158"/>
      <c r="W51" s="160"/>
      <c r="X51" s="158"/>
      <c r="Y51" s="158"/>
      <c r="Z51" s="160"/>
      <c r="AA51" s="158"/>
      <c r="AB51" s="158"/>
      <c r="AC51" s="160"/>
      <c r="AD51" s="158"/>
      <c r="AE51" s="158"/>
      <c r="AF51" s="160"/>
      <c r="AG51" s="158"/>
      <c r="AH51" s="158"/>
      <c r="AI51" s="21"/>
      <c r="AJ51" s="127"/>
      <c r="AK51" s="127"/>
      <c r="AL51" s="127"/>
      <c r="AM51" s="127"/>
      <c r="AN51" s="127"/>
      <c r="AO51" s="129"/>
    </row>
    <row r="52" spans="1:41" x14ac:dyDescent="0.2">
      <c r="A52" s="162"/>
      <c r="B52" s="158"/>
      <c r="C52" s="158"/>
      <c r="D52" s="158"/>
      <c r="E52" s="126"/>
      <c r="F52" s="65"/>
      <c r="G52" s="65"/>
      <c r="H52" s="65"/>
      <c r="I52" s="65"/>
      <c r="J52" s="158"/>
      <c r="K52" s="65"/>
      <c r="L52" s="65"/>
      <c r="M52" s="158"/>
      <c r="N52" s="158"/>
      <c r="O52" s="158"/>
      <c r="P52" s="158"/>
      <c r="Q52" s="158"/>
      <c r="R52" s="158"/>
      <c r="S52" s="159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8"/>
      <c r="AE52" s="158"/>
      <c r="AF52" s="158"/>
      <c r="AG52" s="158"/>
      <c r="AH52" s="158"/>
      <c r="AI52" s="21"/>
      <c r="AJ52" s="160"/>
      <c r="AK52" s="160"/>
      <c r="AL52" s="160"/>
      <c r="AM52" s="160"/>
      <c r="AN52" s="160"/>
      <c r="AO52" s="161"/>
    </row>
    <row r="53" spans="1:41" x14ac:dyDescent="0.2">
      <c r="A53" s="162"/>
      <c r="B53" s="158"/>
      <c r="C53" s="158"/>
      <c r="D53" s="158"/>
      <c r="E53" s="123"/>
      <c r="F53" s="65"/>
      <c r="G53" s="65"/>
      <c r="H53" s="65"/>
      <c r="I53" s="65"/>
      <c r="J53" s="158"/>
      <c r="K53" s="65"/>
      <c r="L53" s="65"/>
      <c r="M53" s="158"/>
      <c r="N53" s="158"/>
      <c r="O53" s="158"/>
      <c r="P53" s="158"/>
      <c r="Q53" s="158"/>
      <c r="R53" s="158"/>
      <c r="S53" s="159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8"/>
      <c r="AF53" s="158"/>
      <c r="AG53" s="158"/>
      <c r="AH53" s="158"/>
      <c r="AI53" s="21"/>
      <c r="AJ53" s="160"/>
      <c r="AK53" s="160"/>
      <c r="AL53" s="160"/>
      <c r="AM53" s="160"/>
      <c r="AN53" s="160"/>
      <c r="AO53" s="161"/>
    </row>
    <row r="54" spans="1:41" ht="15.75" x14ac:dyDescent="0.2">
      <c r="A54" s="162"/>
      <c r="B54" s="163"/>
      <c r="C54" s="163"/>
      <c r="D54" s="163"/>
      <c r="E54" s="163"/>
      <c r="F54" s="163"/>
      <c r="G54" s="163"/>
      <c r="H54" s="157"/>
      <c r="I54" s="157"/>
      <c r="J54" s="112"/>
      <c r="K54" s="157"/>
      <c r="L54" s="157"/>
      <c r="M54" s="112"/>
      <c r="N54" s="157"/>
      <c r="O54" s="157"/>
      <c r="P54" s="112"/>
      <c r="Q54" s="157"/>
      <c r="R54" s="157"/>
      <c r="S54" s="112"/>
      <c r="T54" s="157"/>
      <c r="U54" s="157"/>
      <c r="V54" s="112"/>
      <c r="W54" s="157"/>
      <c r="X54" s="157"/>
      <c r="Y54" s="112"/>
      <c r="Z54" s="157"/>
      <c r="AA54" s="157"/>
      <c r="AB54" s="112"/>
      <c r="AC54" s="157"/>
      <c r="AD54" s="157"/>
      <c r="AE54" s="112"/>
      <c r="AF54" s="157"/>
      <c r="AG54" s="157"/>
      <c r="AH54" s="112"/>
      <c r="AI54" s="21"/>
      <c r="AJ54" s="21"/>
      <c r="AK54" s="21"/>
      <c r="AL54" s="21"/>
      <c r="AM54" s="21"/>
      <c r="AN54" s="21"/>
      <c r="AO54" s="21"/>
    </row>
    <row r="55" spans="1:41" ht="15.75" x14ac:dyDescent="0.2">
      <c r="A55" s="162"/>
      <c r="B55" s="163"/>
      <c r="C55" s="163"/>
      <c r="D55" s="163"/>
      <c r="E55" s="163"/>
      <c r="F55" s="163"/>
      <c r="G55" s="163"/>
      <c r="H55" s="157"/>
      <c r="I55" s="157"/>
      <c r="J55" s="112"/>
      <c r="K55" s="157"/>
      <c r="L55" s="157"/>
      <c r="M55" s="112"/>
      <c r="N55" s="157"/>
      <c r="O55" s="157"/>
      <c r="P55" s="112"/>
      <c r="Q55" s="157"/>
      <c r="R55" s="157"/>
      <c r="S55" s="112"/>
      <c r="T55" s="157"/>
      <c r="U55" s="157"/>
      <c r="V55" s="112"/>
      <c r="W55" s="157"/>
      <c r="X55" s="157"/>
      <c r="Y55" s="112"/>
      <c r="Z55" s="157"/>
      <c r="AA55" s="157"/>
      <c r="AB55" s="112"/>
      <c r="AC55" s="157"/>
      <c r="AD55" s="157"/>
      <c r="AE55" s="112"/>
      <c r="AF55" s="157"/>
      <c r="AG55" s="157"/>
      <c r="AH55" s="112"/>
      <c r="AI55" s="21"/>
      <c r="AJ55" s="21"/>
      <c r="AK55" s="21"/>
    </row>
    <row r="56" spans="1:41" ht="15.75" x14ac:dyDescent="0.2">
      <c r="A56" s="123"/>
      <c r="B56" s="111"/>
      <c r="C56" s="111"/>
      <c r="D56" s="111"/>
      <c r="E56" s="111"/>
      <c r="F56" s="111"/>
      <c r="G56" s="111"/>
      <c r="H56" s="112"/>
      <c r="I56" s="112"/>
      <c r="J56" s="112"/>
      <c r="K56" s="112"/>
      <c r="L56" s="112"/>
      <c r="M56" s="112"/>
      <c r="N56" s="112"/>
      <c r="O56" s="112"/>
      <c r="P56" s="112"/>
      <c r="Q56" s="112"/>
      <c r="R56" s="112"/>
      <c r="S56" s="112"/>
      <c r="T56" s="112"/>
      <c r="U56" s="112"/>
      <c r="V56" s="112"/>
      <c r="W56" s="112"/>
      <c r="X56" s="112"/>
      <c r="Y56" s="112"/>
      <c r="Z56" s="112"/>
      <c r="AA56" s="112"/>
      <c r="AB56" s="112"/>
      <c r="AC56" s="112"/>
      <c r="AD56" s="112"/>
      <c r="AE56" s="112"/>
      <c r="AF56" s="112"/>
      <c r="AG56" s="112"/>
      <c r="AH56" s="112"/>
      <c r="AI56" s="21"/>
      <c r="AJ56" s="21"/>
      <c r="AK56" s="21"/>
    </row>
    <row r="57" spans="1:41" ht="15.75" x14ac:dyDescent="0.25">
      <c r="A57" s="21"/>
      <c r="B57" s="21"/>
      <c r="C57" s="21"/>
      <c r="D57" s="21"/>
      <c r="E57" s="21"/>
      <c r="F57" s="21"/>
      <c r="G57" s="156"/>
      <c r="H57" s="156"/>
      <c r="I57" s="156"/>
      <c r="J57" s="156"/>
      <c r="K57" s="156"/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14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</row>
    <row r="58" spans="1:41" x14ac:dyDescent="0.2">
      <c r="A58" s="21"/>
      <c r="B58" s="21"/>
      <c r="C58" s="21"/>
      <c r="D58" s="21"/>
      <c r="E58" s="21"/>
      <c r="F58" s="21"/>
      <c r="G58" s="393"/>
      <c r="H58" s="154"/>
      <c r="I58" s="154"/>
      <c r="J58" s="154"/>
      <c r="K58" s="154"/>
      <c r="L58" s="154"/>
      <c r="M58" s="154"/>
      <c r="N58" s="154"/>
      <c r="O58" s="154"/>
      <c r="P58" s="154"/>
      <c r="Q58" s="154"/>
      <c r="R58" s="154"/>
      <c r="S58" s="154"/>
      <c r="T58" s="154"/>
      <c r="U58" s="154"/>
      <c r="V58" s="154"/>
      <c r="W58" s="154"/>
      <c r="X58" s="154"/>
      <c r="Y58" s="154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</row>
    <row r="59" spans="1:41" x14ac:dyDescent="0.2">
      <c r="A59" s="21"/>
      <c r="B59" s="21"/>
      <c r="C59" s="21"/>
      <c r="D59" s="21"/>
      <c r="E59" s="21"/>
      <c r="F59" s="21"/>
      <c r="G59" s="394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</row>
    <row r="60" spans="1:41" x14ac:dyDescent="0.2">
      <c r="A60" s="21"/>
      <c r="B60" s="21"/>
      <c r="C60" s="21"/>
      <c r="D60" s="21"/>
      <c r="E60" s="21"/>
      <c r="F60" s="21"/>
      <c r="G60" s="21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</row>
    <row r="61" spans="1:41" x14ac:dyDescent="0.2">
      <c r="A61" s="21"/>
      <c r="B61" s="21"/>
      <c r="C61" s="21"/>
      <c r="D61" s="21"/>
      <c r="E61" s="21"/>
      <c r="F61" s="21"/>
      <c r="G61" s="21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</row>
    <row r="62" spans="1:41" x14ac:dyDescent="0.2">
      <c r="A62" s="21"/>
      <c r="B62" s="21"/>
      <c r="C62" s="21"/>
      <c r="D62" s="21"/>
      <c r="E62" s="21"/>
      <c r="F62" s="21"/>
      <c r="G62" s="21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</row>
    <row r="63" spans="1:41" x14ac:dyDescent="0.2">
      <c r="A63" s="21"/>
      <c r="B63" s="21"/>
      <c r="C63" s="21"/>
      <c r="D63" s="21"/>
      <c r="E63" s="21"/>
      <c r="F63" s="21"/>
      <c r="G63" s="21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</row>
    <row r="64" spans="1:41" x14ac:dyDescent="0.2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</row>
    <row r="65" spans="1:37" ht="15.75" x14ac:dyDescent="0.25">
      <c r="A65" s="21"/>
      <c r="B65" s="21"/>
      <c r="C65" s="21"/>
      <c r="D65" s="21"/>
      <c r="E65" s="21"/>
      <c r="F65" s="21"/>
      <c r="G65" s="156"/>
      <c r="H65" s="156"/>
      <c r="I65" s="156"/>
      <c r="J65" s="156"/>
      <c r="K65" s="156"/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15"/>
      <c r="AA65" s="113"/>
      <c r="AB65" s="66"/>
      <c r="AC65" s="113"/>
      <c r="AD65" s="113"/>
      <c r="AE65" s="66"/>
      <c r="AF65" s="113"/>
      <c r="AG65" s="113"/>
      <c r="AH65" s="21"/>
      <c r="AI65" s="21"/>
      <c r="AJ65" s="21"/>
      <c r="AK65" s="21"/>
    </row>
    <row r="66" spans="1:37" ht="12.75" customHeight="1" x14ac:dyDescent="0.2">
      <c r="A66" s="21"/>
      <c r="B66" s="21"/>
      <c r="C66" s="21"/>
      <c r="D66" s="21"/>
      <c r="E66" s="21"/>
      <c r="F66" s="21"/>
      <c r="G66" s="393"/>
      <c r="H66" s="154"/>
      <c r="I66" s="154"/>
      <c r="J66" s="154"/>
      <c r="K66" s="154"/>
      <c r="L66" s="154"/>
      <c r="M66" s="154"/>
      <c r="N66" s="113"/>
      <c r="O66" s="113"/>
      <c r="P66" s="154"/>
      <c r="Q66" s="154"/>
      <c r="R66" s="154"/>
      <c r="S66" s="154"/>
      <c r="T66" s="154"/>
      <c r="U66" s="154"/>
      <c r="V66" s="154"/>
      <c r="W66" s="154"/>
      <c r="X66" s="154"/>
      <c r="Y66" s="154"/>
      <c r="Z66" s="21"/>
      <c r="AA66" s="66"/>
      <c r="AB66" s="21"/>
      <c r="AC66" s="21"/>
      <c r="AD66" s="21"/>
      <c r="AE66" s="21"/>
      <c r="AF66" s="21"/>
      <c r="AG66" s="21"/>
      <c r="AH66" s="21"/>
      <c r="AI66" s="21"/>
      <c r="AJ66" s="21"/>
      <c r="AK66" s="21"/>
    </row>
    <row r="67" spans="1:37" x14ac:dyDescent="0.2">
      <c r="A67" s="21"/>
      <c r="B67" s="21"/>
      <c r="C67" s="21"/>
      <c r="D67" s="21"/>
      <c r="E67" s="21"/>
      <c r="F67" s="21"/>
      <c r="G67" s="394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21"/>
      <c r="AA67" s="67"/>
      <c r="AB67" s="21"/>
      <c r="AC67" s="21"/>
      <c r="AD67" s="21"/>
      <c r="AE67" s="21"/>
      <c r="AF67" s="21"/>
      <c r="AG67" s="21"/>
      <c r="AH67" s="21"/>
      <c r="AI67" s="21"/>
      <c r="AJ67" s="21"/>
      <c r="AK67" s="21"/>
    </row>
    <row r="68" spans="1:37" x14ac:dyDescent="0.2">
      <c r="A68" s="21"/>
      <c r="B68" s="21"/>
      <c r="C68" s="21"/>
      <c r="D68" s="21"/>
      <c r="E68" s="21"/>
      <c r="F68" s="21"/>
      <c r="G68" s="21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21"/>
      <c r="AA68" s="67"/>
      <c r="AB68" s="21"/>
      <c r="AC68" s="21"/>
      <c r="AD68" s="21"/>
      <c r="AE68" s="21"/>
      <c r="AF68" s="21"/>
      <c r="AG68" s="21"/>
      <c r="AH68" s="21"/>
      <c r="AI68" s="21"/>
      <c r="AJ68" s="21"/>
      <c r="AK68" s="21"/>
    </row>
    <row r="69" spans="1:37" x14ac:dyDescent="0.2">
      <c r="A69" s="21"/>
      <c r="B69" s="21"/>
      <c r="C69" s="21"/>
      <c r="D69" s="21"/>
      <c r="E69" s="21"/>
      <c r="F69" s="21"/>
      <c r="G69" s="21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21"/>
      <c r="AA69" s="67"/>
      <c r="AB69" s="21"/>
      <c r="AC69" s="21"/>
      <c r="AD69" s="21"/>
      <c r="AE69" s="21"/>
      <c r="AF69" s="21"/>
      <c r="AG69" s="21"/>
      <c r="AH69" s="21"/>
      <c r="AI69" s="21"/>
      <c r="AJ69" s="21"/>
      <c r="AK69" s="21"/>
    </row>
    <row r="70" spans="1:37" x14ac:dyDescent="0.2">
      <c r="A70" s="21"/>
      <c r="B70" s="21"/>
      <c r="C70" s="21"/>
      <c r="D70" s="21"/>
      <c r="E70" s="21"/>
      <c r="F70" s="21"/>
      <c r="G70" s="21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21"/>
      <c r="AA70" s="67"/>
      <c r="AB70" s="21"/>
      <c r="AC70" s="21"/>
      <c r="AD70" s="21"/>
      <c r="AE70" s="21"/>
      <c r="AF70" s="21"/>
      <c r="AG70" s="21"/>
      <c r="AH70" s="21"/>
      <c r="AI70" s="21"/>
      <c r="AJ70" s="21"/>
      <c r="AK70" s="21"/>
    </row>
    <row r="71" spans="1:37" x14ac:dyDescent="0.2">
      <c r="A71" s="21"/>
      <c r="B71" s="21"/>
      <c r="C71" s="21"/>
      <c r="D71" s="21"/>
      <c r="E71" s="21"/>
      <c r="F71" s="21"/>
      <c r="G71" s="21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</row>
    <row r="72" spans="1:37" x14ac:dyDescent="0.2">
      <c r="A72" s="21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</row>
    <row r="73" spans="1:37" x14ac:dyDescent="0.2">
      <c r="A73" s="21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</row>
    <row r="74" spans="1:37" x14ac:dyDescent="0.2">
      <c r="A74" s="21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</row>
    <row r="75" spans="1:37" x14ac:dyDescent="0.2">
      <c r="A75" s="21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</row>
    <row r="76" spans="1:37" x14ac:dyDescent="0.2">
      <c r="A76" s="21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</row>
    <row r="77" spans="1:37" x14ac:dyDescent="0.2">
      <c r="A77" s="21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</row>
    <row r="78" spans="1:37" x14ac:dyDescent="0.2">
      <c r="A78" s="21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</row>
    <row r="79" spans="1:37" x14ac:dyDescent="0.2">
      <c r="A79" s="21"/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</row>
    <row r="80" spans="1:37" x14ac:dyDescent="0.2">
      <c r="A80" s="21"/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</row>
    <row r="81" spans="1:37" x14ac:dyDescent="0.2">
      <c r="A81" s="21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</row>
    <row r="82" spans="1:37" x14ac:dyDescent="0.2">
      <c r="A82" s="21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</row>
    <row r="83" spans="1:37" x14ac:dyDescent="0.2">
      <c r="A83" s="21"/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</row>
    <row r="84" spans="1:37" x14ac:dyDescent="0.2">
      <c r="A84" s="21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</row>
    <row r="85" spans="1:37" x14ac:dyDescent="0.2">
      <c r="A85" s="21"/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</row>
    <row r="86" spans="1:37" x14ac:dyDescent="0.2">
      <c r="A86" s="21"/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</row>
    <row r="87" spans="1:37" x14ac:dyDescent="0.2">
      <c r="A87" s="21"/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</row>
    <row r="88" spans="1:37" x14ac:dyDescent="0.2">
      <c r="A88" s="21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</row>
    <row r="89" spans="1:37" x14ac:dyDescent="0.2">
      <c r="A89" s="21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</row>
    <row r="90" spans="1:37" x14ac:dyDescent="0.2">
      <c r="A90" s="2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</row>
    <row r="91" spans="1:37" x14ac:dyDescent="0.2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</row>
    <row r="92" spans="1:37" x14ac:dyDescent="0.2">
      <c r="A92" s="21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</row>
    <row r="93" spans="1:37" x14ac:dyDescent="0.2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</row>
    <row r="94" spans="1:37" x14ac:dyDescent="0.2">
      <c r="A94" s="21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</row>
    <row r="95" spans="1:37" x14ac:dyDescent="0.2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</row>
    <row r="96" spans="1:37" x14ac:dyDescent="0.2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</row>
    <row r="97" spans="1:37" x14ac:dyDescent="0.2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</row>
    <row r="98" spans="1:37" x14ac:dyDescent="0.2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</row>
    <row r="99" spans="1:37" x14ac:dyDescent="0.2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</row>
    <row r="100" spans="1:37" x14ac:dyDescent="0.2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</row>
    <row r="101" spans="1:37" x14ac:dyDescent="0.2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</row>
    <row r="102" spans="1:37" x14ac:dyDescent="0.2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</row>
    <row r="103" spans="1:37" x14ac:dyDescent="0.2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</row>
    <row r="104" spans="1:37" x14ac:dyDescent="0.2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</row>
    <row r="105" spans="1:37" x14ac:dyDescent="0.2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</row>
    <row r="106" spans="1:37" x14ac:dyDescent="0.2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</row>
    <row r="107" spans="1:37" x14ac:dyDescent="0.2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</row>
    <row r="108" spans="1:37" x14ac:dyDescent="0.2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</row>
    <row r="109" spans="1:37" x14ac:dyDescent="0.2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</row>
    <row r="110" spans="1:37" x14ac:dyDescent="0.2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</row>
    <row r="111" spans="1:37" x14ac:dyDescent="0.2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</row>
    <row r="112" spans="1:37" x14ac:dyDescent="0.2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</row>
    <row r="113" spans="1:37" x14ac:dyDescent="0.2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</row>
    <row r="114" spans="1:37" x14ac:dyDescent="0.2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</row>
    <row r="115" spans="1:37" x14ac:dyDescent="0.2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</row>
    <row r="116" spans="1:37" x14ac:dyDescent="0.2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</row>
    <row r="117" spans="1:37" x14ac:dyDescent="0.2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</row>
    <row r="118" spans="1:37" x14ac:dyDescent="0.2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</row>
    <row r="119" spans="1:37" x14ac:dyDescent="0.2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</row>
    <row r="120" spans="1:37" x14ac:dyDescent="0.2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</row>
    <row r="121" spans="1:37" x14ac:dyDescent="0.2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</row>
    <row r="122" spans="1:37" x14ac:dyDescent="0.2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</row>
    <row r="123" spans="1:37" x14ac:dyDescent="0.2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</row>
    <row r="124" spans="1:37" x14ac:dyDescent="0.2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</row>
    <row r="125" spans="1:37" x14ac:dyDescent="0.2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</row>
    <row r="126" spans="1:37" x14ac:dyDescent="0.2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</row>
    <row r="127" spans="1:37" x14ac:dyDescent="0.2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</row>
    <row r="128" spans="1:37" x14ac:dyDescent="0.2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</row>
    <row r="129" spans="1:37" x14ac:dyDescent="0.2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</row>
    <row r="130" spans="1:37" x14ac:dyDescent="0.2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</row>
    <row r="131" spans="1:37" x14ac:dyDescent="0.2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</row>
    <row r="132" spans="1:37" x14ac:dyDescent="0.2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</row>
    <row r="133" spans="1:37" x14ac:dyDescent="0.2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</row>
    <row r="134" spans="1:37" x14ac:dyDescent="0.2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</row>
    <row r="135" spans="1:37" x14ac:dyDescent="0.2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</row>
    <row r="136" spans="1:37" x14ac:dyDescent="0.2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</row>
    <row r="137" spans="1:37" x14ac:dyDescent="0.2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</row>
    <row r="138" spans="1:37" x14ac:dyDescent="0.2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</row>
    <row r="139" spans="1:37" x14ac:dyDescent="0.2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</row>
    <row r="140" spans="1:37" x14ac:dyDescent="0.2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</row>
    <row r="141" spans="1:37" x14ac:dyDescent="0.2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</row>
    <row r="142" spans="1:37" x14ac:dyDescent="0.2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</row>
    <row r="143" spans="1:37" x14ac:dyDescent="0.2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</row>
    <row r="144" spans="1:37" x14ac:dyDescent="0.2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</row>
    <row r="145" spans="1:37" x14ac:dyDescent="0.2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</row>
    <row r="146" spans="1:37" x14ac:dyDescent="0.2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</row>
    <row r="147" spans="1:37" x14ac:dyDescent="0.2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</row>
    <row r="148" spans="1:37" x14ac:dyDescent="0.2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</row>
    <row r="149" spans="1:37" x14ac:dyDescent="0.2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</row>
    <row r="150" spans="1:37" x14ac:dyDescent="0.2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</row>
    <row r="151" spans="1:37" x14ac:dyDescent="0.2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</row>
    <row r="152" spans="1:37" x14ac:dyDescent="0.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</row>
    <row r="153" spans="1:37" x14ac:dyDescent="0.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</row>
    <row r="154" spans="1:37" x14ac:dyDescent="0.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</row>
    <row r="155" spans="1:37" x14ac:dyDescent="0.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</row>
    <row r="156" spans="1:37" x14ac:dyDescent="0.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</row>
    <row r="157" spans="1:37" x14ac:dyDescent="0.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</row>
    <row r="158" spans="1:37" x14ac:dyDescent="0.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</row>
    <row r="159" spans="1:37" x14ac:dyDescent="0.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</row>
    <row r="160" spans="1:37" x14ac:dyDescent="0.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</row>
    <row r="161" spans="1:37" x14ac:dyDescent="0.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</row>
    <row r="162" spans="1:37" x14ac:dyDescent="0.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</row>
    <row r="163" spans="1:37" x14ac:dyDescent="0.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</row>
    <row r="164" spans="1:37" x14ac:dyDescent="0.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</row>
  </sheetData>
  <mergeCells count="573">
    <mergeCell ref="A3:A13"/>
    <mergeCell ref="B3:B5"/>
    <mergeCell ref="C3:C5"/>
    <mergeCell ref="D3:D5"/>
    <mergeCell ref="J3:J5"/>
    <mergeCell ref="M3:M5"/>
    <mergeCell ref="H1:J1"/>
    <mergeCell ref="K1:M1"/>
    <mergeCell ref="N1:P1"/>
    <mergeCell ref="A1:A2"/>
    <mergeCell ref="B1:B2"/>
    <mergeCell ref="C1:D1"/>
    <mergeCell ref="E1:E2"/>
    <mergeCell ref="F1:F2"/>
    <mergeCell ref="G1:G2"/>
    <mergeCell ref="B6:B8"/>
    <mergeCell ref="C6:C8"/>
    <mergeCell ref="D6:D8"/>
    <mergeCell ref="J6:J8"/>
    <mergeCell ref="M6:M8"/>
    <mergeCell ref="N6:N8"/>
    <mergeCell ref="N3:N5"/>
    <mergeCell ref="O3:O5"/>
    <mergeCell ref="P3:P5"/>
    <mergeCell ref="AP4:AP5"/>
    <mergeCell ref="AQ4:AQ5"/>
    <mergeCell ref="AR4:AR5"/>
    <mergeCell ref="AF3:AF5"/>
    <mergeCell ref="AG3:AG5"/>
    <mergeCell ref="AH3:AH5"/>
    <mergeCell ref="AI3:AI5"/>
    <mergeCell ref="AJ3:AJ5"/>
    <mergeCell ref="AK3:AK5"/>
    <mergeCell ref="AM4:AM5"/>
    <mergeCell ref="AN4:AN5"/>
    <mergeCell ref="AO4:AO5"/>
    <mergeCell ref="Q3:Q5"/>
    <mergeCell ref="R3:R5"/>
    <mergeCell ref="S3:S5"/>
    <mergeCell ref="Z1:AB1"/>
    <mergeCell ref="AC1:AE1"/>
    <mergeCell ref="AF1:AH1"/>
    <mergeCell ref="AI1:AK1"/>
    <mergeCell ref="Q1:S1"/>
    <mergeCell ref="T1:V1"/>
    <mergeCell ref="W1:Y1"/>
    <mergeCell ref="Z3:Z5"/>
    <mergeCell ref="AA3:AA5"/>
    <mergeCell ref="AB3:AB5"/>
    <mergeCell ref="AC3:AC5"/>
    <mergeCell ref="AD3:AD5"/>
    <mergeCell ref="AE3:AE5"/>
    <mergeCell ref="T3:T5"/>
    <mergeCell ref="U3:U5"/>
    <mergeCell ref="V3:V5"/>
    <mergeCell ref="W3:W5"/>
    <mergeCell ref="X3:X5"/>
    <mergeCell ref="Y3:Y5"/>
    <mergeCell ref="AQ7:AQ8"/>
    <mergeCell ref="AR7:AR8"/>
    <mergeCell ref="B9:B11"/>
    <mergeCell ref="C9:C11"/>
    <mergeCell ref="D9:D11"/>
    <mergeCell ref="J9:J11"/>
    <mergeCell ref="M9:M11"/>
    <mergeCell ref="AG6:AG8"/>
    <mergeCell ref="AH6:AH8"/>
    <mergeCell ref="AI6:AI8"/>
    <mergeCell ref="AJ6:AJ8"/>
    <mergeCell ref="AK6:AK8"/>
    <mergeCell ref="AM7:AM8"/>
    <mergeCell ref="AA6:AA8"/>
    <mergeCell ref="AB6:AB8"/>
    <mergeCell ref="AC6:AC8"/>
    <mergeCell ref="AD6:AD8"/>
    <mergeCell ref="AE6:AE8"/>
    <mergeCell ref="AF6:AF8"/>
    <mergeCell ref="U6:U8"/>
    <mergeCell ref="V6:V8"/>
    <mergeCell ref="W6:W8"/>
    <mergeCell ref="X6:X8"/>
    <mergeCell ref="Y6:Y8"/>
    <mergeCell ref="N9:N11"/>
    <mergeCell ref="O9:O11"/>
    <mergeCell ref="P9:P11"/>
    <mergeCell ref="Q9:Q11"/>
    <mergeCell ref="R9:R11"/>
    <mergeCell ref="S9:S11"/>
    <mergeCell ref="AN7:AN8"/>
    <mergeCell ref="AO7:AO8"/>
    <mergeCell ref="AP7:AP8"/>
    <mergeCell ref="Z6:Z8"/>
    <mergeCell ref="O6:O8"/>
    <mergeCell ref="P6:P8"/>
    <mergeCell ref="Q6:Q8"/>
    <mergeCell ref="R6:R8"/>
    <mergeCell ref="S6:S8"/>
    <mergeCell ref="T6:T8"/>
    <mergeCell ref="Z9:Z11"/>
    <mergeCell ref="AA9:AA11"/>
    <mergeCell ref="AB9:AB11"/>
    <mergeCell ref="AC9:AC11"/>
    <mergeCell ref="AD9:AD11"/>
    <mergeCell ref="AE9:AE11"/>
    <mergeCell ref="T9:T11"/>
    <mergeCell ref="U9:U11"/>
    <mergeCell ref="V9:V11"/>
    <mergeCell ref="W9:W11"/>
    <mergeCell ref="X9:X11"/>
    <mergeCell ref="Y9:Y11"/>
    <mergeCell ref="AM10:AM11"/>
    <mergeCell ref="AN10:AN11"/>
    <mergeCell ref="AO10:AO11"/>
    <mergeCell ref="AP10:AP11"/>
    <mergeCell ref="AQ10:AQ11"/>
    <mergeCell ref="AR10:AR11"/>
    <mergeCell ref="AF9:AF11"/>
    <mergeCell ref="AG9:AG11"/>
    <mergeCell ref="AH9:AH11"/>
    <mergeCell ref="AI9:AI11"/>
    <mergeCell ref="AJ9:AJ11"/>
    <mergeCell ref="AK9:AK11"/>
    <mergeCell ref="G15:G16"/>
    <mergeCell ref="T13:U13"/>
    <mergeCell ref="W13:X13"/>
    <mergeCell ref="Z13:AA13"/>
    <mergeCell ref="AC13:AD13"/>
    <mergeCell ref="AF13:AG13"/>
    <mergeCell ref="AI13:AJ13"/>
    <mergeCell ref="W12:X12"/>
    <mergeCell ref="Z12:AA12"/>
    <mergeCell ref="AC12:AD12"/>
    <mergeCell ref="AF12:AG12"/>
    <mergeCell ref="AI12:AJ12"/>
    <mergeCell ref="B13:G13"/>
    <mergeCell ref="H13:I13"/>
    <mergeCell ref="K13:L13"/>
    <mergeCell ref="N13:O13"/>
    <mergeCell ref="Q13:R13"/>
    <mergeCell ref="B12:G12"/>
    <mergeCell ref="H12:I12"/>
    <mergeCell ref="K12:L12"/>
    <mergeCell ref="N12:O12"/>
    <mergeCell ref="Q12:R12"/>
    <mergeCell ref="T12:U12"/>
    <mergeCell ref="Q17:Q19"/>
    <mergeCell ref="R17:R19"/>
    <mergeCell ref="S17:S19"/>
    <mergeCell ref="Z15:AB15"/>
    <mergeCell ref="AC15:AE15"/>
    <mergeCell ref="AF15:AH15"/>
    <mergeCell ref="AI15:AK15"/>
    <mergeCell ref="A17:A27"/>
    <mergeCell ref="B17:B19"/>
    <mergeCell ref="C17:C19"/>
    <mergeCell ref="D17:D19"/>
    <mergeCell ref="J17:J19"/>
    <mergeCell ref="M17:M19"/>
    <mergeCell ref="H15:J15"/>
    <mergeCell ref="K15:M15"/>
    <mergeCell ref="N15:P15"/>
    <mergeCell ref="Q15:S15"/>
    <mergeCell ref="T15:V15"/>
    <mergeCell ref="W15:Y15"/>
    <mergeCell ref="A15:A16"/>
    <mergeCell ref="B15:B16"/>
    <mergeCell ref="C15:D15"/>
    <mergeCell ref="E15:E16"/>
    <mergeCell ref="F15:F16"/>
    <mergeCell ref="B20:B22"/>
    <mergeCell ref="C20:C22"/>
    <mergeCell ref="D20:D22"/>
    <mergeCell ref="AP18:AP19"/>
    <mergeCell ref="AQ18:AQ19"/>
    <mergeCell ref="AR18:AR19"/>
    <mergeCell ref="AF17:AF19"/>
    <mergeCell ref="AG17:AG19"/>
    <mergeCell ref="AH17:AH19"/>
    <mergeCell ref="AI17:AI19"/>
    <mergeCell ref="AJ17:AJ19"/>
    <mergeCell ref="AK17:AK19"/>
    <mergeCell ref="J20:J22"/>
    <mergeCell ref="M20:M22"/>
    <mergeCell ref="N20:N22"/>
    <mergeCell ref="AM18:AM19"/>
    <mergeCell ref="AN18:AN19"/>
    <mergeCell ref="AO18:AO19"/>
    <mergeCell ref="Z17:Z19"/>
    <mergeCell ref="AA17:AA19"/>
    <mergeCell ref="AB17:AB19"/>
    <mergeCell ref="AC17:AC19"/>
    <mergeCell ref="AD17:AD19"/>
    <mergeCell ref="AE17:AE19"/>
    <mergeCell ref="T17:T19"/>
    <mergeCell ref="U17:U19"/>
    <mergeCell ref="V17:V19"/>
    <mergeCell ref="W17:W19"/>
    <mergeCell ref="X17:X19"/>
    <mergeCell ref="Y17:Y19"/>
    <mergeCell ref="N17:N19"/>
    <mergeCell ref="O17:O19"/>
    <mergeCell ref="P17:P19"/>
    <mergeCell ref="AQ21:AQ22"/>
    <mergeCell ref="AR21:AR22"/>
    <mergeCell ref="B23:B25"/>
    <mergeCell ref="C23:C25"/>
    <mergeCell ref="D23:D25"/>
    <mergeCell ref="J23:J25"/>
    <mergeCell ref="M23:M25"/>
    <mergeCell ref="AG20:AG22"/>
    <mergeCell ref="AH20:AH22"/>
    <mergeCell ref="AI20:AI22"/>
    <mergeCell ref="AJ20:AJ22"/>
    <mergeCell ref="AK20:AK22"/>
    <mergeCell ref="AM21:AM22"/>
    <mergeCell ref="AA20:AA22"/>
    <mergeCell ref="AB20:AB22"/>
    <mergeCell ref="AC20:AC22"/>
    <mergeCell ref="AD20:AD22"/>
    <mergeCell ref="AE20:AE22"/>
    <mergeCell ref="AF20:AF22"/>
    <mergeCell ref="U20:U22"/>
    <mergeCell ref="V20:V22"/>
    <mergeCell ref="W20:W22"/>
    <mergeCell ref="X20:X22"/>
    <mergeCell ref="Y20:Y22"/>
    <mergeCell ref="N23:N25"/>
    <mergeCell ref="O23:O25"/>
    <mergeCell ref="P23:P25"/>
    <mergeCell ref="Q23:Q25"/>
    <mergeCell ref="R23:R25"/>
    <mergeCell ref="S23:S25"/>
    <mergeCell ref="AN21:AN22"/>
    <mergeCell ref="AO21:AO22"/>
    <mergeCell ref="AP21:AP22"/>
    <mergeCell ref="Z20:Z22"/>
    <mergeCell ref="O20:O22"/>
    <mergeCell ref="P20:P22"/>
    <mergeCell ref="Q20:Q22"/>
    <mergeCell ref="R20:R22"/>
    <mergeCell ref="S20:S22"/>
    <mergeCell ref="T20:T22"/>
    <mergeCell ref="Z23:Z25"/>
    <mergeCell ref="AA23:AA25"/>
    <mergeCell ref="AB23:AB25"/>
    <mergeCell ref="AC23:AC25"/>
    <mergeCell ref="AD23:AD25"/>
    <mergeCell ref="AE23:AE25"/>
    <mergeCell ref="T23:T25"/>
    <mergeCell ref="U23:U25"/>
    <mergeCell ref="V23:V25"/>
    <mergeCell ref="W23:W25"/>
    <mergeCell ref="X23:X25"/>
    <mergeCell ref="Y23:Y25"/>
    <mergeCell ref="AM24:AM25"/>
    <mergeCell ref="AN24:AN25"/>
    <mergeCell ref="AO24:AO25"/>
    <mergeCell ref="AP24:AP25"/>
    <mergeCell ref="AQ24:AQ25"/>
    <mergeCell ref="AR24:AR25"/>
    <mergeCell ref="AF23:AF25"/>
    <mergeCell ref="AG23:AG25"/>
    <mergeCell ref="AH23:AH25"/>
    <mergeCell ref="AI23:AI25"/>
    <mergeCell ref="AJ23:AJ25"/>
    <mergeCell ref="AK23:AK25"/>
    <mergeCell ref="B27:G27"/>
    <mergeCell ref="H27:I27"/>
    <mergeCell ref="K27:L27"/>
    <mergeCell ref="N27:O27"/>
    <mergeCell ref="Q27:R27"/>
    <mergeCell ref="B26:G26"/>
    <mergeCell ref="H26:I26"/>
    <mergeCell ref="K26:L26"/>
    <mergeCell ref="N26:O26"/>
    <mergeCell ref="Q26:R26"/>
    <mergeCell ref="T27:U27"/>
    <mergeCell ref="W27:X27"/>
    <mergeCell ref="Z27:AA27"/>
    <mergeCell ref="AC27:AD27"/>
    <mergeCell ref="AF27:AG27"/>
    <mergeCell ref="AI27:AJ27"/>
    <mergeCell ref="W26:X26"/>
    <mergeCell ref="Z26:AA26"/>
    <mergeCell ref="AC26:AD26"/>
    <mergeCell ref="AF26:AG26"/>
    <mergeCell ref="AI26:AJ26"/>
    <mergeCell ref="T26:U26"/>
    <mergeCell ref="Z29:AB29"/>
    <mergeCell ref="AC29:AE29"/>
    <mergeCell ref="AF29:AH29"/>
    <mergeCell ref="A31:A41"/>
    <mergeCell ref="B31:B33"/>
    <mergeCell ref="C31:C33"/>
    <mergeCell ref="D31:D33"/>
    <mergeCell ref="J31:J33"/>
    <mergeCell ref="M31:M33"/>
    <mergeCell ref="N31:N33"/>
    <mergeCell ref="H29:J29"/>
    <mergeCell ref="K29:M29"/>
    <mergeCell ref="N29:P29"/>
    <mergeCell ref="Q29:S29"/>
    <mergeCell ref="T29:V29"/>
    <mergeCell ref="W29:Y29"/>
    <mergeCell ref="A29:A30"/>
    <mergeCell ref="B29:B30"/>
    <mergeCell ref="C29:D29"/>
    <mergeCell ref="E29:E30"/>
    <mergeCell ref="F29:F30"/>
    <mergeCell ref="G29:G30"/>
    <mergeCell ref="W31:W33"/>
    <mergeCell ref="X31:X33"/>
    <mergeCell ref="Y31:Y33"/>
    <mergeCell ref="Z31:Z33"/>
    <mergeCell ref="O31:O33"/>
    <mergeCell ref="P31:P33"/>
    <mergeCell ref="Q31:Q33"/>
    <mergeCell ref="R31:R33"/>
    <mergeCell ref="S31:S33"/>
    <mergeCell ref="T31:T33"/>
    <mergeCell ref="AN32:AN33"/>
    <mergeCell ref="AO32:AO33"/>
    <mergeCell ref="B34:B36"/>
    <mergeCell ref="C34:C36"/>
    <mergeCell ref="D34:D36"/>
    <mergeCell ref="J34:J36"/>
    <mergeCell ref="M34:M36"/>
    <mergeCell ref="N34:N36"/>
    <mergeCell ref="O34:O36"/>
    <mergeCell ref="P34:P36"/>
    <mergeCell ref="AG31:AG33"/>
    <mergeCell ref="AH31:AH33"/>
    <mergeCell ref="AJ32:AJ33"/>
    <mergeCell ref="AK32:AK33"/>
    <mergeCell ref="AL32:AL33"/>
    <mergeCell ref="AM32:AM33"/>
    <mergeCell ref="AA31:AA33"/>
    <mergeCell ref="AB31:AB33"/>
    <mergeCell ref="AC31:AC33"/>
    <mergeCell ref="AD31:AD33"/>
    <mergeCell ref="AE31:AE33"/>
    <mergeCell ref="AF31:AF33"/>
    <mergeCell ref="U31:U33"/>
    <mergeCell ref="V31:V33"/>
    <mergeCell ref="Q34:Q36"/>
    <mergeCell ref="R34:R36"/>
    <mergeCell ref="S34:S36"/>
    <mergeCell ref="T34:T36"/>
    <mergeCell ref="U34:U36"/>
    <mergeCell ref="V34:V36"/>
    <mergeCell ref="W37:W39"/>
    <mergeCell ref="X37:X39"/>
    <mergeCell ref="Y37:Y39"/>
    <mergeCell ref="W34:W36"/>
    <mergeCell ref="X34:X36"/>
    <mergeCell ref="Y34:Y36"/>
    <mergeCell ref="Z34:Z36"/>
    <mergeCell ref="AA34:AA36"/>
    <mergeCell ref="AB34:AB36"/>
    <mergeCell ref="AO38:AO39"/>
    <mergeCell ref="AH37:AH39"/>
    <mergeCell ref="AJ38:AJ39"/>
    <mergeCell ref="AK38:AK39"/>
    <mergeCell ref="AL38:AL39"/>
    <mergeCell ref="AM38:AM39"/>
    <mergeCell ref="AN38:AN39"/>
    <mergeCell ref="AM35:AM36"/>
    <mergeCell ref="AN35:AN36"/>
    <mergeCell ref="AO35:AO36"/>
    <mergeCell ref="AC34:AC36"/>
    <mergeCell ref="AD34:AD36"/>
    <mergeCell ref="AE34:AE36"/>
    <mergeCell ref="AF34:AF36"/>
    <mergeCell ref="AG34:AG36"/>
    <mergeCell ref="AH34:AH36"/>
    <mergeCell ref="AJ35:AJ36"/>
    <mergeCell ref="AK35:AK36"/>
    <mergeCell ref="AL35:AL36"/>
    <mergeCell ref="B37:B39"/>
    <mergeCell ref="C37:C39"/>
    <mergeCell ref="D37:D39"/>
    <mergeCell ref="J37:J39"/>
    <mergeCell ref="M37:M39"/>
    <mergeCell ref="N37:N39"/>
    <mergeCell ref="AF40:AG40"/>
    <mergeCell ref="Z37:Z39"/>
    <mergeCell ref="O37:O39"/>
    <mergeCell ref="P37:P39"/>
    <mergeCell ref="Q37:Q39"/>
    <mergeCell ref="R37:R39"/>
    <mergeCell ref="S37:S39"/>
    <mergeCell ref="T37:T39"/>
    <mergeCell ref="AG37:AG39"/>
    <mergeCell ref="AA37:AA39"/>
    <mergeCell ref="AB37:AB39"/>
    <mergeCell ref="AC37:AC39"/>
    <mergeCell ref="AD37:AD39"/>
    <mergeCell ref="AE37:AE39"/>
    <mergeCell ref="AF37:AF39"/>
    <mergeCell ref="U37:U39"/>
    <mergeCell ref="V37:V39"/>
    <mergeCell ref="AC41:AD41"/>
    <mergeCell ref="B40:G40"/>
    <mergeCell ref="H40:I40"/>
    <mergeCell ref="K40:L40"/>
    <mergeCell ref="N40:O40"/>
    <mergeCell ref="Q40:R40"/>
    <mergeCell ref="T40:U40"/>
    <mergeCell ref="W40:X40"/>
    <mergeCell ref="Z40:AA40"/>
    <mergeCell ref="AC40:AD40"/>
    <mergeCell ref="AF41:AG41"/>
    <mergeCell ref="A43:A44"/>
    <mergeCell ref="B43:B44"/>
    <mergeCell ref="C43:D43"/>
    <mergeCell ref="E43:E44"/>
    <mergeCell ref="F43:F44"/>
    <mergeCell ref="G43:G44"/>
    <mergeCell ref="H43:J43"/>
    <mergeCell ref="K43:L43"/>
    <mergeCell ref="AF43:AH43"/>
    <mergeCell ref="N43:P43"/>
    <mergeCell ref="Q43:S43"/>
    <mergeCell ref="T43:V43"/>
    <mergeCell ref="W43:Y43"/>
    <mergeCell ref="Z43:AB43"/>
    <mergeCell ref="AC43:AE43"/>
    <mergeCell ref="B41:G41"/>
    <mergeCell ref="H41:I41"/>
    <mergeCell ref="K41:L41"/>
    <mergeCell ref="N41:O41"/>
    <mergeCell ref="Q41:R41"/>
    <mergeCell ref="T41:U41"/>
    <mergeCell ref="W41:X41"/>
    <mergeCell ref="Z41:AA41"/>
    <mergeCell ref="A45:A55"/>
    <mergeCell ref="B45:B47"/>
    <mergeCell ref="C45:C47"/>
    <mergeCell ref="D45:D47"/>
    <mergeCell ref="J45:J47"/>
    <mergeCell ref="M45:M47"/>
    <mergeCell ref="N45:N47"/>
    <mergeCell ref="O45:O47"/>
    <mergeCell ref="P45:P47"/>
    <mergeCell ref="B48:B50"/>
    <mergeCell ref="C48:C50"/>
    <mergeCell ref="D48:D50"/>
    <mergeCell ref="J48:J50"/>
    <mergeCell ref="M48:M50"/>
    <mergeCell ref="N48:N50"/>
    <mergeCell ref="AM46:AM47"/>
    <mergeCell ref="AN46:AN47"/>
    <mergeCell ref="AO46:AO47"/>
    <mergeCell ref="AC45:AC47"/>
    <mergeCell ref="AD45:AD47"/>
    <mergeCell ref="AE45:AE47"/>
    <mergeCell ref="AF45:AF47"/>
    <mergeCell ref="AG45:AG47"/>
    <mergeCell ref="AH45:AH47"/>
    <mergeCell ref="AJ46:AJ47"/>
    <mergeCell ref="AK46:AK47"/>
    <mergeCell ref="AL46:AL47"/>
    <mergeCell ref="W45:W47"/>
    <mergeCell ref="X45:X47"/>
    <mergeCell ref="Y45:Y47"/>
    <mergeCell ref="Z45:Z47"/>
    <mergeCell ref="AA45:AA47"/>
    <mergeCell ref="AB45:AB47"/>
    <mergeCell ref="Q45:Q47"/>
    <mergeCell ref="R45:R47"/>
    <mergeCell ref="S45:S47"/>
    <mergeCell ref="T45:T47"/>
    <mergeCell ref="U45:U47"/>
    <mergeCell ref="V45:V47"/>
    <mergeCell ref="W48:W50"/>
    <mergeCell ref="X48:X50"/>
    <mergeCell ref="Y48:Y50"/>
    <mergeCell ref="Z48:Z50"/>
    <mergeCell ref="O48:O50"/>
    <mergeCell ref="P48:P50"/>
    <mergeCell ref="Q48:Q50"/>
    <mergeCell ref="R48:R50"/>
    <mergeCell ref="S48:S50"/>
    <mergeCell ref="T48:T50"/>
    <mergeCell ref="AN49:AN50"/>
    <mergeCell ref="AO49:AO50"/>
    <mergeCell ref="B51:B53"/>
    <mergeCell ref="C51:C53"/>
    <mergeCell ref="D51:D53"/>
    <mergeCell ref="J51:J53"/>
    <mergeCell ref="M51:M53"/>
    <mergeCell ref="N51:N53"/>
    <mergeCell ref="O51:O53"/>
    <mergeCell ref="P51:P53"/>
    <mergeCell ref="AG48:AG50"/>
    <mergeCell ref="AH48:AH50"/>
    <mergeCell ref="AJ49:AJ50"/>
    <mergeCell ref="AK49:AK50"/>
    <mergeCell ref="AL49:AL50"/>
    <mergeCell ref="AM49:AM50"/>
    <mergeCell ref="AA48:AA50"/>
    <mergeCell ref="AB48:AB50"/>
    <mergeCell ref="AC48:AC50"/>
    <mergeCell ref="AD48:AD50"/>
    <mergeCell ref="AE48:AE50"/>
    <mergeCell ref="AF48:AF50"/>
    <mergeCell ref="U48:U50"/>
    <mergeCell ref="V48:V50"/>
    <mergeCell ref="W51:W53"/>
    <mergeCell ref="X51:X53"/>
    <mergeCell ref="Y51:Y53"/>
    <mergeCell ref="Z51:Z53"/>
    <mergeCell ref="AA51:AA53"/>
    <mergeCell ref="AB51:AB53"/>
    <mergeCell ref="Q51:Q53"/>
    <mergeCell ref="R51:R53"/>
    <mergeCell ref="S51:S53"/>
    <mergeCell ref="T51:T53"/>
    <mergeCell ref="U51:U53"/>
    <mergeCell ref="V51:V53"/>
    <mergeCell ref="AJ52:AJ53"/>
    <mergeCell ref="AK52:AK53"/>
    <mergeCell ref="AL52:AL53"/>
    <mergeCell ref="AM52:AM53"/>
    <mergeCell ref="AN52:AN53"/>
    <mergeCell ref="AO52:AO53"/>
    <mergeCell ref="AC51:AC53"/>
    <mergeCell ref="AD51:AD53"/>
    <mergeCell ref="AE51:AE53"/>
    <mergeCell ref="AF51:AF53"/>
    <mergeCell ref="AG51:AG53"/>
    <mergeCell ref="AH51:AH53"/>
    <mergeCell ref="AF55:AG55"/>
    <mergeCell ref="G57:Y57"/>
    <mergeCell ref="G58:G59"/>
    <mergeCell ref="H58:I58"/>
    <mergeCell ref="J58:K58"/>
    <mergeCell ref="L58:M58"/>
    <mergeCell ref="N58:O58"/>
    <mergeCell ref="W54:X54"/>
    <mergeCell ref="Z54:AA54"/>
    <mergeCell ref="AC54:AD54"/>
    <mergeCell ref="AF54:AG54"/>
    <mergeCell ref="B55:G55"/>
    <mergeCell ref="H55:I55"/>
    <mergeCell ref="K55:L55"/>
    <mergeCell ref="N55:O55"/>
    <mergeCell ref="Q55:R55"/>
    <mergeCell ref="T55:U55"/>
    <mergeCell ref="B54:G54"/>
    <mergeCell ref="H54:I54"/>
    <mergeCell ref="K54:L54"/>
    <mergeCell ref="N54:O54"/>
    <mergeCell ref="Q54:R54"/>
    <mergeCell ref="T54:U54"/>
    <mergeCell ref="P58:Q58"/>
    <mergeCell ref="R58:S58"/>
    <mergeCell ref="T58:U58"/>
    <mergeCell ref="V58:W58"/>
    <mergeCell ref="X58:Y58"/>
    <mergeCell ref="G65:Y65"/>
    <mergeCell ref="W55:X55"/>
    <mergeCell ref="Z55:AA55"/>
    <mergeCell ref="AC55:AD55"/>
    <mergeCell ref="T66:U66"/>
    <mergeCell ref="V66:W66"/>
    <mergeCell ref="X66:Y66"/>
    <mergeCell ref="G66:G67"/>
    <mergeCell ref="H66:I66"/>
    <mergeCell ref="J66:K66"/>
    <mergeCell ref="L66:M66"/>
    <mergeCell ref="P66:Q66"/>
    <mergeCell ref="R66:S66"/>
  </mergeCells>
  <pageMargins left="0.78740157499999996" right="0.78740157499999996" top="0.984251969" bottom="0.984251969" header="0.4921259845" footer="0.4921259845"/>
  <pageSetup paperSize="9" scale="5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S71"/>
  <sheetViews>
    <sheetView zoomScale="70" zoomScaleNormal="70" workbookViewId="0">
      <selection activeCell="F52" sqref="F52"/>
    </sheetView>
  </sheetViews>
  <sheetFormatPr defaultRowHeight="12.75" x14ac:dyDescent="0.2"/>
  <cols>
    <col min="1" max="1" width="10.140625" customWidth="1"/>
    <col min="2" max="2" width="6.140625" customWidth="1"/>
    <col min="3" max="3" width="8.140625" customWidth="1"/>
    <col min="5" max="5" width="21.85546875" customWidth="1"/>
    <col min="6" max="6" width="11.7109375" customWidth="1"/>
    <col min="7" max="7" width="12" customWidth="1"/>
    <col min="8" max="8" width="9.85546875" customWidth="1"/>
    <col min="9" max="10" width="11.7109375" customWidth="1"/>
    <col min="11" max="11" width="10.42578125" customWidth="1"/>
    <col min="12" max="13" width="10.7109375" customWidth="1"/>
    <col min="14" max="14" width="8.42578125" customWidth="1"/>
    <col min="15" max="16" width="7.28515625" customWidth="1"/>
    <col min="17" max="17" width="8.85546875" customWidth="1"/>
    <col min="18" max="19" width="7.28515625" customWidth="1"/>
    <col min="20" max="20" width="8.85546875" customWidth="1"/>
    <col min="21" max="22" width="7.28515625" customWidth="1"/>
    <col min="23" max="23" width="9.5703125" customWidth="1"/>
    <col min="24" max="24" width="8" customWidth="1"/>
    <col min="25" max="25" width="9.5703125" customWidth="1"/>
    <col min="26" max="26" width="9.28515625" customWidth="1"/>
    <col min="27" max="28" width="7.28515625" customWidth="1"/>
    <col min="29" max="29" width="8.5703125" customWidth="1"/>
    <col min="30" max="31" width="7.28515625" customWidth="1"/>
    <col min="32" max="32" width="8.5703125" customWidth="1"/>
    <col min="33" max="33" width="7.28515625" customWidth="1"/>
    <col min="34" max="34" width="9" customWidth="1"/>
    <col min="36" max="41" width="7.7109375" customWidth="1"/>
  </cols>
  <sheetData>
    <row r="1" spans="1:45" ht="12.75" customHeight="1" x14ac:dyDescent="0.2">
      <c r="A1" s="289" t="s">
        <v>12</v>
      </c>
      <c r="B1" s="291" t="s">
        <v>26</v>
      </c>
      <c r="C1" s="252" t="s">
        <v>32</v>
      </c>
      <c r="D1" s="293"/>
      <c r="E1" s="293" t="s">
        <v>28</v>
      </c>
      <c r="F1" s="289" t="s">
        <v>29</v>
      </c>
      <c r="G1" s="252" t="s">
        <v>2</v>
      </c>
      <c r="H1" s="284" t="s">
        <v>30</v>
      </c>
      <c r="I1" s="285"/>
      <c r="J1" s="286"/>
      <c r="K1" s="287" t="s">
        <v>3</v>
      </c>
      <c r="L1" s="287"/>
      <c r="M1" s="288"/>
      <c r="N1" s="266" t="s">
        <v>4</v>
      </c>
      <c r="O1" s="267"/>
      <c r="P1" s="268"/>
      <c r="Q1" s="269" t="s">
        <v>5</v>
      </c>
      <c r="R1" s="270"/>
      <c r="S1" s="271"/>
      <c r="T1" s="278" t="s">
        <v>7</v>
      </c>
      <c r="U1" s="279"/>
      <c r="V1" s="280"/>
      <c r="W1" s="281" t="s">
        <v>11</v>
      </c>
      <c r="X1" s="282"/>
      <c r="Y1" s="283"/>
      <c r="Z1" s="272" t="s">
        <v>8</v>
      </c>
      <c r="AA1" s="273"/>
      <c r="AB1" s="274"/>
      <c r="AC1" s="275" t="s">
        <v>9</v>
      </c>
      <c r="AD1" s="276"/>
      <c r="AE1" s="277"/>
      <c r="AF1" s="257" t="s">
        <v>10</v>
      </c>
      <c r="AG1" s="258"/>
      <c r="AH1" s="296"/>
      <c r="AI1" s="295" t="s">
        <v>22</v>
      </c>
      <c r="AJ1" s="258"/>
      <c r="AK1" s="296"/>
    </row>
    <row r="2" spans="1:45" ht="26.25" thickBot="1" x14ac:dyDescent="0.25">
      <c r="A2" s="290"/>
      <c r="B2" s="292"/>
      <c r="C2" s="52"/>
      <c r="D2" s="2" t="s">
        <v>27</v>
      </c>
      <c r="E2" s="294"/>
      <c r="F2" s="290"/>
      <c r="G2" s="230"/>
      <c r="H2" s="53" t="s">
        <v>34</v>
      </c>
      <c r="I2" s="71" t="s">
        <v>31</v>
      </c>
      <c r="J2" s="54" t="s">
        <v>21</v>
      </c>
      <c r="K2" s="32" t="s">
        <v>34</v>
      </c>
      <c r="L2" s="34" t="s">
        <v>31</v>
      </c>
      <c r="M2" s="7" t="s">
        <v>21</v>
      </c>
      <c r="N2" s="5" t="s">
        <v>6</v>
      </c>
      <c r="O2" s="90" t="s">
        <v>31</v>
      </c>
      <c r="P2" s="16" t="s">
        <v>21</v>
      </c>
      <c r="Q2" s="13" t="s">
        <v>6</v>
      </c>
      <c r="R2" s="91" t="s">
        <v>31</v>
      </c>
      <c r="S2" s="14" t="s">
        <v>21</v>
      </c>
      <c r="T2" s="37" t="s">
        <v>6</v>
      </c>
      <c r="U2" s="92" t="s">
        <v>31</v>
      </c>
      <c r="V2" s="38" t="s">
        <v>21</v>
      </c>
      <c r="W2" s="36" t="s">
        <v>11</v>
      </c>
      <c r="X2" s="93" t="s">
        <v>31</v>
      </c>
      <c r="Y2" s="94" t="s">
        <v>21</v>
      </c>
      <c r="Z2" s="12" t="s">
        <v>6</v>
      </c>
      <c r="AA2" s="95" t="s">
        <v>31</v>
      </c>
      <c r="AB2" s="10" t="s">
        <v>21</v>
      </c>
      <c r="AC2" s="56" t="s">
        <v>6</v>
      </c>
      <c r="AD2" s="96" t="s">
        <v>31</v>
      </c>
      <c r="AE2" s="57" t="s">
        <v>21</v>
      </c>
      <c r="AF2" s="58" t="s">
        <v>6</v>
      </c>
      <c r="AG2" s="97" t="s">
        <v>31</v>
      </c>
      <c r="AH2" s="24" t="s">
        <v>21</v>
      </c>
      <c r="AI2" s="130" t="s">
        <v>6</v>
      </c>
      <c r="AJ2" s="119" t="s">
        <v>31</v>
      </c>
      <c r="AK2" s="131" t="s">
        <v>23</v>
      </c>
      <c r="AM2" s="125"/>
      <c r="AN2" s="125"/>
      <c r="AO2" s="125"/>
      <c r="AP2" s="125"/>
      <c r="AQ2" s="125"/>
      <c r="AR2" s="125"/>
      <c r="AS2" s="21"/>
    </row>
    <row r="3" spans="1:45" ht="12.75" customHeight="1" x14ac:dyDescent="0.2">
      <c r="A3" s="260" t="s">
        <v>24</v>
      </c>
      <c r="B3" s="252">
        <v>1</v>
      </c>
      <c r="C3" s="253" t="s">
        <v>18</v>
      </c>
      <c r="D3" s="254">
        <v>130</v>
      </c>
      <c r="E3" s="47" t="s">
        <v>0</v>
      </c>
      <c r="F3" s="4">
        <v>222</v>
      </c>
      <c r="G3" s="11">
        <v>14699</v>
      </c>
      <c r="H3" s="28">
        <f>G3-K3-F3</f>
        <v>14130</v>
      </c>
      <c r="I3" s="30">
        <f>((10800*H3)/F3)*100</f>
        <v>68740540.540540546</v>
      </c>
      <c r="J3" s="234">
        <f>I5/D3</f>
        <v>564146.44148890721</v>
      </c>
      <c r="K3" s="22">
        <v>347</v>
      </c>
      <c r="L3" s="23">
        <f>((10800*K3)/F3)*100</f>
        <v>1688108.1081081079</v>
      </c>
      <c r="M3" s="237">
        <f>L5/D3</f>
        <v>13871.016432660266</v>
      </c>
      <c r="N3" s="214">
        <v>23.9</v>
      </c>
      <c r="O3" s="205">
        <f>L5*N3/100</f>
        <v>430972.48056275444</v>
      </c>
      <c r="P3" s="208">
        <f>O3/D3</f>
        <v>3315.1729274058034</v>
      </c>
      <c r="Q3" s="218">
        <v>74.7</v>
      </c>
      <c r="R3" s="205">
        <f>O3*Q3/100</f>
        <v>321936.44298037759</v>
      </c>
      <c r="S3" s="219">
        <f>R3/D3</f>
        <v>2476.4341767721353</v>
      </c>
      <c r="T3" s="218">
        <v>2.4</v>
      </c>
      <c r="U3" s="205">
        <f>O3*T3/100</f>
        <v>10343.339533506105</v>
      </c>
      <c r="V3" s="225">
        <f>U3/D3</f>
        <v>79.564150257739271</v>
      </c>
      <c r="W3" s="211">
        <v>12.7</v>
      </c>
      <c r="X3" s="205">
        <f>L5*W3/100</f>
        <v>229010.48130322099</v>
      </c>
      <c r="Y3" s="208">
        <f>X3/D3</f>
        <v>1761.6190869478537</v>
      </c>
      <c r="Z3" s="214">
        <v>1.3</v>
      </c>
      <c r="AA3" s="205">
        <f>L5*Z3/100</f>
        <v>23442.017771195853</v>
      </c>
      <c r="AB3" s="225">
        <f>AA3/D3</f>
        <v>180.32321362458347</v>
      </c>
      <c r="AC3" s="214">
        <v>0.8</v>
      </c>
      <c r="AD3" s="205">
        <f>L5*AC3/100</f>
        <v>14425.857089966677</v>
      </c>
      <c r="AE3" s="225">
        <f>AD3/D3</f>
        <v>110.96813146128214</v>
      </c>
      <c r="AF3" s="211">
        <v>61.2</v>
      </c>
      <c r="AG3" s="205">
        <f>L5*AF3/100</f>
        <v>1103578.0673824509</v>
      </c>
      <c r="AH3" s="225">
        <f>AG3/D3</f>
        <v>8489.0620567880833</v>
      </c>
      <c r="AI3" s="215">
        <v>5.0999999999999996</v>
      </c>
      <c r="AJ3" s="206">
        <f>L5*AI3/100</f>
        <v>91964.838948537552</v>
      </c>
      <c r="AK3" s="226">
        <f>AJ3/D3</f>
        <v>707.42183806567346</v>
      </c>
      <c r="AM3" s="127"/>
      <c r="AN3" s="127"/>
      <c r="AO3" s="127"/>
      <c r="AP3" s="127"/>
      <c r="AQ3" s="127"/>
      <c r="AR3" s="129"/>
      <c r="AS3" s="21"/>
    </row>
    <row r="4" spans="1:45" ht="12.75" customHeight="1" x14ac:dyDescent="0.2">
      <c r="A4" s="261"/>
      <c r="B4" s="229"/>
      <c r="C4" s="232"/>
      <c r="D4" s="235"/>
      <c r="E4" s="48" t="s">
        <v>14</v>
      </c>
      <c r="F4" s="39">
        <v>219</v>
      </c>
      <c r="G4" s="59">
        <v>16412</v>
      </c>
      <c r="H4" s="33">
        <f>G4-K4-F4</f>
        <v>15804</v>
      </c>
      <c r="I4" s="30">
        <f>((10800*H4)/F4)*100</f>
        <v>77937534.246575341</v>
      </c>
      <c r="J4" s="235"/>
      <c r="K4" s="3">
        <v>389</v>
      </c>
      <c r="L4" s="23">
        <f>((10800*K4)/F4)*100</f>
        <v>1918356.1643835616</v>
      </c>
      <c r="M4" s="237"/>
      <c r="N4" s="215"/>
      <c r="O4" s="206"/>
      <c r="P4" s="209"/>
      <c r="Q4" s="215"/>
      <c r="R4" s="206"/>
      <c r="S4" s="220"/>
      <c r="T4" s="215"/>
      <c r="U4" s="206"/>
      <c r="V4" s="226"/>
      <c r="W4" s="212"/>
      <c r="X4" s="206"/>
      <c r="Y4" s="209"/>
      <c r="Z4" s="215"/>
      <c r="AA4" s="206"/>
      <c r="AB4" s="226"/>
      <c r="AC4" s="215"/>
      <c r="AD4" s="206"/>
      <c r="AE4" s="226"/>
      <c r="AF4" s="212"/>
      <c r="AG4" s="206"/>
      <c r="AH4" s="226"/>
      <c r="AI4" s="215"/>
      <c r="AJ4" s="206"/>
      <c r="AK4" s="226"/>
      <c r="AM4" s="160"/>
      <c r="AN4" s="160"/>
      <c r="AO4" s="160"/>
      <c r="AP4" s="160"/>
      <c r="AQ4" s="160"/>
      <c r="AR4" s="161"/>
      <c r="AS4" s="21"/>
    </row>
    <row r="5" spans="1:45" ht="12.75" customHeight="1" thickBot="1" x14ac:dyDescent="0.25">
      <c r="A5" s="261"/>
      <c r="B5" s="263"/>
      <c r="C5" s="264"/>
      <c r="D5" s="265"/>
      <c r="E5" s="51" t="s">
        <v>1</v>
      </c>
      <c r="F5" s="42">
        <f t="shared" ref="F5:L5" si="0">AVERAGE(F3:F4)</f>
        <v>220.5</v>
      </c>
      <c r="G5" s="62">
        <f t="shared" si="0"/>
        <v>15555.5</v>
      </c>
      <c r="H5" s="55">
        <f t="shared" si="0"/>
        <v>14967</v>
      </c>
      <c r="I5" s="106">
        <f t="shared" si="0"/>
        <v>73339037.393557936</v>
      </c>
      <c r="J5" s="265"/>
      <c r="K5" s="64">
        <f t="shared" si="0"/>
        <v>368</v>
      </c>
      <c r="L5" s="63">
        <f t="shared" si="0"/>
        <v>1803232.1362458346</v>
      </c>
      <c r="M5" s="237"/>
      <c r="N5" s="216"/>
      <c r="O5" s="207"/>
      <c r="P5" s="210"/>
      <c r="Q5" s="216"/>
      <c r="R5" s="207"/>
      <c r="S5" s="221"/>
      <c r="T5" s="216"/>
      <c r="U5" s="207"/>
      <c r="V5" s="227"/>
      <c r="W5" s="213"/>
      <c r="X5" s="207"/>
      <c r="Y5" s="210"/>
      <c r="Z5" s="216"/>
      <c r="AA5" s="207"/>
      <c r="AB5" s="227"/>
      <c r="AC5" s="216"/>
      <c r="AD5" s="207"/>
      <c r="AE5" s="227"/>
      <c r="AF5" s="213"/>
      <c r="AG5" s="207"/>
      <c r="AH5" s="227"/>
      <c r="AI5" s="215"/>
      <c r="AJ5" s="206"/>
      <c r="AK5" s="226"/>
      <c r="AM5" s="160"/>
      <c r="AN5" s="160"/>
      <c r="AO5" s="160"/>
      <c r="AP5" s="160"/>
      <c r="AQ5" s="160"/>
      <c r="AR5" s="161"/>
      <c r="AS5" s="21"/>
    </row>
    <row r="6" spans="1:45" ht="13.5" thickBot="1" x14ac:dyDescent="0.25">
      <c r="A6" s="261"/>
      <c r="B6" s="252">
        <v>2</v>
      </c>
      <c r="C6" s="253" t="s">
        <v>18</v>
      </c>
      <c r="D6" s="254">
        <v>465.92</v>
      </c>
      <c r="E6" s="47" t="s">
        <v>0</v>
      </c>
      <c r="F6" s="4">
        <v>101</v>
      </c>
      <c r="G6" s="11">
        <v>14648</v>
      </c>
      <c r="H6" s="20">
        <f>G6-K6-F6</f>
        <v>14320</v>
      </c>
      <c r="I6" s="116">
        <f>((10800*H6)/F6)*200</f>
        <v>306249504.95049506</v>
      </c>
      <c r="J6" s="254">
        <f>I8/D6</f>
        <v>626088.58065684605</v>
      </c>
      <c r="K6" s="9">
        <v>227</v>
      </c>
      <c r="L6" s="8">
        <f>((10800*K6)/F6)*300</f>
        <v>7281980.1980198016</v>
      </c>
      <c r="M6" s="255">
        <f>L8/D6</f>
        <v>15842.801133001265</v>
      </c>
      <c r="N6" s="238">
        <v>16.7</v>
      </c>
      <c r="O6" s="240">
        <f>L8*N6/100</f>
        <v>1232706.8099492877</v>
      </c>
      <c r="P6" s="246">
        <f>O6/D6</f>
        <v>2645.7477892112115</v>
      </c>
      <c r="Q6" s="401">
        <v>68.400000000000006</v>
      </c>
      <c r="R6" s="240">
        <f>O6*Q6/100</f>
        <v>843171.45800531283</v>
      </c>
      <c r="S6" s="250">
        <f>R6/D6</f>
        <v>1809.6914878204689</v>
      </c>
      <c r="T6" s="401">
        <v>5.3</v>
      </c>
      <c r="U6" s="240">
        <f>O6*T6/100</f>
        <v>65333.460927312241</v>
      </c>
      <c r="V6" s="242">
        <f>U6/D6</f>
        <v>140.22463282819419</v>
      </c>
      <c r="W6" s="244">
        <v>4</v>
      </c>
      <c r="X6" s="240">
        <f>L8*W6/100</f>
        <v>295259.11615551799</v>
      </c>
      <c r="Y6" s="246">
        <f>X6/D6</f>
        <v>633.71204532005061</v>
      </c>
      <c r="Z6" s="238">
        <v>0.4</v>
      </c>
      <c r="AA6" s="240">
        <f>L8*Z6/100</f>
        <v>29525.911615551802</v>
      </c>
      <c r="AB6" s="242">
        <f>AA6/D6</f>
        <v>63.371204532005066</v>
      </c>
      <c r="AC6" s="238">
        <v>0.7</v>
      </c>
      <c r="AD6" s="240">
        <f>L8*AC6/100</f>
        <v>51670.34532721564</v>
      </c>
      <c r="AE6" s="242">
        <f>AD6/D6</f>
        <v>110.89960793100884</v>
      </c>
      <c r="AF6" s="244">
        <v>62.3</v>
      </c>
      <c r="AG6" s="240">
        <f>L8*AF6/100</f>
        <v>4598660.7341221925</v>
      </c>
      <c r="AH6" s="242">
        <f>AG6/D6</f>
        <v>9870.0651058597887</v>
      </c>
      <c r="AI6" s="216">
        <v>2.4</v>
      </c>
      <c r="AJ6" s="206">
        <f>L8*AI6/100</f>
        <v>177155.46969331079</v>
      </c>
      <c r="AK6" s="226">
        <f>AJ6/D6</f>
        <v>380.22722719203034</v>
      </c>
      <c r="AM6" s="127"/>
      <c r="AN6" s="127"/>
      <c r="AO6" s="127"/>
      <c r="AP6" s="127"/>
      <c r="AQ6" s="127"/>
      <c r="AR6" s="129"/>
      <c r="AS6" s="21"/>
    </row>
    <row r="7" spans="1:45" x14ac:dyDescent="0.2">
      <c r="A7" s="261"/>
      <c r="B7" s="229"/>
      <c r="C7" s="232"/>
      <c r="D7" s="235"/>
      <c r="E7" s="48" t="s">
        <v>14</v>
      </c>
      <c r="F7" s="39">
        <v>123</v>
      </c>
      <c r="G7" s="59">
        <v>16190</v>
      </c>
      <c r="H7" s="33">
        <f>G7-K7-F7</f>
        <v>15783</v>
      </c>
      <c r="I7" s="116">
        <f>((10800*H7)/F7)*200</f>
        <v>277164878.04878044</v>
      </c>
      <c r="J7" s="235"/>
      <c r="K7" s="3">
        <v>284</v>
      </c>
      <c r="L7" s="8">
        <f>((10800*K7)/F7)*300</f>
        <v>7480975.6097560972</v>
      </c>
      <c r="M7" s="237"/>
      <c r="N7" s="215"/>
      <c r="O7" s="206"/>
      <c r="P7" s="209"/>
      <c r="Q7" s="215"/>
      <c r="R7" s="206"/>
      <c r="S7" s="220"/>
      <c r="T7" s="215"/>
      <c r="U7" s="206"/>
      <c r="V7" s="226"/>
      <c r="W7" s="212"/>
      <c r="X7" s="206"/>
      <c r="Y7" s="209"/>
      <c r="Z7" s="215"/>
      <c r="AA7" s="206"/>
      <c r="AB7" s="226"/>
      <c r="AC7" s="215"/>
      <c r="AD7" s="206"/>
      <c r="AE7" s="226"/>
      <c r="AF7" s="212"/>
      <c r="AG7" s="206"/>
      <c r="AH7" s="226"/>
      <c r="AI7" s="217"/>
      <c r="AJ7" s="206"/>
      <c r="AK7" s="226"/>
      <c r="AM7" s="160"/>
      <c r="AN7" s="160"/>
      <c r="AO7" s="160"/>
      <c r="AP7" s="160"/>
      <c r="AQ7" s="160"/>
      <c r="AR7" s="161"/>
      <c r="AS7" s="21"/>
    </row>
    <row r="8" spans="1:45" ht="12.75" customHeight="1" thickBot="1" x14ac:dyDescent="0.25">
      <c r="A8" s="261"/>
      <c r="B8" s="230"/>
      <c r="C8" s="233"/>
      <c r="D8" s="236"/>
      <c r="E8" s="49" t="s">
        <v>1</v>
      </c>
      <c r="F8" s="40">
        <f t="shared" ref="F8:L8" si="1">AVERAGE(F6:F7)</f>
        <v>112</v>
      </c>
      <c r="G8" s="60">
        <f t="shared" si="1"/>
        <v>15419</v>
      </c>
      <c r="H8" s="53">
        <f t="shared" si="1"/>
        <v>15051.5</v>
      </c>
      <c r="I8" s="71">
        <f t="shared" si="1"/>
        <v>291707191.49963772</v>
      </c>
      <c r="J8" s="236"/>
      <c r="K8" s="6">
        <f t="shared" si="1"/>
        <v>255.5</v>
      </c>
      <c r="L8" s="7">
        <f t="shared" si="1"/>
        <v>7381477.9038879499</v>
      </c>
      <c r="M8" s="256"/>
      <c r="N8" s="239"/>
      <c r="O8" s="241"/>
      <c r="P8" s="247"/>
      <c r="Q8" s="239"/>
      <c r="R8" s="241"/>
      <c r="S8" s="251"/>
      <c r="T8" s="239"/>
      <c r="U8" s="241"/>
      <c r="V8" s="243"/>
      <c r="W8" s="245"/>
      <c r="X8" s="241"/>
      <c r="Y8" s="247"/>
      <c r="Z8" s="239"/>
      <c r="AA8" s="241"/>
      <c r="AB8" s="243"/>
      <c r="AC8" s="239"/>
      <c r="AD8" s="241"/>
      <c r="AE8" s="243"/>
      <c r="AF8" s="245"/>
      <c r="AG8" s="241"/>
      <c r="AH8" s="243"/>
      <c r="AI8" s="218"/>
      <c r="AJ8" s="206"/>
      <c r="AK8" s="226"/>
      <c r="AM8" s="160"/>
      <c r="AN8" s="160"/>
      <c r="AO8" s="160"/>
      <c r="AP8" s="160"/>
      <c r="AQ8" s="160"/>
      <c r="AR8" s="161"/>
      <c r="AS8" s="21"/>
    </row>
    <row r="9" spans="1:45" x14ac:dyDescent="0.2">
      <c r="A9" s="261"/>
      <c r="B9" s="228">
        <v>3</v>
      </c>
      <c r="C9" s="231" t="s">
        <v>18</v>
      </c>
      <c r="D9" s="234">
        <v>299</v>
      </c>
      <c r="E9" s="50" t="s">
        <v>0</v>
      </c>
      <c r="F9" s="41">
        <v>135</v>
      </c>
      <c r="G9" s="61">
        <v>14686</v>
      </c>
      <c r="H9" s="28">
        <f>G9-K9-F9</f>
        <v>14273</v>
      </c>
      <c r="I9" s="30">
        <f>((10800*H9)/F9)*200</f>
        <v>228368000</v>
      </c>
      <c r="J9" s="234">
        <f>I11/D9</f>
        <v>873379.46547488682</v>
      </c>
      <c r="K9" s="22">
        <v>278</v>
      </c>
      <c r="L9" s="30">
        <f>((10800*K9)/F9)*300</f>
        <v>6672000</v>
      </c>
      <c r="M9" s="237">
        <f>L11/D9</f>
        <v>21274.099505727056</v>
      </c>
      <c r="N9" s="214">
        <v>11.5</v>
      </c>
      <c r="O9" s="205">
        <f>L11*N9/100</f>
        <v>731509.91150442476</v>
      </c>
      <c r="P9" s="208">
        <f>O9/D9</f>
        <v>2446.5214431586114</v>
      </c>
      <c r="Q9" s="218">
        <v>65.599999999999994</v>
      </c>
      <c r="R9" s="205">
        <f>O9*Q9/100</f>
        <v>479870.5019469026</v>
      </c>
      <c r="S9" s="219">
        <f>R9/D9</f>
        <v>1604.9180667120488</v>
      </c>
      <c r="T9" s="218">
        <v>9.4</v>
      </c>
      <c r="U9" s="205">
        <f>O9*T9/100</f>
        <v>68761.931681415939</v>
      </c>
      <c r="V9" s="225">
        <f>U9/D9</f>
        <v>229.9730156569095</v>
      </c>
      <c r="W9" s="211">
        <v>14.7</v>
      </c>
      <c r="X9" s="205">
        <f>L11*W9/100</f>
        <v>935060.49557522114</v>
      </c>
      <c r="Y9" s="208">
        <f>X9/D9</f>
        <v>3127.2926273418766</v>
      </c>
      <c r="Z9" s="214">
        <v>0</v>
      </c>
      <c r="AA9" s="205">
        <f>L11*Z9/100</f>
        <v>0</v>
      </c>
      <c r="AB9" s="225">
        <f>AA9/D9</f>
        <v>0</v>
      </c>
      <c r="AC9" s="214">
        <v>1.4</v>
      </c>
      <c r="AD9" s="205">
        <f>L11*AC9/100</f>
        <v>89053.380530973445</v>
      </c>
      <c r="AE9" s="225">
        <f>AD9/D9</f>
        <v>297.83739308017874</v>
      </c>
      <c r="AF9" s="211">
        <v>39.299999999999997</v>
      </c>
      <c r="AG9" s="205">
        <f>L11*AF9/100</f>
        <v>2499855.6106194691</v>
      </c>
      <c r="AH9" s="225">
        <f>AG9/D9</f>
        <v>8360.721105750732</v>
      </c>
      <c r="AI9" s="216">
        <v>7.8</v>
      </c>
      <c r="AJ9" s="206">
        <f>L11*AI9/100</f>
        <v>496154.54867256636</v>
      </c>
      <c r="AK9" s="226">
        <f>AJ9/D9</f>
        <v>1659.3797614467103</v>
      </c>
      <c r="AM9" s="127"/>
      <c r="AN9" s="127"/>
      <c r="AO9" s="127"/>
      <c r="AP9" s="127"/>
      <c r="AQ9" s="127"/>
      <c r="AR9" s="129"/>
      <c r="AS9" s="21"/>
    </row>
    <row r="10" spans="1:45" x14ac:dyDescent="0.2">
      <c r="A10" s="261"/>
      <c r="B10" s="229"/>
      <c r="C10" s="232"/>
      <c r="D10" s="235"/>
      <c r="E10" s="48" t="s">
        <v>14</v>
      </c>
      <c r="F10" s="39">
        <v>113</v>
      </c>
      <c r="G10" s="59">
        <v>15700</v>
      </c>
      <c r="H10" s="33">
        <f>G10-K10-F10</f>
        <v>15376</v>
      </c>
      <c r="I10" s="30">
        <f>((10800*H10)/F10)*200</f>
        <v>293912920.35398233</v>
      </c>
      <c r="J10" s="235"/>
      <c r="K10" s="3">
        <v>211</v>
      </c>
      <c r="L10" s="30">
        <f>((10800*K10)/F10)*300</f>
        <v>6049911.5044247787</v>
      </c>
      <c r="M10" s="237"/>
      <c r="N10" s="215"/>
      <c r="O10" s="206"/>
      <c r="P10" s="209"/>
      <c r="Q10" s="215"/>
      <c r="R10" s="206"/>
      <c r="S10" s="220"/>
      <c r="T10" s="215"/>
      <c r="U10" s="206"/>
      <c r="V10" s="226"/>
      <c r="W10" s="212"/>
      <c r="X10" s="206"/>
      <c r="Y10" s="209"/>
      <c r="Z10" s="215"/>
      <c r="AA10" s="206"/>
      <c r="AB10" s="226"/>
      <c r="AC10" s="215"/>
      <c r="AD10" s="206"/>
      <c r="AE10" s="226"/>
      <c r="AF10" s="212"/>
      <c r="AG10" s="206"/>
      <c r="AH10" s="226"/>
      <c r="AI10" s="217"/>
      <c r="AJ10" s="206"/>
      <c r="AK10" s="226"/>
      <c r="AM10" s="160"/>
      <c r="AN10" s="160"/>
      <c r="AO10" s="160"/>
      <c r="AP10" s="160"/>
      <c r="AQ10" s="160"/>
      <c r="AR10" s="161"/>
      <c r="AS10" s="21"/>
    </row>
    <row r="11" spans="1:45" ht="12.75" customHeight="1" thickBot="1" x14ac:dyDescent="0.25">
      <c r="A11" s="261"/>
      <c r="B11" s="230"/>
      <c r="C11" s="233"/>
      <c r="D11" s="236"/>
      <c r="E11" s="49" t="s">
        <v>1</v>
      </c>
      <c r="F11" s="40">
        <f t="shared" ref="F11:L11" si="2">AVERAGE(F9:F10)</f>
        <v>124</v>
      </c>
      <c r="G11" s="60">
        <f t="shared" si="2"/>
        <v>15193</v>
      </c>
      <c r="H11" s="53">
        <f t="shared" si="2"/>
        <v>14824.5</v>
      </c>
      <c r="I11" s="71">
        <f t="shared" si="2"/>
        <v>261140460.17699116</v>
      </c>
      <c r="J11" s="236"/>
      <c r="K11" s="64">
        <f t="shared" si="2"/>
        <v>244.5</v>
      </c>
      <c r="L11" s="35">
        <f t="shared" si="2"/>
        <v>6360955.7522123894</v>
      </c>
      <c r="M11" s="237"/>
      <c r="N11" s="216"/>
      <c r="O11" s="207"/>
      <c r="P11" s="210"/>
      <c r="Q11" s="216"/>
      <c r="R11" s="207"/>
      <c r="S11" s="221"/>
      <c r="T11" s="216"/>
      <c r="U11" s="207"/>
      <c r="V11" s="227"/>
      <c r="W11" s="213"/>
      <c r="X11" s="207"/>
      <c r="Y11" s="210"/>
      <c r="Z11" s="216"/>
      <c r="AA11" s="207"/>
      <c r="AB11" s="227"/>
      <c r="AC11" s="216"/>
      <c r="AD11" s="207"/>
      <c r="AE11" s="227"/>
      <c r="AF11" s="213"/>
      <c r="AG11" s="207"/>
      <c r="AH11" s="227"/>
      <c r="AI11" s="218"/>
      <c r="AJ11" s="206"/>
      <c r="AK11" s="226"/>
      <c r="AM11" s="160"/>
      <c r="AN11" s="160"/>
      <c r="AO11" s="160"/>
      <c r="AP11" s="160"/>
      <c r="AQ11" s="160"/>
      <c r="AR11" s="161"/>
      <c r="AS11" s="21"/>
    </row>
    <row r="12" spans="1:45" ht="18.75" customHeight="1" x14ac:dyDescent="0.2">
      <c r="A12" s="261"/>
      <c r="B12" s="188" t="s">
        <v>1</v>
      </c>
      <c r="C12" s="189"/>
      <c r="D12" s="189"/>
      <c r="E12" s="190"/>
      <c r="F12" s="190"/>
      <c r="G12" s="190"/>
      <c r="H12" s="191">
        <f>AVERAGE(I5,I8,I11)</f>
        <v>208728896.35672894</v>
      </c>
      <c r="I12" s="192"/>
      <c r="J12" s="104">
        <f>AVERAGE(J3:J11)</f>
        <v>687871.49587354669</v>
      </c>
      <c r="K12" s="193">
        <f>AVERAGE(L5,L8,L11)</f>
        <v>5181888.5974487253</v>
      </c>
      <c r="L12" s="194"/>
      <c r="M12" s="76">
        <f>AVERAGE(M3:M11)</f>
        <v>16995.972357129529</v>
      </c>
      <c r="N12" s="195">
        <f>AVERAGE(O3:O11)</f>
        <v>798396.40067215555</v>
      </c>
      <c r="O12" s="196"/>
      <c r="P12" s="84">
        <f>AVERAGE(P3:P11)</f>
        <v>2802.4807199252086</v>
      </c>
      <c r="Q12" s="197">
        <f>AVERAGE(R3:R11)</f>
        <v>548326.13431086426</v>
      </c>
      <c r="R12" s="198"/>
      <c r="S12" s="85">
        <f>AVERAGE(S3:S11)</f>
        <v>1963.6812437682177</v>
      </c>
      <c r="T12" s="199">
        <f>AVERAGE(U3:U11)</f>
        <v>48146.244047411426</v>
      </c>
      <c r="U12" s="200"/>
      <c r="V12" s="86">
        <f>AVERAGE(V3:V11)</f>
        <v>149.92059958094765</v>
      </c>
      <c r="W12" s="201">
        <f>AVERAGE(X3:X11)</f>
        <v>486443.36434465338</v>
      </c>
      <c r="X12" s="202"/>
      <c r="Y12" s="87">
        <f>AVERAGE(Y3:Y11)</f>
        <v>1840.8745865365936</v>
      </c>
      <c r="Z12" s="203">
        <f>AVERAGE(AA3:AA11)</f>
        <v>17655.976462249218</v>
      </c>
      <c r="AA12" s="204"/>
      <c r="AB12" s="88">
        <f>AVERAGE(AB3:AB11)</f>
        <v>81.231472718862847</v>
      </c>
      <c r="AC12" s="168">
        <f>AVERAGE(AD3:AD11)</f>
        <v>51716.527649385251</v>
      </c>
      <c r="AD12" s="169"/>
      <c r="AE12" s="89">
        <f>AVERAGE(AE3:AE11)</f>
        <v>173.23504415748991</v>
      </c>
      <c r="AF12" s="170">
        <f>AVERAGE(AG3:AG11)</f>
        <v>2734031.4707080373</v>
      </c>
      <c r="AG12" s="171"/>
      <c r="AH12" s="69">
        <f>AVERAGE(AH3:AH11)</f>
        <v>8906.6160894662007</v>
      </c>
      <c r="AI12" s="297">
        <f>AVERAGE(AJ3:AJ11)</f>
        <v>255091.61910480491</v>
      </c>
      <c r="AJ12" s="298"/>
      <c r="AK12" s="132">
        <f>AVERAGE(AK3:AK11)</f>
        <v>915.67627556813807</v>
      </c>
      <c r="AM12" s="21"/>
      <c r="AN12" s="21"/>
      <c r="AO12" s="21"/>
      <c r="AP12" s="21"/>
      <c r="AQ12" s="21"/>
      <c r="AR12" s="21"/>
      <c r="AS12" s="21"/>
    </row>
    <row r="13" spans="1:45" ht="16.5" thickBot="1" x14ac:dyDescent="0.25">
      <c r="A13" s="262"/>
      <c r="B13" s="172" t="s">
        <v>15</v>
      </c>
      <c r="C13" s="173"/>
      <c r="D13" s="173"/>
      <c r="E13" s="173"/>
      <c r="F13" s="173"/>
      <c r="G13" s="173"/>
      <c r="H13" s="174">
        <f>STDEVP(I5,I8,I11)</f>
        <v>96544952.219119892</v>
      </c>
      <c r="I13" s="175"/>
      <c r="J13" s="105">
        <f>STDEVP(J3:J11)</f>
        <v>133589.20176018169</v>
      </c>
      <c r="K13" s="176">
        <f>STDEVP(L5,L8,L11)</f>
        <v>2425126.2479351661</v>
      </c>
      <c r="L13" s="177"/>
      <c r="M13" s="77">
        <f>STDEVP(M3:M11)</f>
        <v>3130.3634134926624</v>
      </c>
      <c r="N13" s="178">
        <f>STDEVP(O3:O11)</f>
        <v>330706.1490750839</v>
      </c>
      <c r="O13" s="179"/>
      <c r="P13" s="78">
        <f>STDEVP(P3:P11)</f>
        <v>371.53982195619358</v>
      </c>
      <c r="Q13" s="180">
        <f>STDEVP(R3:R11)</f>
        <v>218229.41357475717</v>
      </c>
      <c r="R13" s="181"/>
      <c r="S13" s="79">
        <f>STDEVP(S3:S11)</f>
        <v>372.08396563697062</v>
      </c>
      <c r="T13" s="182">
        <f>STDEVP(U3:U11)</f>
        <v>26767.309604484843</v>
      </c>
      <c r="U13" s="183"/>
      <c r="V13" s="80">
        <f>STDEVP(V3:V11)</f>
        <v>61.785734740414512</v>
      </c>
      <c r="W13" s="184">
        <f>STDEVP(X3:X11)</f>
        <v>318371.08142345113</v>
      </c>
      <c r="X13" s="185"/>
      <c r="Y13" s="81">
        <f>STDEVP(Y3:Y11)</f>
        <v>1019.5414346395714</v>
      </c>
      <c r="Z13" s="186">
        <f>STDEVP(AA3:AA11)</f>
        <v>12729.324928525521</v>
      </c>
      <c r="AA13" s="187"/>
      <c r="AB13" s="82">
        <f>STDEVP(AB3:AB11)</f>
        <v>74.692066636978041</v>
      </c>
      <c r="AC13" s="164">
        <f>STDEVP(AD3:AD11)</f>
        <v>30466.576367550329</v>
      </c>
      <c r="AD13" s="165"/>
      <c r="AE13" s="83">
        <f>STDEVP(AE3:AE11)</f>
        <v>88.107170316068945</v>
      </c>
      <c r="AF13" s="166">
        <f>STDEVP(AG3:AG11)</f>
        <v>1436437.5985802077</v>
      </c>
      <c r="AG13" s="167"/>
      <c r="AH13" s="68">
        <f>STDEVP(AH3:AH11)</f>
        <v>683.27317880948181</v>
      </c>
      <c r="AI13" s="299">
        <f>STDEV(AJ3:AJ11)</f>
        <v>213067.74251518396</v>
      </c>
      <c r="AJ13" s="167"/>
      <c r="AK13" s="68">
        <f>STDEV(AK3:AK11)</f>
        <v>664.51879922778949</v>
      </c>
      <c r="AM13" s="21"/>
      <c r="AN13" s="21"/>
      <c r="AO13" s="21"/>
      <c r="AP13" s="21"/>
      <c r="AQ13" s="21"/>
      <c r="AR13" s="21"/>
      <c r="AS13" s="21"/>
    </row>
    <row r="14" spans="1:45" ht="13.5" thickBot="1" x14ac:dyDescent="0.25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M14" s="21"/>
      <c r="AN14" s="21"/>
      <c r="AO14" s="21"/>
      <c r="AP14" s="21"/>
      <c r="AQ14" s="21"/>
      <c r="AR14" s="21"/>
      <c r="AS14" s="21"/>
    </row>
    <row r="15" spans="1:45" ht="13.5" customHeight="1" x14ac:dyDescent="0.2">
      <c r="A15" s="289" t="s">
        <v>12</v>
      </c>
      <c r="B15" s="291" t="s">
        <v>26</v>
      </c>
      <c r="C15" s="252" t="s">
        <v>32</v>
      </c>
      <c r="D15" s="293"/>
      <c r="E15" s="289" t="s">
        <v>28</v>
      </c>
      <c r="F15" s="289" t="s">
        <v>29</v>
      </c>
      <c r="G15" s="252" t="s">
        <v>2</v>
      </c>
      <c r="H15" s="284" t="s">
        <v>30</v>
      </c>
      <c r="I15" s="285"/>
      <c r="J15" s="371"/>
      <c r="K15" s="372" t="s">
        <v>3</v>
      </c>
      <c r="L15" s="287"/>
      <c r="M15" s="288"/>
      <c r="N15" s="266" t="s">
        <v>4</v>
      </c>
      <c r="O15" s="267"/>
      <c r="P15" s="268"/>
      <c r="Q15" s="269" t="s">
        <v>5</v>
      </c>
      <c r="R15" s="270"/>
      <c r="S15" s="271"/>
      <c r="T15" s="367" t="s">
        <v>7</v>
      </c>
      <c r="U15" s="279"/>
      <c r="V15" s="368"/>
      <c r="W15" s="369" t="s">
        <v>11</v>
      </c>
      <c r="X15" s="282"/>
      <c r="Y15" s="370"/>
      <c r="Z15" s="365" t="s">
        <v>8</v>
      </c>
      <c r="AA15" s="273"/>
      <c r="AB15" s="366"/>
      <c r="AC15" s="275" t="s">
        <v>9</v>
      </c>
      <c r="AD15" s="276"/>
      <c r="AE15" s="277"/>
      <c r="AF15" s="257" t="s">
        <v>10</v>
      </c>
      <c r="AG15" s="258"/>
      <c r="AH15" s="296"/>
      <c r="AI15" s="300" t="s">
        <v>22</v>
      </c>
      <c r="AJ15" s="301"/>
      <c r="AK15" s="302"/>
      <c r="AM15" s="21"/>
      <c r="AN15" s="21"/>
      <c r="AO15" s="21"/>
      <c r="AP15" s="21"/>
      <c r="AQ15" s="21"/>
      <c r="AR15" s="21"/>
      <c r="AS15" s="21"/>
    </row>
    <row r="16" spans="1:45" ht="26.25" thickBot="1" x14ac:dyDescent="0.25">
      <c r="A16" s="290"/>
      <c r="B16" s="292"/>
      <c r="C16" s="52"/>
      <c r="D16" s="2" t="s">
        <v>27</v>
      </c>
      <c r="E16" s="290"/>
      <c r="F16" s="290"/>
      <c r="G16" s="230"/>
      <c r="H16" s="53" t="s">
        <v>34</v>
      </c>
      <c r="I16" s="71" t="s">
        <v>31</v>
      </c>
      <c r="J16" s="19" t="s">
        <v>19</v>
      </c>
      <c r="K16" s="6" t="s">
        <v>34</v>
      </c>
      <c r="L16" s="31" t="s">
        <v>31</v>
      </c>
      <c r="M16" s="7" t="s">
        <v>19</v>
      </c>
      <c r="N16" s="5" t="s">
        <v>6</v>
      </c>
      <c r="O16" s="90" t="s">
        <v>31</v>
      </c>
      <c r="P16" s="16" t="s">
        <v>19</v>
      </c>
      <c r="Q16" s="13" t="s">
        <v>6</v>
      </c>
      <c r="R16" s="91" t="s">
        <v>31</v>
      </c>
      <c r="S16" s="14" t="s">
        <v>19</v>
      </c>
      <c r="T16" s="17" t="s">
        <v>6</v>
      </c>
      <c r="U16" s="92" t="s">
        <v>31</v>
      </c>
      <c r="V16" s="18" t="s">
        <v>19</v>
      </c>
      <c r="W16" s="15" t="s">
        <v>11</v>
      </c>
      <c r="X16" s="93" t="s">
        <v>31</v>
      </c>
      <c r="Y16" s="99" t="s">
        <v>20</v>
      </c>
      <c r="Z16" s="25" t="s">
        <v>6</v>
      </c>
      <c r="AA16" s="95" t="s">
        <v>31</v>
      </c>
      <c r="AB16" s="26" t="s">
        <v>19</v>
      </c>
      <c r="AC16" s="56" t="s">
        <v>6</v>
      </c>
      <c r="AD16" s="96" t="s">
        <v>31</v>
      </c>
      <c r="AE16" s="57" t="s">
        <v>19</v>
      </c>
      <c r="AF16" s="58" t="s">
        <v>6</v>
      </c>
      <c r="AG16" s="97" t="s">
        <v>31</v>
      </c>
      <c r="AH16" s="24" t="s">
        <v>19</v>
      </c>
      <c r="AI16" s="119" t="s">
        <v>6</v>
      </c>
      <c r="AJ16" s="119" t="s">
        <v>31</v>
      </c>
      <c r="AK16" s="119" t="s">
        <v>23</v>
      </c>
      <c r="AM16" s="125"/>
      <c r="AN16" s="125"/>
      <c r="AO16" s="125"/>
      <c r="AP16" s="125"/>
      <c r="AQ16" s="125"/>
      <c r="AR16" s="125"/>
      <c r="AS16" s="21"/>
    </row>
    <row r="17" spans="1:45" x14ac:dyDescent="0.2">
      <c r="A17" s="260" t="s">
        <v>25</v>
      </c>
      <c r="B17" s="252">
        <v>1</v>
      </c>
      <c r="C17" s="346"/>
      <c r="D17" s="348">
        <v>395.46</v>
      </c>
      <c r="E17" s="43" t="s">
        <v>0</v>
      </c>
      <c r="F17" s="4">
        <v>257</v>
      </c>
      <c r="G17" s="4">
        <v>14879</v>
      </c>
      <c r="H17" s="28">
        <f>G17-K17-F17</f>
        <v>14003</v>
      </c>
      <c r="I17" s="30">
        <f>((10800*H17)/F17)*200</f>
        <v>117690583.65758756</v>
      </c>
      <c r="J17" s="363">
        <f>I19/D17</f>
        <v>298219.73171196866</v>
      </c>
      <c r="K17" s="9">
        <v>619</v>
      </c>
      <c r="L17" s="30">
        <f>((10800*K17)/F17)*300</f>
        <v>7803735.4085603114</v>
      </c>
      <c r="M17" s="234">
        <f>L19/D17</f>
        <v>16907.962535838022</v>
      </c>
      <c r="N17" s="238">
        <v>13.2</v>
      </c>
      <c r="O17" s="240">
        <f>L19*N17/100</f>
        <v>882607.81810377049</v>
      </c>
      <c r="P17" s="242">
        <f>O17/D17</f>
        <v>2231.8510547306187</v>
      </c>
      <c r="Q17" s="320">
        <v>75.599999999999994</v>
      </c>
      <c r="R17" s="205">
        <f>O17*Q17/100</f>
        <v>667251.5104864504</v>
      </c>
      <c r="S17" s="219">
        <f>R17/D17</f>
        <v>1687.2793973763476</v>
      </c>
      <c r="T17" s="248">
        <v>2.4</v>
      </c>
      <c r="U17" s="205">
        <f>O17*T17/100</f>
        <v>21182.58763449049</v>
      </c>
      <c r="V17" s="208">
        <f>U17/D17</f>
        <v>53.564425313534848</v>
      </c>
      <c r="W17" s="214">
        <v>16</v>
      </c>
      <c r="X17" s="205">
        <f>L19*W17/100</f>
        <v>1069827.6583076005</v>
      </c>
      <c r="Y17" s="225">
        <f>X17/D17</f>
        <v>2705.2740057340834</v>
      </c>
      <c r="Z17" s="211">
        <v>0.8</v>
      </c>
      <c r="AA17" s="205">
        <f>L19*Z17/100</f>
        <v>53491.38291538004</v>
      </c>
      <c r="AB17" s="208">
        <f>AA17/D17</f>
        <v>135.26370028670419</v>
      </c>
      <c r="AC17" s="214">
        <v>1.2</v>
      </c>
      <c r="AD17" s="205">
        <f>L19*AC17/100</f>
        <v>80237.074373070034</v>
      </c>
      <c r="AE17" s="225">
        <f>AD17/D17</f>
        <v>202.89555043005623</v>
      </c>
      <c r="AF17" s="211">
        <v>62.3</v>
      </c>
      <c r="AG17" s="205">
        <f>L19*AF17/100</f>
        <v>4165641.4445352196</v>
      </c>
      <c r="AH17" s="225">
        <f>AG17/D17</f>
        <v>10533.660659827086</v>
      </c>
      <c r="AI17" s="207">
        <v>7.7</v>
      </c>
      <c r="AJ17" s="207">
        <f>L19*AI17/100</f>
        <v>514854.56056053279</v>
      </c>
      <c r="AK17" s="207">
        <f>AJ17/D17</f>
        <v>1301.9131152595278</v>
      </c>
      <c r="AM17" s="127"/>
      <c r="AN17" s="127"/>
      <c r="AO17" s="127"/>
      <c r="AP17" s="127"/>
      <c r="AQ17" s="127"/>
      <c r="AR17" s="129"/>
      <c r="AS17" s="21"/>
    </row>
    <row r="18" spans="1:45" x14ac:dyDescent="0.2">
      <c r="A18" s="261"/>
      <c r="B18" s="229"/>
      <c r="C18" s="346"/>
      <c r="D18" s="348"/>
      <c r="E18" s="44" t="s">
        <v>14</v>
      </c>
      <c r="F18" s="39">
        <v>281</v>
      </c>
      <c r="G18" s="39">
        <v>16138</v>
      </c>
      <c r="H18" s="33">
        <f>G18-K18-F18</f>
        <v>15374</v>
      </c>
      <c r="I18" s="30">
        <f>((10800*H18)/F18)*200</f>
        <v>118177366.5480427</v>
      </c>
      <c r="J18" s="360"/>
      <c r="K18" s="3">
        <v>483</v>
      </c>
      <c r="L18" s="30">
        <f>((10800*K18)/F18)*300</f>
        <v>5569110.3202846972</v>
      </c>
      <c r="M18" s="235"/>
      <c r="N18" s="215"/>
      <c r="O18" s="206"/>
      <c r="P18" s="226"/>
      <c r="Q18" s="321"/>
      <c r="R18" s="206"/>
      <c r="S18" s="220"/>
      <c r="T18" s="223"/>
      <c r="U18" s="206"/>
      <c r="V18" s="209"/>
      <c r="W18" s="215"/>
      <c r="X18" s="206"/>
      <c r="Y18" s="226"/>
      <c r="Z18" s="212"/>
      <c r="AA18" s="206"/>
      <c r="AB18" s="209"/>
      <c r="AC18" s="215"/>
      <c r="AD18" s="206"/>
      <c r="AE18" s="226"/>
      <c r="AF18" s="212"/>
      <c r="AG18" s="206"/>
      <c r="AH18" s="226"/>
      <c r="AI18" s="303"/>
      <c r="AJ18" s="303"/>
      <c r="AK18" s="303"/>
      <c r="AM18" s="160"/>
      <c r="AN18" s="160"/>
      <c r="AO18" s="160"/>
      <c r="AP18" s="160"/>
      <c r="AQ18" s="160"/>
      <c r="AR18" s="161"/>
      <c r="AS18" s="21"/>
    </row>
    <row r="19" spans="1:45" ht="13.5" thickBot="1" x14ac:dyDescent="0.25">
      <c r="A19" s="261"/>
      <c r="B19" s="230"/>
      <c r="C19" s="346"/>
      <c r="D19" s="348"/>
      <c r="E19" s="46" t="s">
        <v>1</v>
      </c>
      <c r="F19" s="42">
        <f t="shared" ref="F19:L19" si="3">AVERAGE(F17:F18)</f>
        <v>269</v>
      </c>
      <c r="G19" s="62">
        <f t="shared" si="3"/>
        <v>15508.5</v>
      </c>
      <c r="H19" s="55">
        <f t="shared" si="3"/>
        <v>14688.5</v>
      </c>
      <c r="I19" s="106">
        <f t="shared" si="3"/>
        <v>117933975.10281512</v>
      </c>
      <c r="J19" s="364"/>
      <c r="K19" s="64">
        <f t="shared" si="3"/>
        <v>551</v>
      </c>
      <c r="L19" s="107">
        <f t="shared" si="3"/>
        <v>6686422.8644225039</v>
      </c>
      <c r="M19" s="265"/>
      <c r="N19" s="216"/>
      <c r="O19" s="207"/>
      <c r="P19" s="227"/>
      <c r="Q19" s="322"/>
      <c r="R19" s="207"/>
      <c r="S19" s="221"/>
      <c r="T19" s="249"/>
      <c r="U19" s="207"/>
      <c r="V19" s="210"/>
      <c r="W19" s="216"/>
      <c r="X19" s="207"/>
      <c r="Y19" s="227"/>
      <c r="Z19" s="213"/>
      <c r="AA19" s="207"/>
      <c r="AB19" s="210"/>
      <c r="AC19" s="216"/>
      <c r="AD19" s="207"/>
      <c r="AE19" s="227"/>
      <c r="AF19" s="213"/>
      <c r="AG19" s="207"/>
      <c r="AH19" s="227"/>
      <c r="AI19" s="205"/>
      <c r="AJ19" s="205"/>
      <c r="AK19" s="205"/>
      <c r="AM19" s="160"/>
      <c r="AN19" s="160"/>
      <c r="AO19" s="160"/>
      <c r="AP19" s="160"/>
      <c r="AQ19" s="160"/>
      <c r="AR19" s="161"/>
      <c r="AS19" s="21"/>
    </row>
    <row r="20" spans="1:45" ht="13.5" thickBot="1" x14ac:dyDescent="0.25">
      <c r="A20" s="261"/>
      <c r="B20" s="355">
        <v>2</v>
      </c>
      <c r="C20" s="358"/>
      <c r="D20" s="362">
        <v>555.75</v>
      </c>
      <c r="E20" s="43" t="s">
        <v>0</v>
      </c>
      <c r="F20" s="4">
        <v>144</v>
      </c>
      <c r="G20" s="4">
        <v>14125</v>
      </c>
      <c r="H20" s="20">
        <f>G20-K20-F20</f>
        <v>13896</v>
      </c>
      <c r="I20" s="116">
        <f>((10400*H20)/F20)*50</f>
        <v>50180000</v>
      </c>
      <c r="J20" s="359">
        <f>I22/D20</f>
        <v>97802.587276271486</v>
      </c>
      <c r="K20" s="9">
        <v>85</v>
      </c>
      <c r="L20" s="116">
        <f>((10800*K20)/F20)*300</f>
        <v>1912500</v>
      </c>
      <c r="M20" s="254">
        <f>L22/D20</f>
        <v>3133.9712918660284</v>
      </c>
      <c r="N20" s="238">
        <v>17.600000000000001</v>
      </c>
      <c r="O20" s="240">
        <f>L22*N20/100</f>
        <v>306540</v>
      </c>
      <c r="P20" s="242">
        <f>O20/D20</f>
        <v>551.57894736842104</v>
      </c>
      <c r="Q20" s="353">
        <v>73.3</v>
      </c>
      <c r="R20" s="240">
        <f>O20*Q20/100</f>
        <v>224693.82</v>
      </c>
      <c r="S20" s="250">
        <f>R20/D20</f>
        <v>404.30736842105267</v>
      </c>
      <c r="T20" s="222">
        <v>20</v>
      </c>
      <c r="U20" s="240">
        <f>O20*T20/100</f>
        <v>61308</v>
      </c>
      <c r="V20" s="246">
        <f>U20/D20</f>
        <v>110.31578947368421</v>
      </c>
      <c r="W20" s="238">
        <v>12.9</v>
      </c>
      <c r="X20" s="240">
        <f>L22*W20/100</f>
        <v>224679.88636363635</v>
      </c>
      <c r="Y20" s="242">
        <f>X20/D20</f>
        <v>404.28229665071768</v>
      </c>
      <c r="Z20" s="244">
        <v>1.6</v>
      </c>
      <c r="AA20" s="240">
        <f>L22*Z20/100</f>
        <v>27867.272727272728</v>
      </c>
      <c r="AB20" s="246">
        <f>AA20/D20</f>
        <v>50.143540669856463</v>
      </c>
      <c r="AC20" s="238">
        <v>4.7</v>
      </c>
      <c r="AD20" s="240">
        <f>L22*AC20/100</f>
        <v>81860.113636363632</v>
      </c>
      <c r="AE20" s="242">
        <f>AD20/D20</f>
        <v>147.29665071770333</v>
      </c>
      <c r="AF20" s="244">
        <v>14.1</v>
      </c>
      <c r="AG20" s="240">
        <f>L22*AF20/100</f>
        <v>245580.34090909091</v>
      </c>
      <c r="AH20" s="242">
        <f>AG20/D20</f>
        <v>441.88995215311007</v>
      </c>
      <c r="AI20" s="207">
        <v>12.3</v>
      </c>
      <c r="AJ20" s="207">
        <f>L22*AI20/100</f>
        <v>214229.65909090909</v>
      </c>
      <c r="AK20" s="207">
        <f>AJ20/D20</f>
        <v>385.47846889952154</v>
      </c>
      <c r="AM20" s="127"/>
      <c r="AN20" s="127"/>
      <c r="AO20" s="127"/>
      <c r="AP20" s="127"/>
      <c r="AQ20" s="127"/>
      <c r="AR20" s="129"/>
      <c r="AS20" s="21"/>
    </row>
    <row r="21" spans="1:45" x14ac:dyDescent="0.2">
      <c r="A21" s="261"/>
      <c r="B21" s="356"/>
      <c r="C21" s="346"/>
      <c r="D21" s="348"/>
      <c r="E21" s="44" t="s">
        <v>14</v>
      </c>
      <c r="F21" s="39">
        <v>132</v>
      </c>
      <c r="G21" s="39">
        <v>15053</v>
      </c>
      <c r="H21" s="33">
        <f>G21-K21-F21</f>
        <v>14857</v>
      </c>
      <c r="I21" s="27">
        <f>((10400*H21)/F21)*50</f>
        <v>58527575.757575758</v>
      </c>
      <c r="J21" s="360"/>
      <c r="K21" s="3">
        <v>64</v>
      </c>
      <c r="L21" s="116">
        <f>((10800*K21)/F21)*300</f>
        <v>1570909.0909090908</v>
      </c>
      <c r="M21" s="235"/>
      <c r="N21" s="215"/>
      <c r="O21" s="206"/>
      <c r="P21" s="226"/>
      <c r="Q21" s="321"/>
      <c r="R21" s="206"/>
      <c r="S21" s="220"/>
      <c r="T21" s="223"/>
      <c r="U21" s="206"/>
      <c r="V21" s="209"/>
      <c r="W21" s="215"/>
      <c r="X21" s="206"/>
      <c r="Y21" s="226"/>
      <c r="Z21" s="212"/>
      <c r="AA21" s="206"/>
      <c r="AB21" s="209"/>
      <c r="AC21" s="215"/>
      <c r="AD21" s="206"/>
      <c r="AE21" s="226"/>
      <c r="AF21" s="212"/>
      <c r="AG21" s="206"/>
      <c r="AH21" s="226"/>
      <c r="AI21" s="303"/>
      <c r="AJ21" s="303"/>
      <c r="AK21" s="303"/>
      <c r="AM21" s="160"/>
      <c r="AN21" s="160"/>
      <c r="AO21" s="160"/>
      <c r="AP21" s="160"/>
      <c r="AQ21" s="160"/>
      <c r="AR21" s="161"/>
      <c r="AS21" s="21"/>
    </row>
    <row r="22" spans="1:45" ht="13.5" thickBot="1" x14ac:dyDescent="0.25">
      <c r="A22" s="261"/>
      <c r="B22" s="357"/>
      <c r="C22" s="347"/>
      <c r="D22" s="349"/>
      <c r="E22" s="29" t="s">
        <v>1</v>
      </c>
      <c r="F22" s="40">
        <f t="shared" ref="F22:L22" si="4">AVERAGE(F20:F21)</f>
        <v>138</v>
      </c>
      <c r="G22" s="40">
        <f t="shared" si="4"/>
        <v>14589</v>
      </c>
      <c r="H22" s="53">
        <f t="shared" si="4"/>
        <v>14376.5</v>
      </c>
      <c r="I22" s="71">
        <f t="shared" si="4"/>
        <v>54353787.878787875</v>
      </c>
      <c r="J22" s="361"/>
      <c r="K22" s="6">
        <f t="shared" si="4"/>
        <v>74.5</v>
      </c>
      <c r="L22" s="31">
        <f t="shared" si="4"/>
        <v>1741704.5454545454</v>
      </c>
      <c r="M22" s="236"/>
      <c r="N22" s="239"/>
      <c r="O22" s="241"/>
      <c r="P22" s="243"/>
      <c r="Q22" s="354"/>
      <c r="R22" s="241"/>
      <c r="S22" s="251"/>
      <c r="T22" s="224"/>
      <c r="U22" s="241"/>
      <c r="V22" s="247"/>
      <c r="W22" s="239"/>
      <c r="X22" s="241"/>
      <c r="Y22" s="243"/>
      <c r="Z22" s="245"/>
      <c r="AA22" s="241"/>
      <c r="AB22" s="247"/>
      <c r="AC22" s="239"/>
      <c r="AD22" s="241"/>
      <c r="AE22" s="243"/>
      <c r="AF22" s="245"/>
      <c r="AG22" s="241"/>
      <c r="AH22" s="243"/>
      <c r="AI22" s="205"/>
      <c r="AJ22" s="205"/>
      <c r="AK22" s="205"/>
      <c r="AM22" s="160"/>
      <c r="AN22" s="160"/>
      <c r="AO22" s="160"/>
      <c r="AP22" s="160"/>
      <c r="AQ22" s="160"/>
      <c r="AR22" s="161"/>
      <c r="AS22" s="21"/>
    </row>
    <row r="23" spans="1:45" x14ac:dyDescent="0.2">
      <c r="A23" s="261"/>
      <c r="B23" s="252">
        <v>3</v>
      </c>
      <c r="C23" s="346"/>
      <c r="D23" s="348">
        <v>556.16</v>
      </c>
      <c r="E23" s="45" t="s">
        <v>0</v>
      </c>
      <c r="F23" s="4">
        <v>72</v>
      </c>
      <c r="G23" s="4">
        <v>13970</v>
      </c>
      <c r="H23" s="28">
        <f>G23-K23-F23</f>
        <v>13740</v>
      </c>
      <c r="I23" s="30">
        <f>((10400*H23)/F23)*50</f>
        <v>99233333.333333343</v>
      </c>
      <c r="J23" s="363">
        <f>I25/D23</f>
        <v>180213.82209839908</v>
      </c>
      <c r="K23" s="9">
        <v>158</v>
      </c>
      <c r="L23" s="30">
        <f>((10800*K23)/F23)*300</f>
        <v>7110000</v>
      </c>
      <c r="M23" s="234">
        <f>L25/D23</f>
        <v>12715.954515171705</v>
      </c>
      <c r="N23" s="214">
        <v>3.2</v>
      </c>
      <c r="O23" s="205">
        <f>L25*N23/100</f>
        <v>226307.36842105267</v>
      </c>
      <c r="P23" s="225">
        <f>O23/D23</f>
        <v>406.9105444854946</v>
      </c>
      <c r="Q23" s="320">
        <v>40</v>
      </c>
      <c r="R23" s="205">
        <f>O23*Q23/100</f>
        <v>90522.947368421068</v>
      </c>
      <c r="S23" s="219">
        <f>R23/D23</f>
        <v>162.76421779419783</v>
      </c>
      <c r="T23" s="248">
        <v>0</v>
      </c>
      <c r="U23" s="205">
        <f>O23*T23/100</f>
        <v>0</v>
      </c>
      <c r="V23" s="208">
        <f>U23/D23</f>
        <v>0</v>
      </c>
      <c r="W23" s="214">
        <v>3.2</v>
      </c>
      <c r="X23" s="205">
        <f>L25*W23/100</f>
        <v>226307.36842105267</v>
      </c>
      <c r="Y23" s="225">
        <f>X23/D23</f>
        <v>406.9105444854946</v>
      </c>
      <c r="Z23" s="211">
        <v>1.2</v>
      </c>
      <c r="AA23" s="205">
        <f>L25*Z23/100</f>
        <v>84865.263157894748</v>
      </c>
      <c r="AB23" s="208">
        <f>AA23/D23</f>
        <v>152.59145418206046</v>
      </c>
      <c r="AC23" s="214">
        <v>1.2</v>
      </c>
      <c r="AD23" s="205">
        <f>L25*AC23/100</f>
        <v>84865.263157894748</v>
      </c>
      <c r="AE23" s="225">
        <f>AD23/D23</f>
        <v>152.59145418206046</v>
      </c>
      <c r="AF23" s="211">
        <v>38.799999999999997</v>
      </c>
      <c r="AG23" s="205">
        <f>L25*AF23/100</f>
        <v>2743976.8421052629</v>
      </c>
      <c r="AH23" s="225">
        <f>AG23/D23</f>
        <v>4933.7903518866206</v>
      </c>
      <c r="AI23" s="207">
        <v>1.2</v>
      </c>
      <c r="AJ23" s="207">
        <f>L25*AI23/100</f>
        <v>84865.263157894748</v>
      </c>
      <c r="AK23" s="207">
        <f>AJ23/D23</f>
        <v>152.59145418206046</v>
      </c>
      <c r="AM23" s="127"/>
      <c r="AN23" s="127"/>
      <c r="AO23" s="127"/>
      <c r="AP23" s="127"/>
      <c r="AQ23" s="127"/>
      <c r="AR23" s="129"/>
      <c r="AS23" s="21"/>
    </row>
    <row r="24" spans="1:45" x14ac:dyDescent="0.2">
      <c r="A24" s="261"/>
      <c r="B24" s="229"/>
      <c r="C24" s="346"/>
      <c r="D24" s="348"/>
      <c r="E24" s="44" t="s">
        <v>14</v>
      </c>
      <c r="F24" s="39">
        <v>76</v>
      </c>
      <c r="G24" s="39">
        <v>15035</v>
      </c>
      <c r="H24" s="33">
        <f>G24-K24-F24</f>
        <v>14794</v>
      </c>
      <c r="I24" s="27">
        <f>((10400*H24)/F24)*50</f>
        <v>101222105.2631579</v>
      </c>
      <c r="J24" s="360"/>
      <c r="K24" s="3">
        <v>165</v>
      </c>
      <c r="L24" s="30">
        <f>((10800*K24)/F24)*300</f>
        <v>7034210.5263157887</v>
      </c>
      <c r="M24" s="235"/>
      <c r="N24" s="215"/>
      <c r="O24" s="206"/>
      <c r="P24" s="226"/>
      <c r="Q24" s="321"/>
      <c r="R24" s="206"/>
      <c r="S24" s="220"/>
      <c r="T24" s="223"/>
      <c r="U24" s="206"/>
      <c r="V24" s="209"/>
      <c r="W24" s="215"/>
      <c r="X24" s="206"/>
      <c r="Y24" s="226"/>
      <c r="Z24" s="212"/>
      <c r="AA24" s="206"/>
      <c r="AB24" s="209"/>
      <c r="AC24" s="215"/>
      <c r="AD24" s="206"/>
      <c r="AE24" s="226"/>
      <c r="AF24" s="212"/>
      <c r="AG24" s="206"/>
      <c r="AH24" s="226"/>
      <c r="AI24" s="303"/>
      <c r="AJ24" s="303"/>
      <c r="AK24" s="303"/>
      <c r="AM24" s="160"/>
      <c r="AN24" s="160"/>
      <c r="AO24" s="160"/>
      <c r="AP24" s="160"/>
      <c r="AQ24" s="160"/>
      <c r="AR24" s="161"/>
      <c r="AS24" s="21"/>
    </row>
    <row r="25" spans="1:45" ht="13.5" thickBot="1" x14ac:dyDescent="0.25">
      <c r="A25" s="261"/>
      <c r="B25" s="230"/>
      <c r="C25" s="347"/>
      <c r="D25" s="349"/>
      <c r="E25" s="29" t="s">
        <v>1</v>
      </c>
      <c r="F25" s="40">
        <f t="shared" ref="F25:L25" si="5">AVERAGE(F23:F24)</f>
        <v>74</v>
      </c>
      <c r="G25" s="60">
        <f t="shared" si="5"/>
        <v>14502.5</v>
      </c>
      <c r="H25" s="55">
        <f t="shared" si="5"/>
        <v>14267</v>
      </c>
      <c r="I25" s="106">
        <f t="shared" si="5"/>
        <v>100227719.29824562</v>
      </c>
      <c r="J25" s="364"/>
      <c r="K25" s="64">
        <f t="shared" si="5"/>
        <v>161.5</v>
      </c>
      <c r="L25" s="107">
        <f t="shared" si="5"/>
        <v>7072105.2631578948</v>
      </c>
      <c r="M25" s="265"/>
      <c r="N25" s="239"/>
      <c r="O25" s="241"/>
      <c r="P25" s="243"/>
      <c r="Q25" s="322"/>
      <c r="R25" s="207"/>
      <c r="S25" s="221"/>
      <c r="T25" s="249"/>
      <c r="U25" s="207"/>
      <c r="V25" s="210"/>
      <c r="W25" s="216"/>
      <c r="X25" s="207"/>
      <c r="Y25" s="227"/>
      <c r="Z25" s="213"/>
      <c r="AA25" s="207"/>
      <c r="AB25" s="210"/>
      <c r="AC25" s="216"/>
      <c r="AD25" s="207"/>
      <c r="AE25" s="227"/>
      <c r="AF25" s="213"/>
      <c r="AG25" s="207"/>
      <c r="AH25" s="227"/>
      <c r="AI25" s="205"/>
      <c r="AJ25" s="205"/>
      <c r="AK25" s="205"/>
      <c r="AM25" s="160"/>
      <c r="AN25" s="160"/>
      <c r="AO25" s="160"/>
      <c r="AP25" s="160"/>
      <c r="AQ25" s="160"/>
      <c r="AR25" s="161"/>
      <c r="AS25" s="21"/>
    </row>
    <row r="26" spans="1:45" ht="15.75" x14ac:dyDescent="0.2">
      <c r="A26" s="261"/>
      <c r="B26" s="188" t="s">
        <v>1</v>
      </c>
      <c r="C26" s="190"/>
      <c r="D26" s="190"/>
      <c r="E26" s="190"/>
      <c r="F26" s="190"/>
      <c r="G26" s="190"/>
      <c r="H26" s="314">
        <f>AVERAGE(I19,I22,I25)</f>
        <v>90838494.093282878</v>
      </c>
      <c r="I26" s="315"/>
      <c r="J26" s="108">
        <f>AVERAGE(J17:J25)</f>
        <v>192078.71369554641</v>
      </c>
      <c r="K26" s="193">
        <f>AVERAGE(L19,L22,L25)</f>
        <v>5166744.2243449809</v>
      </c>
      <c r="L26" s="194"/>
      <c r="M26" s="76">
        <f>AVERAGE(M17:M25)</f>
        <v>10919.296114291918</v>
      </c>
      <c r="N26" s="316">
        <f>AVERAGE(O17:O25)</f>
        <v>471818.39550827438</v>
      </c>
      <c r="O26" s="196"/>
      <c r="P26" s="84">
        <f>AVERAGE(P17:P25)</f>
        <v>1063.4468488615114</v>
      </c>
      <c r="Q26" s="197">
        <f>AVERAGE(R17:R25)</f>
        <v>327489.42595162382</v>
      </c>
      <c r="R26" s="198"/>
      <c r="S26" s="85">
        <f>AVERAGE(S17:S25)</f>
        <v>751.45032786386616</v>
      </c>
      <c r="T26" s="333">
        <f>AVERAGE(U17:U25)</f>
        <v>27496.862544830161</v>
      </c>
      <c r="U26" s="200"/>
      <c r="V26" s="72">
        <f>AVERAGE(V17:V25)</f>
        <v>54.626738262406349</v>
      </c>
      <c r="W26" s="312">
        <f>AVERAGE(X17:X25)</f>
        <v>506938.30436409655</v>
      </c>
      <c r="X26" s="202"/>
      <c r="Y26" s="100">
        <f>AVERAGE(Y17:Y25)</f>
        <v>1172.1556156234319</v>
      </c>
      <c r="Z26" s="313">
        <f>AVERAGE(AA17:AA25)</f>
        <v>55407.972933515841</v>
      </c>
      <c r="AA26" s="204"/>
      <c r="AB26" s="102">
        <f>AVERAGE(AB17:AB25)</f>
        <v>112.6662317128737</v>
      </c>
      <c r="AC26" s="168">
        <f>AVERAGE(AD17:AD25)</f>
        <v>82320.817055776148</v>
      </c>
      <c r="AD26" s="169"/>
      <c r="AE26" s="89">
        <f>AVERAGE(AE17:AE25)</f>
        <v>167.59455177660666</v>
      </c>
      <c r="AF26" s="170">
        <f>AVERAGE(AG17:AG25)</f>
        <v>2385066.2091831914</v>
      </c>
      <c r="AG26" s="171"/>
      <c r="AH26" s="69">
        <f>AVERAGE(AH17:AH25)</f>
        <v>5303.1136546222724</v>
      </c>
      <c r="AI26" s="307">
        <f>AVERAGE(AJ17:AJ25)</f>
        <v>271316.49426977889</v>
      </c>
      <c r="AJ26" s="308"/>
      <c r="AK26" s="122">
        <f>AVERAGE(AK17:AK25)</f>
        <v>613.32767944703653</v>
      </c>
    </row>
    <row r="27" spans="1:45" ht="16.5" thickBot="1" x14ac:dyDescent="0.25">
      <c r="A27" s="262"/>
      <c r="B27" s="172" t="s">
        <v>15</v>
      </c>
      <c r="C27" s="173"/>
      <c r="D27" s="173"/>
      <c r="E27" s="173"/>
      <c r="F27" s="173"/>
      <c r="G27" s="173"/>
      <c r="H27" s="174">
        <f>STDEVP(I19,I22,I25)</f>
        <v>26792140.816823099</v>
      </c>
      <c r="I27" s="175"/>
      <c r="J27" s="75">
        <f>STDEVP(J17:J25)</f>
        <v>82248.970349781332</v>
      </c>
      <c r="K27" s="176">
        <f>STDEVP(L19,L22,L25)</f>
        <v>2426981.7098135152</v>
      </c>
      <c r="L27" s="177"/>
      <c r="M27" s="77">
        <f>STDEVP(M17:M25)</f>
        <v>5764.9339258626505</v>
      </c>
      <c r="N27" s="317">
        <f>STDEVP(O17:O25)</f>
        <v>292312.93856616138</v>
      </c>
      <c r="O27" s="179"/>
      <c r="P27" s="78">
        <f>STDEVP(P17:P25)</f>
        <v>828.29484602108471</v>
      </c>
      <c r="Q27" s="180">
        <f>STDEVP(R17:R25)</f>
        <v>246413.15080066625</v>
      </c>
      <c r="R27" s="181"/>
      <c r="S27" s="79">
        <f>STDEVP(S17:S25)</f>
        <v>669.03802030085683</v>
      </c>
      <c r="T27" s="311">
        <f>STDEVP(U17:U25)</f>
        <v>25424.007902407375</v>
      </c>
      <c r="U27" s="183"/>
      <c r="V27" s="98">
        <f>STDEVP(V17:V25)</f>
        <v>45.042496477597396</v>
      </c>
      <c r="W27" s="318">
        <f>STDEVP(X17:X25)</f>
        <v>398023.43378387764</v>
      </c>
      <c r="X27" s="185"/>
      <c r="Y27" s="101">
        <f>STDEVP(Y17:Y25)</f>
        <v>1084.0789410042294</v>
      </c>
      <c r="Z27" s="319">
        <f>STDEVP(AA17:AA25)</f>
        <v>23308.763963447072</v>
      </c>
      <c r="AA27" s="187"/>
      <c r="AB27" s="103">
        <f>STDEVP(AB17:AB25)</f>
        <v>44.77259530270689</v>
      </c>
      <c r="AC27" s="164">
        <f>STDEVP(AD17:AD25)</f>
        <v>1917.3277562774872</v>
      </c>
      <c r="AD27" s="165"/>
      <c r="AE27" s="83">
        <f>STDEVP(AE17:AE25)</f>
        <v>25.054994384083482</v>
      </c>
      <c r="AF27" s="166">
        <f>STDEVP(AG17:AG25)</f>
        <v>1620356.4208447097</v>
      </c>
      <c r="AG27" s="167"/>
      <c r="AH27" s="68">
        <f>STDEVP(AH17:AH25)</f>
        <v>4128.2166271102515</v>
      </c>
      <c r="AI27" s="307">
        <f>STDEV(AJ17:AJ25)</f>
        <v>220605.70943032767</v>
      </c>
      <c r="AJ27" s="308"/>
      <c r="AK27" s="122">
        <f>STDEV(AK17:AK25)</f>
        <v>607.59486272993752</v>
      </c>
    </row>
    <row r="29" spans="1:45" ht="13.5" customHeight="1" x14ac:dyDescent="0.2">
      <c r="A29" s="158"/>
      <c r="B29" s="158"/>
      <c r="C29" s="158"/>
      <c r="D29" s="158"/>
      <c r="E29" s="158"/>
      <c r="F29" s="158"/>
      <c r="G29" s="158"/>
      <c r="H29" s="162"/>
      <c r="I29" s="162"/>
      <c r="J29" s="162"/>
      <c r="K29" s="162"/>
      <c r="L29" s="162"/>
      <c r="M29" s="162"/>
      <c r="N29" s="162"/>
      <c r="O29" s="162"/>
      <c r="P29" s="162"/>
      <c r="Q29" s="162"/>
      <c r="R29" s="162"/>
      <c r="S29" s="162"/>
      <c r="T29" s="162"/>
      <c r="U29" s="162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  <c r="AF29" s="162"/>
      <c r="AG29" s="162"/>
      <c r="AH29" s="162"/>
      <c r="AI29" s="21"/>
      <c r="AJ29" s="21"/>
      <c r="AK29" s="21"/>
      <c r="AL29" s="21"/>
      <c r="AM29" s="21"/>
      <c r="AN29" s="21"/>
      <c r="AO29" s="21"/>
      <c r="AP29" s="21"/>
    </row>
    <row r="30" spans="1:45" x14ac:dyDescent="0.2">
      <c r="A30" s="158"/>
      <c r="B30" s="158"/>
      <c r="C30" s="65"/>
      <c r="D30" s="65"/>
      <c r="E30" s="158"/>
      <c r="F30" s="158"/>
      <c r="G30" s="158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124"/>
      <c r="Z30" s="65"/>
      <c r="AA30" s="65"/>
      <c r="AB30" s="65"/>
      <c r="AC30" s="65"/>
      <c r="AD30" s="65"/>
      <c r="AE30" s="65"/>
      <c r="AF30" s="65"/>
      <c r="AG30" s="65"/>
      <c r="AH30" s="65"/>
      <c r="AI30" s="21"/>
      <c r="AJ30" s="125"/>
      <c r="AK30" s="125"/>
      <c r="AL30" s="125"/>
      <c r="AM30" s="125"/>
      <c r="AN30" s="125"/>
      <c r="AO30" s="125"/>
      <c r="AP30" s="21"/>
    </row>
    <row r="31" spans="1:45" x14ac:dyDescent="0.2">
      <c r="A31" s="162"/>
      <c r="B31" s="158"/>
      <c r="C31" s="158"/>
      <c r="D31" s="158"/>
      <c r="E31" s="126"/>
      <c r="F31" s="65"/>
      <c r="G31" s="65"/>
      <c r="H31" s="65"/>
      <c r="I31" s="65"/>
      <c r="J31" s="158"/>
      <c r="K31" s="65"/>
      <c r="L31" s="65"/>
      <c r="M31" s="158"/>
      <c r="N31" s="160"/>
      <c r="O31" s="158"/>
      <c r="P31" s="158"/>
      <c r="Q31" s="158"/>
      <c r="R31" s="158"/>
      <c r="S31" s="159"/>
      <c r="T31" s="158"/>
      <c r="U31" s="158"/>
      <c r="V31" s="158"/>
      <c r="W31" s="160"/>
      <c r="X31" s="158"/>
      <c r="Y31" s="158"/>
      <c r="Z31" s="160"/>
      <c r="AA31" s="158"/>
      <c r="AB31" s="158"/>
      <c r="AC31" s="160"/>
      <c r="AD31" s="158"/>
      <c r="AE31" s="158"/>
      <c r="AF31" s="160"/>
      <c r="AG31" s="158"/>
      <c r="AH31" s="158"/>
      <c r="AI31" s="21"/>
      <c r="AJ31" s="127"/>
      <c r="AK31" s="127"/>
      <c r="AL31" s="127"/>
      <c r="AM31" s="127"/>
      <c r="AN31" s="127"/>
      <c r="AO31" s="129"/>
      <c r="AP31" s="21"/>
    </row>
    <row r="32" spans="1:45" x14ac:dyDescent="0.2">
      <c r="A32" s="162"/>
      <c r="B32" s="158"/>
      <c r="C32" s="158"/>
      <c r="D32" s="158"/>
      <c r="E32" s="126"/>
      <c r="F32" s="65"/>
      <c r="G32" s="65"/>
      <c r="H32" s="65"/>
      <c r="I32" s="65"/>
      <c r="J32" s="158"/>
      <c r="K32" s="65"/>
      <c r="L32" s="65"/>
      <c r="M32" s="158"/>
      <c r="N32" s="158"/>
      <c r="O32" s="158"/>
      <c r="P32" s="158"/>
      <c r="Q32" s="158"/>
      <c r="R32" s="158"/>
      <c r="S32" s="159"/>
      <c r="T32" s="158"/>
      <c r="U32" s="158"/>
      <c r="V32" s="158"/>
      <c r="W32" s="158"/>
      <c r="X32" s="158"/>
      <c r="Y32" s="158"/>
      <c r="Z32" s="158"/>
      <c r="AA32" s="158"/>
      <c r="AB32" s="158"/>
      <c r="AC32" s="158"/>
      <c r="AD32" s="158"/>
      <c r="AE32" s="158"/>
      <c r="AF32" s="158"/>
      <c r="AG32" s="158"/>
      <c r="AH32" s="158"/>
      <c r="AI32" s="21"/>
      <c r="AJ32" s="160"/>
      <c r="AK32" s="160"/>
      <c r="AL32" s="160"/>
      <c r="AM32" s="160"/>
      <c r="AN32" s="160"/>
      <c r="AO32" s="161"/>
      <c r="AP32" s="21"/>
    </row>
    <row r="33" spans="1:42" x14ac:dyDescent="0.2">
      <c r="A33" s="162"/>
      <c r="B33" s="158"/>
      <c r="C33" s="158"/>
      <c r="D33" s="158"/>
      <c r="E33" s="123"/>
      <c r="F33" s="65"/>
      <c r="G33" s="65"/>
      <c r="H33" s="65"/>
      <c r="I33" s="65"/>
      <c r="J33" s="158"/>
      <c r="K33" s="65"/>
      <c r="L33" s="65"/>
      <c r="M33" s="158"/>
      <c r="N33" s="158"/>
      <c r="O33" s="158"/>
      <c r="P33" s="158"/>
      <c r="Q33" s="158"/>
      <c r="R33" s="158"/>
      <c r="S33" s="159"/>
      <c r="T33" s="158"/>
      <c r="U33" s="158"/>
      <c r="V33" s="158"/>
      <c r="W33" s="158"/>
      <c r="X33" s="158"/>
      <c r="Y33" s="158"/>
      <c r="Z33" s="158"/>
      <c r="AA33" s="158"/>
      <c r="AB33" s="158"/>
      <c r="AC33" s="158"/>
      <c r="AD33" s="158"/>
      <c r="AE33" s="158"/>
      <c r="AF33" s="158"/>
      <c r="AG33" s="158"/>
      <c r="AH33" s="158"/>
      <c r="AI33" s="21"/>
      <c r="AJ33" s="160"/>
      <c r="AK33" s="160"/>
      <c r="AL33" s="160"/>
      <c r="AM33" s="160"/>
      <c r="AN33" s="160"/>
      <c r="AO33" s="161"/>
      <c r="AP33" s="21"/>
    </row>
    <row r="34" spans="1:42" x14ac:dyDescent="0.2">
      <c r="A34" s="162"/>
      <c r="B34" s="158"/>
      <c r="C34" s="158"/>
      <c r="D34" s="158"/>
      <c r="E34" s="126"/>
      <c r="F34" s="65"/>
      <c r="G34" s="65"/>
      <c r="H34" s="65"/>
      <c r="I34" s="65"/>
      <c r="J34" s="158"/>
      <c r="K34" s="65"/>
      <c r="L34" s="65"/>
      <c r="M34" s="158"/>
      <c r="N34" s="160"/>
      <c r="O34" s="158"/>
      <c r="P34" s="158"/>
      <c r="Q34" s="158"/>
      <c r="R34" s="158"/>
      <c r="S34" s="159"/>
      <c r="T34" s="158"/>
      <c r="U34" s="158"/>
      <c r="V34" s="158"/>
      <c r="W34" s="160"/>
      <c r="X34" s="158"/>
      <c r="Y34" s="158"/>
      <c r="Z34" s="160"/>
      <c r="AA34" s="158"/>
      <c r="AB34" s="158"/>
      <c r="AC34" s="160"/>
      <c r="AD34" s="158"/>
      <c r="AE34" s="158"/>
      <c r="AF34" s="160"/>
      <c r="AG34" s="158"/>
      <c r="AH34" s="158"/>
      <c r="AI34" s="21"/>
      <c r="AJ34" s="127"/>
      <c r="AK34" s="127"/>
      <c r="AL34" s="127"/>
      <c r="AM34" s="127"/>
      <c r="AN34" s="127"/>
      <c r="AO34" s="129"/>
      <c r="AP34" s="21"/>
    </row>
    <row r="35" spans="1:42" x14ac:dyDescent="0.2">
      <c r="A35" s="162"/>
      <c r="B35" s="158"/>
      <c r="C35" s="158"/>
      <c r="D35" s="158"/>
      <c r="E35" s="126"/>
      <c r="F35" s="65"/>
      <c r="G35" s="65"/>
      <c r="H35" s="65"/>
      <c r="I35" s="65"/>
      <c r="J35" s="158"/>
      <c r="K35" s="65"/>
      <c r="L35" s="65"/>
      <c r="M35" s="158"/>
      <c r="N35" s="158"/>
      <c r="O35" s="158"/>
      <c r="P35" s="158"/>
      <c r="Q35" s="158"/>
      <c r="R35" s="158"/>
      <c r="S35" s="159"/>
      <c r="T35" s="158"/>
      <c r="U35" s="158"/>
      <c r="V35" s="158"/>
      <c r="W35" s="158"/>
      <c r="X35" s="158"/>
      <c r="Y35" s="158"/>
      <c r="Z35" s="158"/>
      <c r="AA35" s="158"/>
      <c r="AB35" s="158"/>
      <c r="AC35" s="158"/>
      <c r="AD35" s="158"/>
      <c r="AE35" s="158"/>
      <c r="AF35" s="158"/>
      <c r="AG35" s="158"/>
      <c r="AH35" s="158"/>
      <c r="AI35" s="21"/>
      <c r="AJ35" s="160"/>
      <c r="AK35" s="160"/>
      <c r="AL35" s="160"/>
      <c r="AM35" s="160"/>
      <c r="AN35" s="160"/>
      <c r="AO35" s="161"/>
      <c r="AP35" s="21"/>
    </row>
    <row r="36" spans="1:42" x14ac:dyDescent="0.2">
      <c r="A36" s="162"/>
      <c r="B36" s="158"/>
      <c r="C36" s="158"/>
      <c r="D36" s="158"/>
      <c r="E36" s="123"/>
      <c r="F36" s="65"/>
      <c r="G36" s="65"/>
      <c r="H36" s="65"/>
      <c r="I36" s="65"/>
      <c r="J36" s="158"/>
      <c r="K36" s="65"/>
      <c r="L36" s="65"/>
      <c r="M36" s="158"/>
      <c r="N36" s="158"/>
      <c r="O36" s="158"/>
      <c r="P36" s="158"/>
      <c r="Q36" s="158"/>
      <c r="R36" s="158"/>
      <c r="S36" s="159"/>
      <c r="T36" s="158"/>
      <c r="U36" s="158"/>
      <c r="V36" s="158"/>
      <c r="W36" s="158"/>
      <c r="X36" s="158"/>
      <c r="Y36" s="158"/>
      <c r="Z36" s="158"/>
      <c r="AA36" s="158"/>
      <c r="AB36" s="158"/>
      <c r="AC36" s="158"/>
      <c r="AD36" s="158"/>
      <c r="AE36" s="158"/>
      <c r="AF36" s="158"/>
      <c r="AG36" s="158"/>
      <c r="AH36" s="158"/>
      <c r="AI36" s="21"/>
      <c r="AJ36" s="160"/>
      <c r="AK36" s="160"/>
      <c r="AL36" s="160"/>
      <c r="AM36" s="160"/>
      <c r="AN36" s="160"/>
      <c r="AO36" s="161"/>
      <c r="AP36" s="21"/>
    </row>
    <row r="37" spans="1:42" x14ac:dyDescent="0.2">
      <c r="A37" s="162"/>
      <c r="B37" s="158"/>
      <c r="C37" s="158"/>
      <c r="D37" s="158"/>
      <c r="E37" s="126"/>
      <c r="F37" s="65"/>
      <c r="G37" s="65"/>
      <c r="H37" s="65"/>
      <c r="I37" s="65"/>
      <c r="J37" s="158"/>
      <c r="K37" s="65"/>
      <c r="L37" s="65"/>
      <c r="M37" s="158"/>
      <c r="N37" s="160"/>
      <c r="O37" s="158"/>
      <c r="P37" s="158"/>
      <c r="Q37" s="158"/>
      <c r="R37" s="158"/>
      <c r="S37" s="159"/>
      <c r="T37" s="158"/>
      <c r="U37" s="158"/>
      <c r="V37" s="158"/>
      <c r="W37" s="160"/>
      <c r="X37" s="158"/>
      <c r="Y37" s="158"/>
      <c r="Z37" s="160"/>
      <c r="AA37" s="158"/>
      <c r="AB37" s="158"/>
      <c r="AC37" s="160"/>
      <c r="AD37" s="158"/>
      <c r="AE37" s="158"/>
      <c r="AF37" s="160"/>
      <c r="AG37" s="158"/>
      <c r="AH37" s="158"/>
      <c r="AI37" s="21"/>
      <c r="AJ37" s="127"/>
      <c r="AK37" s="127"/>
      <c r="AL37" s="127"/>
      <c r="AM37" s="127"/>
      <c r="AN37" s="127"/>
      <c r="AO37" s="129"/>
      <c r="AP37" s="21"/>
    </row>
    <row r="38" spans="1:42" x14ac:dyDescent="0.2">
      <c r="A38" s="162"/>
      <c r="B38" s="158"/>
      <c r="C38" s="158"/>
      <c r="D38" s="158"/>
      <c r="E38" s="126"/>
      <c r="F38" s="65"/>
      <c r="G38" s="65"/>
      <c r="H38" s="65"/>
      <c r="I38" s="65"/>
      <c r="J38" s="158"/>
      <c r="K38" s="65"/>
      <c r="L38" s="65"/>
      <c r="M38" s="158"/>
      <c r="N38" s="158"/>
      <c r="O38" s="158"/>
      <c r="P38" s="158"/>
      <c r="Q38" s="158"/>
      <c r="R38" s="158"/>
      <c r="S38" s="159"/>
      <c r="T38" s="158"/>
      <c r="U38" s="158"/>
      <c r="V38" s="158"/>
      <c r="W38" s="158"/>
      <c r="X38" s="158"/>
      <c r="Y38" s="158"/>
      <c r="Z38" s="158"/>
      <c r="AA38" s="158"/>
      <c r="AB38" s="158"/>
      <c r="AC38" s="158"/>
      <c r="AD38" s="158"/>
      <c r="AE38" s="158"/>
      <c r="AF38" s="158"/>
      <c r="AG38" s="158"/>
      <c r="AH38" s="158"/>
      <c r="AI38" s="21"/>
      <c r="AJ38" s="160"/>
      <c r="AK38" s="160"/>
      <c r="AL38" s="160"/>
      <c r="AM38" s="160"/>
      <c r="AN38" s="160"/>
      <c r="AO38" s="161"/>
      <c r="AP38" s="21"/>
    </row>
    <row r="39" spans="1:42" x14ac:dyDescent="0.2">
      <c r="A39" s="162"/>
      <c r="B39" s="158"/>
      <c r="C39" s="158"/>
      <c r="D39" s="158"/>
      <c r="E39" s="123"/>
      <c r="F39" s="65"/>
      <c r="G39" s="65"/>
      <c r="H39" s="65"/>
      <c r="I39" s="65"/>
      <c r="J39" s="158"/>
      <c r="K39" s="65"/>
      <c r="L39" s="65"/>
      <c r="M39" s="158"/>
      <c r="N39" s="158"/>
      <c r="O39" s="158"/>
      <c r="P39" s="158"/>
      <c r="Q39" s="158"/>
      <c r="R39" s="158"/>
      <c r="S39" s="159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58"/>
      <c r="AE39" s="158"/>
      <c r="AF39" s="158"/>
      <c r="AG39" s="158"/>
      <c r="AH39" s="158"/>
      <c r="AI39" s="21"/>
      <c r="AJ39" s="160"/>
      <c r="AK39" s="160"/>
      <c r="AL39" s="160"/>
      <c r="AM39" s="160"/>
      <c r="AN39" s="160"/>
      <c r="AO39" s="161"/>
      <c r="AP39" s="21"/>
    </row>
    <row r="40" spans="1:42" ht="15.75" x14ac:dyDescent="0.2">
      <c r="A40" s="162"/>
      <c r="B40" s="163"/>
      <c r="C40" s="163"/>
      <c r="D40" s="163"/>
      <c r="E40" s="163"/>
      <c r="F40" s="163"/>
      <c r="G40" s="163"/>
      <c r="H40" s="157"/>
      <c r="I40" s="157"/>
      <c r="J40" s="112"/>
      <c r="K40" s="157"/>
      <c r="L40" s="157"/>
      <c r="M40" s="112"/>
      <c r="N40" s="157"/>
      <c r="O40" s="157"/>
      <c r="P40" s="112"/>
      <c r="Q40" s="157"/>
      <c r="R40" s="157"/>
      <c r="S40" s="112"/>
      <c r="T40" s="157"/>
      <c r="U40" s="157"/>
      <c r="V40" s="112"/>
      <c r="W40" s="157"/>
      <c r="X40" s="157"/>
      <c r="Y40" s="112"/>
      <c r="Z40" s="157"/>
      <c r="AA40" s="157"/>
      <c r="AB40" s="112"/>
      <c r="AC40" s="157"/>
      <c r="AD40" s="157"/>
      <c r="AE40" s="112"/>
      <c r="AF40" s="157"/>
      <c r="AG40" s="157"/>
      <c r="AH40" s="112"/>
      <c r="AI40" s="21"/>
      <c r="AJ40" s="21"/>
      <c r="AK40" s="21"/>
      <c r="AL40" s="21"/>
      <c r="AM40" s="21"/>
      <c r="AN40" s="21"/>
      <c r="AO40" s="21"/>
      <c r="AP40" s="21"/>
    </row>
    <row r="41" spans="1:42" ht="15.75" x14ac:dyDescent="0.2">
      <c r="A41" s="162"/>
      <c r="B41" s="163"/>
      <c r="C41" s="163"/>
      <c r="D41" s="163"/>
      <c r="E41" s="163"/>
      <c r="F41" s="163"/>
      <c r="G41" s="163"/>
      <c r="H41" s="157"/>
      <c r="I41" s="157"/>
      <c r="J41" s="112"/>
      <c r="K41" s="157"/>
      <c r="L41" s="157"/>
      <c r="M41" s="112"/>
      <c r="N41" s="157"/>
      <c r="O41" s="157"/>
      <c r="P41" s="112"/>
      <c r="Q41" s="157"/>
      <c r="R41" s="157"/>
      <c r="S41" s="112"/>
      <c r="T41" s="157"/>
      <c r="U41" s="157"/>
      <c r="V41" s="112"/>
      <c r="W41" s="157"/>
      <c r="X41" s="157"/>
      <c r="Y41" s="112"/>
      <c r="Z41" s="157"/>
      <c r="AA41" s="157"/>
      <c r="AB41" s="112"/>
      <c r="AC41" s="157"/>
      <c r="AD41" s="157"/>
      <c r="AE41" s="112"/>
      <c r="AF41" s="157"/>
      <c r="AG41" s="157"/>
      <c r="AH41" s="112"/>
      <c r="AI41" s="21"/>
      <c r="AJ41" s="21"/>
      <c r="AK41" s="21"/>
      <c r="AL41" s="21"/>
      <c r="AM41" s="21"/>
      <c r="AN41" s="21"/>
      <c r="AO41" s="21"/>
      <c r="AP41" s="21"/>
    </row>
    <row r="42" spans="1:42" x14ac:dyDescent="0.2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</row>
    <row r="43" spans="1:42" ht="13.5" customHeight="1" x14ac:dyDescent="0.2">
      <c r="A43" s="158"/>
      <c r="B43" s="158"/>
      <c r="C43" s="158"/>
      <c r="D43" s="158"/>
      <c r="E43" s="158"/>
      <c r="F43" s="158"/>
      <c r="G43" s="158"/>
      <c r="H43" s="162"/>
      <c r="I43" s="162"/>
      <c r="J43" s="162"/>
      <c r="K43" s="162"/>
      <c r="L43" s="162"/>
      <c r="M43" s="123"/>
      <c r="N43" s="162"/>
      <c r="O43" s="162"/>
      <c r="P43" s="162"/>
      <c r="Q43" s="162"/>
      <c r="R43" s="162"/>
      <c r="S43" s="162"/>
      <c r="T43" s="162"/>
      <c r="U43" s="162"/>
      <c r="V43" s="162"/>
      <c r="W43" s="162"/>
      <c r="X43" s="162"/>
      <c r="Y43" s="162"/>
      <c r="Z43" s="162"/>
      <c r="AA43" s="162"/>
      <c r="AB43" s="162"/>
      <c r="AC43" s="162"/>
      <c r="AD43" s="162"/>
      <c r="AE43" s="162"/>
      <c r="AF43" s="162"/>
      <c r="AG43" s="162"/>
      <c r="AH43" s="162"/>
      <c r="AI43" s="21"/>
      <c r="AJ43" s="21"/>
      <c r="AK43" s="21"/>
      <c r="AL43" s="21"/>
      <c r="AM43" s="21"/>
      <c r="AN43" s="21"/>
      <c r="AO43" s="21"/>
      <c r="AP43" s="21"/>
    </row>
    <row r="44" spans="1:42" x14ac:dyDescent="0.2">
      <c r="A44" s="158"/>
      <c r="B44" s="158"/>
      <c r="C44" s="65"/>
      <c r="D44" s="65"/>
      <c r="E44" s="158"/>
      <c r="F44" s="158"/>
      <c r="G44" s="158"/>
      <c r="H44" s="65"/>
      <c r="I44" s="65"/>
      <c r="J44" s="65"/>
      <c r="K44" s="65"/>
      <c r="L44" s="65"/>
      <c r="M44" s="65"/>
      <c r="N44" s="65"/>
      <c r="O44" s="65"/>
      <c r="P44" s="128"/>
      <c r="Q44" s="65"/>
      <c r="R44" s="65"/>
      <c r="S44" s="65"/>
      <c r="T44" s="65"/>
      <c r="U44" s="65"/>
      <c r="V44" s="65"/>
      <c r="W44" s="65"/>
      <c r="X44" s="65"/>
      <c r="Y44" s="124"/>
      <c r="Z44" s="65"/>
      <c r="AA44" s="65"/>
      <c r="AB44" s="65"/>
      <c r="AC44" s="65"/>
      <c r="AD44" s="65"/>
      <c r="AE44" s="65"/>
      <c r="AF44" s="65"/>
      <c r="AG44" s="65"/>
      <c r="AH44" s="65"/>
      <c r="AI44" s="21"/>
      <c r="AJ44" s="125"/>
      <c r="AK44" s="125"/>
      <c r="AL44" s="125"/>
      <c r="AM44" s="125"/>
      <c r="AN44" s="125"/>
      <c r="AO44" s="125"/>
      <c r="AP44" s="21"/>
    </row>
    <row r="45" spans="1:42" x14ac:dyDescent="0.2">
      <c r="A45" s="162"/>
      <c r="B45" s="158"/>
      <c r="C45" s="158"/>
      <c r="D45" s="158"/>
      <c r="E45" s="126"/>
      <c r="F45" s="65"/>
      <c r="G45" s="65"/>
      <c r="H45" s="65"/>
      <c r="I45" s="65"/>
      <c r="J45" s="158"/>
      <c r="K45" s="65"/>
      <c r="L45" s="65"/>
      <c r="M45" s="158"/>
      <c r="N45" s="160"/>
      <c r="O45" s="158"/>
      <c r="P45" s="158"/>
      <c r="Q45" s="158"/>
      <c r="R45" s="158"/>
      <c r="S45" s="159"/>
      <c r="T45" s="158"/>
      <c r="U45" s="158"/>
      <c r="V45" s="158"/>
      <c r="W45" s="160"/>
      <c r="X45" s="158"/>
      <c r="Y45" s="158"/>
      <c r="Z45" s="160"/>
      <c r="AA45" s="158"/>
      <c r="AB45" s="158"/>
      <c r="AC45" s="160"/>
      <c r="AD45" s="158"/>
      <c r="AE45" s="158"/>
      <c r="AF45" s="160"/>
      <c r="AG45" s="158"/>
      <c r="AH45" s="158"/>
      <c r="AI45" s="21"/>
      <c r="AJ45" s="127"/>
      <c r="AK45" s="127"/>
      <c r="AL45" s="127"/>
      <c r="AM45" s="127"/>
      <c r="AN45" s="127"/>
      <c r="AO45" s="129"/>
      <c r="AP45" s="21"/>
    </row>
    <row r="46" spans="1:42" x14ac:dyDescent="0.2">
      <c r="A46" s="162"/>
      <c r="B46" s="158"/>
      <c r="C46" s="158"/>
      <c r="D46" s="158"/>
      <c r="E46" s="126"/>
      <c r="F46" s="65"/>
      <c r="G46" s="65"/>
      <c r="H46" s="65"/>
      <c r="I46" s="65"/>
      <c r="J46" s="158"/>
      <c r="K46" s="65"/>
      <c r="L46" s="65"/>
      <c r="M46" s="158"/>
      <c r="N46" s="158"/>
      <c r="O46" s="158"/>
      <c r="P46" s="158"/>
      <c r="Q46" s="158"/>
      <c r="R46" s="158"/>
      <c r="S46" s="159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58"/>
      <c r="AE46" s="158"/>
      <c r="AF46" s="158"/>
      <c r="AG46" s="158"/>
      <c r="AH46" s="158"/>
      <c r="AI46" s="21"/>
      <c r="AJ46" s="160"/>
      <c r="AK46" s="160"/>
      <c r="AL46" s="160"/>
      <c r="AM46" s="160"/>
      <c r="AN46" s="160"/>
      <c r="AO46" s="161"/>
      <c r="AP46" s="21"/>
    </row>
    <row r="47" spans="1:42" x14ac:dyDescent="0.2">
      <c r="A47" s="162"/>
      <c r="B47" s="158"/>
      <c r="C47" s="158"/>
      <c r="D47" s="158"/>
      <c r="E47" s="123"/>
      <c r="F47" s="65"/>
      <c r="G47" s="65"/>
      <c r="H47" s="65"/>
      <c r="I47" s="65"/>
      <c r="J47" s="158"/>
      <c r="K47" s="65"/>
      <c r="L47" s="65"/>
      <c r="M47" s="158"/>
      <c r="N47" s="158"/>
      <c r="O47" s="158"/>
      <c r="P47" s="158"/>
      <c r="Q47" s="158"/>
      <c r="R47" s="158"/>
      <c r="S47" s="159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58"/>
      <c r="AE47" s="158"/>
      <c r="AF47" s="158"/>
      <c r="AG47" s="158"/>
      <c r="AH47" s="158"/>
      <c r="AI47" s="21"/>
      <c r="AJ47" s="160"/>
      <c r="AK47" s="160"/>
      <c r="AL47" s="160"/>
      <c r="AM47" s="160"/>
      <c r="AN47" s="160"/>
      <c r="AO47" s="161"/>
      <c r="AP47" s="21"/>
    </row>
    <row r="48" spans="1:42" x14ac:dyDescent="0.2">
      <c r="A48" s="162"/>
      <c r="B48" s="158"/>
      <c r="C48" s="158"/>
      <c r="D48" s="158"/>
      <c r="E48" s="126"/>
      <c r="F48" s="65"/>
      <c r="G48" s="65"/>
      <c r="H48" s="65"/>
      <c r="I48" s="65"/>
      <c r="J48" s="158"/>
      <c r="K48" s="65"/>
      <c r="L48" s="65"/>
      <c r="M48" s="158"/>
      <c r="N48" s="160"/>
      <c r="O48" s="158"/>
      <c r="P48" s="158"/>
      <c r="Q48" s="158"/>
      <c r="R48" s="158"/>
      <c r="S48" s="159"/>
      <c r="T48" s="158"/>
      <c r="U48" s="158"/>
      <c r="V48" s="158"/>
      <c r="W48" s="160"/>
      <c r="X48" s="158"/>
      <c r="Y48" s="158"/>
      <c r="Z48" s="160"/>
      <c r="AA48" s="158"/>
      <c r="AB48" s="158"/>
      <c r="AC48" s="160"/>
      <c r="AD48" s="158"/>
      <c r="AE48" s="158"/>
      <c r="AF48" s="160"/>
      <c r="AG48" s="158"/>
      <c r="AH48" s="158"/>
      <c r="AI48" s="21"/>
      <c r="AJ48" s="127"/>
      <c r="AK48" s="127"/>
      <c r="AL48" s="127"/>
      <c r="AM48" s="127"/>
      <c r="AN48" s="127"/>
      <c r="AO48" s="129"/>
      <c r="AP48" s="21"/>
    </row>
    <row r="49" spans="1:42" x14ac:dyDescent="0.2">
      <c r="A49" s="162"/>
      <c r="B49" s="158"/>
      <c r="C49" s="158"/>
      <c r="D49" s="158"/>
      <c r="E49" s="126"/>
      <c r="F49" s="65"/>
      <c r="G49" s="65"/>
      <c r="H49" s="65"/>
      <c r="I49" s="65"/>
      <c r="J49" s="158"/>
      <c r="K49" s="65"/>
      <c r="L49" s="65"/>
      <c r="M49" s="158"/>
      <c r="N49" s="158"/>
      <c r="O49" s="158"/>
      <c r="P49" s="158"/>
      <c r="Q49" s="158"/>
      <c r="R49" s="158"/>
      <c r="S49" s="159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58"/>
      <c r="AE49" s="158"/>
      <c r="AF49" s="158"/>
      <c r="AG49" s="158"/>
      <c r="AH49" s="158"/>
      <c r="AI49" s="21"/>
      <c r="AJ49" s="160"/>
      <c r="AK49" s="160"/>
      <c r="AL49" s="160"/>
      <c r="AM49" s="160"/>
      <c r="AN49" s="160"/>
      <c r="AO49" s="161"/>
      <c r="AP49" s="21"/>
    </row>
    <row r="50" spans="1:42" x14ac:dyDescent="0.2">
      <c r="A50" s="162"/>
      <c r="B50" s="158"/>
      <c r="C50" s="158"/>
      <c r="D50" s="158"/>
      <c r="E50" s="123"/>
      <c r="F50" s="65"/>
      <c r="G50" s="65"/>
      <c r="H50" s="65"/>
      <c r="I50" s="65"/>
      <c r="J50" s="158"/>
      <c r="K50" s="65"/>
      <c r="L50" s="65"/>
      <c r="M50" s="158"/>
      <c r="N50" s="158"/>
      <c r="O50" s="158"/>
      <c r="P50" s="158"/>
      <c r="Q50" s="158"/>
      <c r="R50" s="158"/>
      <c r="S50" s="159"/>
      <c r="T50" s="158"/>
      <c r="U50" s="158"/>
      <c r="V50" s="158"/>
      <c r="W50" s="158"/>
      <c r="X50" s="158"/>
      <c r="Y50" s="158"/>
      <c r="Z50" s="158"/>
      <c r="AA50" s="158"/>
      <c r="AB50" s="158"/>
      <c r="AC50" s="158"/>
      <c r="AD50" s="158"/>
      <c r="AE50" s="158"/>
      <c r="AF50" s="158"/>
      <c r="AG50" s="158"/>
      <c r="AH50" s="158"/>
      <c r="AI50" s="21"/>
      <c r="AJ50" s="160"/>
      <c r="AK50" s="160"/>
      <c r="AL50" s="160"/>
      <c r="AM50" s="160"/>
      <c r="AN50" s="160"/>
      <c r="AO50" s="161"/>
      <c r="AP50" s="21"/>
    </row>
    <row r="51" spans="1:42" x14ac:dyDescent="0.2">
      <c r="A51" s="162"/>
      <c r="B51" s="158"/>
      <c r="C51" s="158"/>
      <c r="D51" s="158"/>
      <c r="E51" s="126"/>
      <c r="F51" s="65"/>
      <c r="G51" s="65"/>
      <c r="H51" s="65"/>
      <c r="I51" s="65"/>
      <c r="J51" s="158"/>
      <c r="K51" s="65"/>
      <c r="L51" s="65"/>
      <c r="M51" s="158"/>
      <c r="N51" s="160"/>
      <c r="O51" s="158"/>
      <c r="P51" s="158"/>
      <c r="Q51" s="158"/>
      <c r="R51" s="158"/>
      <c r="S51" s="159"/>
      <c r="T51" s="158"/>
      <c r="U51" s="158"/>
      <c r="V51" s="158"/>
      <c r="W51" s="160"/>
      <c r="X51" s="158"/>
      <c r="Y51" s="158"/>
      <c r="Z51" s="160"/>
      <c r="AA51" s="158"/>
      <c r="AB51" s="158"/>
      <c r="AC51" s="160"/>
      <c r="AD51" s="158"/>
      <c r="AE51" s="158"/>
      <c r="AF51" s="160"/>
      <c r="AG51" s="158"/>
      <c r="AH51" s="158"/>
      <c r="AI51" s="21"/>
      <c r="AJ51" s="127"/>
      <c r="AK51" s="127"/>
      <c r="AL51" s="127"/>
      <c r="AM51" s="127"/>
      <c r="AN51" s="127"/>
      <c r="AO51" s="129"/>
      <c r="AP51" s="21"/>
    </row>
    <row r="52" spans="1:42" x14ac:dyDescent="0.2">
      <c r="A52" s="162"/>
      <c r="B52" s="158"/>
      <c r="C52" s="158"/>
      <c r="D52" s="158"/>
      <c r="E52" s="126"/>
      <c r="F52" s="65"/>
      <c r="G52" s="65"/>
      <c r="H52" s="65"/>
      <c r="I52" s="65"/>
      <c r="J52" s="158"/>
      <c r="K52" s="65"/>
      <c r="L52" s="65"/>
      <c r="M52" s="158"/>
      <c r="N52" s="158"/>
      <c r="O52" s="158"/>
      <c r="P52" s="158"/>
      <c r="Q52" s="158"/>
      <c r="R52" s="158"/>
      <c r="S52" s="159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8"/>
      <c r="AE52" s="158"/>
      <c r="AF52" s="158"/>
      <c r="AG52" s="158"/>
      <c r="AH52" s="158"/>
      <c r="AI52" s="21"/>
      <c r="AJ52" s="160"/>
      <c r="AK52" s="160"/>
      <c r="AL52" s="160"/>
      <c r="AM52" s="160"/>
      <c r="AN52" s="160"/>
      <c r="AO52" s="161"/>
      <c r="AP52" s="21"/>
    </row>
    <row r="53" spans="1:42" x14ac:dyDescent="0.2">
      <c r="A53" s="162"/>
      <c r="B53" s="158"/>
      <c r="C53" s="158"/>
      <c r="D53" s="158"/>
      <c r="E53" s="123"/>
      <c r="F53" s="65"/>
      <c r="G53" s="65"/>
      <c r="H53" s="65"/>
      <c r="I53" s="65"/>
      <c r="J53" s="158"/>
      <c r="K53" s="65"/>
      <c r="L53" s="65"/>
      <c r="M53" s="158"/>
      <c r="N53" s="158"/>
      <c r="O53" s="158"/>
      <c r="P53" s="158"/>
      <c r="Q53" s="158"/>
      <c r="R53" s="158"/>
      <c r="S53" s="159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8"/>
      <c r="AF53" s="158"/>
      <c r="AG53" s="158"/>
      <c r="AH53" s="158"/>
      <c r="AI53" s="21"/>
      <c r="AJ53" s="160"/>
      <c r="AK53" s="160"/>
      <c r="AL53" s="160"/>
      <c r="AM53" s="160"/>
      <c r="AN53" s="160"/>
      <c r="AO53" s="161"/>
      <c r="AP53" s="21"/>
    </row>
    <row r="54" spans="1:42" ht="15.75" x14ac:dyDescent="0.2">
      <c r="A54" s="162"/>
      <c r="B54" s="163"/>
      <c r="C54" s="163"/>
      <c r="D54" s="163"/>
      <c r="E54" s="163"/>
      <c r="F54" s="163"/>
      <c r="G54" s="163"/>
      <c r="H54" s="157"/>
      <c r="I54" s="157"/>
      <c r="J54" s="112"/>
      <c r="K54" s="157"/>
      <c r="L54" s="157"/>
      <c r="M54" s="112"/>
      <c r="N54" s="157"/>
      <c r="O54" s="157"/>
      <c r="P54" s="112"/>
      <c r="Q54" s="157"/>
      <c r="R54" s="157"/>
      <c r="S54" s="112"/>
      <c r="T54" s="157"/>
      <c r="U54" s="157"/>
      <c r="V54" s="112"/>
      <c r="W54" s="157"/>
      <c r="X54" s="157"/>
      <c r="Y54" s="112"/>
      <c r="Z54" s="157"/>
      <c r="AA54" s="157"/>
      <c r="AB54" s="112"/>
      <c r="AC54" s="157"/>
      <c r="AD54" s="157"/>
      <c r="AE54" s="112"/>
      <c r="AF54" s="157"/>
      <c r="AG54" s="157"/>
      <c r="AH54" s="112"/>
      <c r="AI54" s="21"/>
      <c r="AJ54" s="21"/>
      <c r="AK54" s="21"/>
      <c r="AL54" s="21"/>
      <c r="AM54" s="21"/>
      <c r="AN54" s="21"/>
      <c r="AO54" s="21"/>
      <c r="AP54" s="21"/>
    </row>
    <row r="55" spans="1:42" ht="15.75" x14ac:dyDescent="0.2">
      <c r="A55" s="162"/>
      <c r="B55" s="163"/>
      <c r="C55" s="163"/>
      <c r="D55" s="163"/>
      <c r="E55" s="163"/>
      <c r="F55" s="163"/>
      <c r="G55" s="163"/>
      <c r="H55" s="157"/>
      <c r="I55" s="157"/>
      <c r="J55" s="112"/>
      <c r="K55" s="157"/>
      <c r="L55" s="157"/>
      <c r="M55" s="112"/>
      <c r="N55" s="157"/>
      <c r="O55" s="157"/>
      <c r="P55" s="112"/>
      <c r="Q55" s="157"/>
      <c r="R55" s="157"/>
      <c r="S55" s="112"/>
      <c r="T55" s="157"/>
      <c r="U55" s="157"/>
      <c r="V55" s="112"/>
      <c r="W55" s="157"/>
      <c r="X55" s="157"/>
      <c r="Y55" s="112"/>
      <c r="Z55" s="157"/>
      <c r="AA55" s="157"/>
      <c r="AB55" s="112"/>
      <c r="AC55" s="157"/>
      <c r="AD55" s="157"/>
      <c r="AE55" s="112"/>
      <c r="AF55" s="157"/>
      <c r="AG55" s="157"/>
      <c r="AH55" s="112"/>
      <c r="AI55" s="21"/>
      <c r="AJ55" s="21"/>
      <c r="AK55" s="21"/>
      <c r="AL55" s="21"/>
      <c r="AM55" s="21"/>
      <c r="AN55" s="21"/>
      <c r="AO55" s="21"/>
      <c r="AP55" s="21"/>
    </row>
    <row r="56" spans="1:42" ht="15.75" x14ac:dyDescent="0.2">
      <c r="A56" s="109"/>
      <c r="B56" s="110"/>
      <c r="C56" s="111"/>
      <c r="D56" s="111"/>
      <c r="E56" s="111"/>
      <c r="F56" s="111"/>
      <c r="G56" s="111"/>
      <c r="H56" s="112"/>
      <c r="I56" s="112"/>
      <c r="J56" s="112"/>
      <c r="K56" s="112"/>
      <c r="L56" s="112"/>
      <c r="M56" s="112"/>
      <c r="N56" s="112"/>
      <c r="O56" s="112"/>
      <c r="P56" s="112"/>
      <c r="Q56" s="112"/>
      <c r="R56" s="112"/>
      <c r="S56" s="112"/>
      <c r="T56" s="112"/>
      <c r="U56" s="112"/>
      <c r="V56" s="112"/>
      <c r="W56" s="112"/>
      <c r="X56" s="112"/>
      <c r="Y56" s="112"/>
      <c r="Z56" s="112"/>
      <c r="AA56" s="112"/>
      <c r="AB56" s="112"/>
      <c r="AC56" s="112"/>
      <c r="AD56" s="112"/>
      <c r="AE56" s="112"/>
      <c r="AF56" s="112"/>
      <c r="AG56" s="112"/>
      <c r="AH56" s="112"/>
      <c r="AI56" s="73"/>
    </row>
    <row r="57" spans="1:42" ht="15.75" x14ac:dyDescent="0.25">
      <c r="C57" s="73"/>
      <c r="D57" s="73"/>
      <c r="E57" s="73"/>
      <c r="F57" s="21"/>
      <c r="G57" s="156"/>
      <c r="H57" s="156"/>
      <c r="I57" s="156"/>
      <c r="J57" s="156"/>
      <c r="K57" s="156"/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14"/>
      <c r="AA57" s="73"/>
      <c r="AB57" s="73"/>
      <c r="AC57" s="73"/>
      <c r="AD57" s="73"/>
      <c r="AE57" s="73"/>
      <c r="AF57" s="73"/>
      <c r="AG57" s="73"/>
      <c r="AH57" s="73"/>
      <c r="AI57" s="73"/>
    </row>
    <row r="58" spans="1:42" x14ac:dyDescent="0.2">
      <c r="F58" s="21"/>
      <c r="G58" s="400"/>
      <c r="H58" s="154"/>
      <c r="I58" s="154"/>
      <c r="J58" s="154"/>
      <c r="K58" s="154"/>
      <c r="L58" s="154"/>
      <c r="M58" s="154"/>
      <c r="N58" s="154"/>
      <c r="O58" s="154"/>
      <c r="P58" s="154"/>
      <c r="Q58" s="154"/>
      <c r="R58" s="154"/>
      <c r="S58" s="154"/>
      <c r="T58" s="154"/>
      <c r="U58" s="154"/>
      <c r="V58" s="154"/>
      <c r="W58" s="154"/>
      <c r="X58" s="154"/>
      <c r="Y58" s="154"/>
    </row>
    <row r="59" spans="1:42" x14ac:dyDescent="0.2">
      <c r="F59" s="21"/>
      <c r="G59" s="155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</row>
    <row r="60" spans="1:42" x14ac:dyDescent="0.2">
      <c r="F60" s="21"/>
      <c r="G60" s="21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</row>
    <row r="61" spans="1:42" x14ac:dyDescent="0.2">
      <c r="F61" s="21"/>
      <c r="G61" s="21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</row>
    <row r="62" spans="1:42" x14ac:dyDescent="0.2">
      <c r="F62" s="21"/>
      <c r="G62" s="21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</row>
    <row r="63" spans="1:42" x14ac:dyDescent="0.2">
      <c r="F63" s="21"/>
      <c r="G63" s="21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</row>
    <row r="64" spans="1:42" x14ac:dyDescent="0.2"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</row>
    <row r="65" spans="2:34" ht="15.75" x14ac:dyDescent="0.25">
      <c r="C65" s="21"/>
      <c r="D65" s="21"/>
      <c r="E65" s="21"/>
      <c r="F65" s="21"/>
      <c r="G65" s="156"/>
      <c r="H65" s="156"/>
      <c r="I65" s="156"/>
      <c r="J65" s="156"/>
      <c r="K65" s="156"/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15"/>
      <c r="AA65" s="113"/>
      <c r="AB65" s="66"/>
      <c r="AC65" s="113"/>
      <c r="AD65" s="113"/>
      <c r="AE65" s="66"/>
      <c r="AF65" s="113"/>
      <c r="AG65" s="113"/>
      <c r="AH65" s="21"/>
    </row>
    <row r="66" spans="2:34" x14ac:dyDescent="0.2">
      <c r="C66" s="21"/>
      <c r="D66" s="21"/>
      <c r="E66" s="21"/>
      <c r="F66" s="21"/>
      <c r="G66" s="400"/>
      <c r="H66" s="154"/>
      <c r="I66" s="154"/>
      <c r="J66" s="154"/>
      <c r="K66" s="154"/>
      <c r="L66" s="154"/>
      <c r="M66" s="154"/>
      <c r="N66" s="113"/>
      <c r="O66" s="113"/>
      <c r="P66" s="154"/>
      <c r="Q66" s="154"/>
      <c r="R66" s="154"/>
      <c r="S66" s="154"/>
      <c r="T66" s="154"/>
      <c r="U66" s="154"/>
      <c r="V66" s="154"/>
      <c r="W66" s="154"/>
      <c r="X66" s="154"/>
      <c r="Y66" s="154"/>
      <c r="AA66" s="66"/>
    </row>
    <row r="67" spans="2:34" x14ac:dyDescent="0.2">
      <c r="C67" s="21"/>
      <c r="D67" s="21"/>
      <c r="E67" s="21"/>
      <c r="F67" s="21"/>
      <c r="G67" s="155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AA67" s="67"/>
    </row>
    <row r="68" spans="2:34" x14ac:dyDescent="0.2">
      <c r="C68" s="21"/>
      <c r="D68" s="21"/>
      <c r="E68" s="21"/>
      <c r="F68" s="21"/>
      <c r="G68" s="21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AA68" s="67"/>
    </row>
    <row r="69" spans="2:34" x14ac:dyDescent="0.2">
      <c r="B69" s="74"/>
      <c r="C69" s="21"/>
      <c r="D69" s="21"/>
      <c r="E69" s="21"/>
      <c r="F69" s="21"/>
      <c r="G69" s="21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AA69" s="67"/>
    </row>
    <row r="70" spans="2:34" x14ac:dyDescent="0.2">
      <c r="B70" s="74"/>
      <c r="C70" s="74"/>
      <c r="D70" s="74"/>
      <c r="E70" s="74"/>
      <c r="F70" s="21"/>
      <c r="G70" s="21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AA70" s="70"/>
    </row>
    <row r="71" spans="2:34" x14ac:dyDescent="0.2">
      <c r="B71" s="74"/>
      <c r="C71" s="74"/>
      <c r="D71" s="74"/>
      <c r="E71" s="74"/>
      <c r="F71" s="21"/>
      <c r="G71" s="21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AA71" s="74"/>
    </row>
  </sheetData>
  <mergeCells count="573">
    <mergeCell ref="AF1:AH1"/>
    <mergeCell ref="A3:A13"/>
    <mergeCell ref="B3:B5"/>
    <mergeCell ref="C3:C5"/>
    <mergeCell ref="D3:D5"/>
    <mergeCell ref="J3:J5"/>
    <mergeCell ref="M3:M5"/>
    <mergeCell ref="N3:N5"/>
    <mergeCell ref="Y3:Y5"/>
    <mergeCell ref="Z3:Z5"/>
    <mergeCell ref="N1:P1"/>
    <mergeCell ref="Q1:S1"/>
    <mergeCell ref="Z1:AB1"/>
    <mergeCell ref="AC1:AE1"/>
    <mergeCell ref="T1:V1"/>
    <mergeCell ref="W1:Y1"/>
    <mergeCell ref="H1:J1"/>
    <mergeCell ref="K1:M1"/>
    <mergeCell ref="A1:A2"/>
    <mergeCell ref="B1:B2"/>
    <mergeCell ref="C1:D1"/>
    <mergeCell ref="E1:E2"/>
    <mergeCell ref="F1:F2"/>
    <mergeCell ref="G1:G2"/>
    <mergeCell ref="AC3:AC5"/>
    <mergeCell ref="AD3:AD5"/>
    <mergeCell ref="AE3:AE5"/>
    <mergeCell ref="AF3:AF5"/>
    <mergeCell ref="U3:U5"/>
    <mergeCell ref="V3:V5"/>
    <mergeCell ref="O3:O5"/>
    <mergeCell ref="P3:P5"/>
    <mergeCell ref="Q3:Q5"/>
    <mergeCell ref="R3:R5"/>
    <mergeCell ref="W6:W8"/>
    <mergeCell ref="X6:X8"/>
    <mergeCell ref="AQ4:AQ5"/>
    <mergeCell ref="AR4:AR5"/>
    <mergeCell ref="B6:B8"/>
    <mergeCell ref="C6:C8"/>
    <mergeCell ref="D6:D8"/>
    <mergeCell ref="J6:J8"/>
    <mergeCell ref="M6:M8"/>
    <mergeCell ref="N6:N8"/>
    <mergeCell ref="O6:O8"/>
    <mergeCell ref="P6:P8"/>
    <mergeCell ref="AG3:AG5"/>
    <mergeCell ref="AH3:AH5"/>
    <mergeCell ref="AM4:AM5"/>
    <mergeCell ref="AN4:AN5"/>
    <mergeCell ref="W3:W5"/>
    <mergeCell ref="X3:X5"/>
    <mergeCell ref="S3:S5"/>
    <mergeCell ref="T3:T5"/>
    <mergeCell ref="AO4:AO5"/>
    <mergeCell ref="AP4:AP5"/>
    <mergeCell ref="AA3:AA5"/>
    <mergeCell ref="AB3:AB5"/>
    <mergeCell ref="AQ7:AQ8"/>
    <mergeCell ref="AR7:AR8"/>
    <mergeCell ref="M9:M11"/>
    <mergeCell ref="N9:N11"/>
    <mergeCell ref="AM7:AM8"/>
    <mergeCell ref="AN7:AN8"/>
    <mergeCell ref="AC6:AC8"/>
    <mergeCell ref="AD6:AD8"/>
    <mergeCell ref="AE6:AE8"/>
    <mergeCell ref="AF6:AF8"/>
    <mergeCell ref="Y6:Y8"/>
    <mergeCell ref="Z6:Z8"/>
    <mergeCell ref="AO7:AO8"/>
    <mergeCell ref="AP7:AP8"/>
    <mergeCell ref="AG6:AG8"/>
    <mergeCell ref="AH6:AH8"/>
    <mergeCell ref="AA6:AA8"/>
    <mergeCell ref="AB6:AB8"/>
    <mergeCell ref="Q6:Q8"/>
    <mergeCell ref="R6:R8"/>
    <mergeCell ref="S6:S8"/>
    <mergeCell ref="T6:T8"/>
    <mergeCell ref="U6:U8"/>
    <mergeCell ref="V6:V8"/>
    <mergeCell ref="AA9:AA11"/>
    <mergeCell ref="AB9:AB11"/>
    <mergeCell ref="AC9:AC11"/>
    <mergeCell ref="AD9:AD11"/>
    <mergeCell ref="AE9:AE11"/>
    <mergeCell ref="AF9:AF11"/>
    <mergeCell ref="U9:U11"/>
    <mergeCell ref="V9:V11"/>
    <mergeCell ref="B9:B11"/>
    <mergeCell ref="C9:C11"/>
    <mergeCell ref="D9:D11"/>
    <mergeCell ref="J9:J11"/>
    <mergeCell ref="O9:O11"/>
    <mergeCell ref="P9:P11"/>
    <mergeCell ref="Q9:Q11"/>
    <mergeCell ref="R9:R11"/>
    <mergeCell ref="AQ10:AQ11"/>
    <mergeCell ref="AR10:AR11"/>
    <mergeCell ref="B12:G12"/>
    <mergeCell ref="H12:I12"/>
    <mergeCell ref="K12:L12"/>
    <mergeCell ref="N12:O12"/>
    <mergeCell ref="Q12:R12"/>
    <mergeCell ref="T12:U12"/>
    <mergeCell ref="W12:X12"/>
    <mergeCell ref="Z12:AA12"/>
    <mergeCell ref="AG9:AG11"/>
    <mergeCell ref="AH9:AH11"/>
    <mergeCell ref="AM10:AM11"/>
    <mergeCell ref="AN10:AN11"/>
    <mergeCell ref="W9:W11"/>
    <mergeCell ref="X9:X11"/>
    <mergeCell ref="Y9:Y11"/>
    <mergeCell ref="Z9:Z11"/>
    <mergeCell ref="AI9:AI11"/>
    <mergeCell ref="AJ9:AJ11"/>
    <mergeCell ref="S9:S11"/>
    <mergeCell ref="T9:T11"/>
    <mergeCell ref="AO10:AO11"/>
    <mergeCell ref="AP10:AP11"/>
    <mergeCell ref="AC12:AD12"/>
    <mergeCell ref="AF12:AG12"/>
    <mergeCell ref="B13:G13"/>
    <mergeCell ref="H13:I13"/>
    <mergeCell ref="K13:L13"/>
    <mergeCell ref="N13:O13"/>
    <mergeCell ref="Q13:R13"/>
    <mergeCell ref="T13:U13"/>
    <mergeCell ref="W13:X13"/>
    <mergeCell ref="Z13:AA13"/>
    <mergeCell ref="AC15:AE15"/>
    <mergeCell ref="AC13:AD13"/>
    <mergeCell ref="AF13:AG13"/>
    <mergeCell ref="AF15:AH15"/>
    <mergeCell ref="A15:A16"/>
    <mergeCell ref="B15:B16"/>
    <mergeCell ref="C15:D15"/>
    <mergeCell ref="E15:E16"/>
    <mergeCell ref="F15:F16"/>
    <mergeCell ref="N15:P15"/>
    <mergeCell ref="Q15:S15"/>
    <mergeCell ref="T15:V15"/>
    <mergeCell ref="W15:Y15"/>
    <mergeCell ref="G15:G16"/>
    <mergeCell ref="H15:J15"/>
    <mergeCell ref="K15:M15"/>
    <mergeCell ref="J17:J19"/>
    <mergeCell ref="Z15:AB15"/>
    <mergeCell ref="U17:U19"/>
    <mergeCell ref="V17:V19"/>
    <mergeCell ref="W17:W19"/>
    <mergeCell ref="M17:M19"/>
    <mergeCell ref="N17:N19"/>
    <mergeCell ref="O17:O19"/>
    <mergeCell ref="A17:A27"/>
    <mergeCell ref="B17:B19"/>
    <mergeCell ref="C17:C19"/>
    <mergeCell ref="D17:D19"/>
    <mergeCell ref="B20:B22"/>
    <mergeCell ref="C20:C22"/>
    <mergeCell ref="J20:J22"/>
    <mergeCell ref="D20:D22"/>
    <mergeCell ref="B26:G26"/>
    <mergeCell ref="X20:X22"/>
    <mergeCell ref="W23:W25"/>
    <mergeCell ref="X23:X25"/>
    <mergeCell ref="Q26:R26"/>
    <mergeCell ref="T26:U26"/>
    <mergeCell ref="AP18:AP19"/>
    <mergeCell ref="AQ18:AQ19"/>
    <mergeCell ref="AR18:AR19"/>
    <mergeCell ref="M20:M22"/>
    <mergeCell ref="N20:N22"/>
    <mergeCell ref="AM18:AM19"/>
    <mergeCell ref="AN18:AN19"/>
    <mergeCell ref="AC17:AC19"/>
    <mergeCell ref="AD17:AD19"/>
    <mergeCell ref="AE17:AE19"/>
    <mergeCell ref="X17:X19"/>
    <mergeCell ref="Y17:Y19"/>
    <mergeCell ref="Z17:Z19"/>
    <mergeCell ref="AO18:AO19"/>
    <mergeCell ref="AF17:AF19"/>
    <mergeCell ref="AG17:AG19"/>
    <mergeCell ref="AH17:AH19"/>
    <mergeCell ref="P17:P19"/>
    <mergeCell ref="AA17:AA19"/>
    <mergeCell ref="AB17:AB19"/>
    <mergeCell ref="Q17:Q19"/>
    <mergeCell ref="R17:R19"/>
    <mergeCell ref="S17:S19"/>
    <mergeCell ref="T17:T19"/>
    <mergeCell ref="AO21:AO22"/>
    <mergeCell ref="AN21:AN22"/>
    <mergeCell ref="Y20:Y22"/>
    <mergeCell ref="Z20:Z22"/>
    <mergeCell ref="AI20:AI22"/>
    <mergeCell ref="O20:O22"/>
    <mergeCell ref="P20:P22"/>
    <mergeCell ref="Q20:Q22"/>
    <mergeCell ref="R20:R22"/>
    <mergeCell ref="S20:S22"/>
    <mergeCell ref="T20:T22"/>
    <mergeCell ref="U20:U22"/>
    <mergeCell ref="AQ21:AQ22"/>
    <mergeCell ref="AR21:AR22"/>
    <mergeCell ref="B23:B25"/>
    <mergeCell ref="C23:C25"/>
    <mergeCell ref="D23:D25"/>
    <mergeCell ref="J23:J25"/>
    <mergeCell ref="M23:M25"/>
    <mergeCell ref="N23:N25"/>
    <mergeCell ref="O23:O25"/>
    <mergeCell ref="P23:P25"/>
    <mergeCell ref="AP21:AP22"/>
    <mergeCell ref="AA20:AA22"/>
    <mergeCell ref="AB20:AB22"/>
    <mergeCell ref="AC20:AC22"/>
    <mergeCell ref="AD20:AD22"/>
    <mergeCell ref="AE20:AE22"/>
    <mergeCell ref="AF20:AF22"/>
    <mergeCell ref="AG20:AG22"/>
    <mergeCell ref="AH20:AH22"/>
    <mergeCell ref="AM21:AM22"/>
    <mergeCell ref="V20:V22"/>
    <mergeCell ref="W20:W22"/>
    <mergeCell ref="AQ24:AQ25"/>
    <mergeCell ref="AR24:AR25"/>
    <mergeCell ref="AP24:AP25"/>
    <mergeCell ref="AG23:AG25"/>
    <mergeCell ref="AH23:AH25"/>
    <mergeCell ref="AA23:AA25"/>
    <mergeCell ref="AB23:AB25"/>
    <mergeCell ref="Q23:Q25"/>
    <mergeCell ref="R23:R25"/>
    <mergeCell ref="S23:S25"/>
    <mergeCell ref="T23:T25"/>
    <mergeCell ref="U23:U25"/>
    <mergeCell ref="V23:V25"/>
    <mergeCell ref="AM24:AM25"/>
    <mergeCell ref="AN24:AN25"/>
    <mergeCell ref="AC23:AC25"/>
    <mergeCell ref="AD23:AD25"/>
    <mergeCell ref="AE23:AE25"/>
    <mergeCell ref="AF23:AF25"/>
    <mergeCell ref="Y23:Y25"/>
    <mergeCell ref="Z23:Z25"/>
    <mergeCell ref="AO24:AO25"/>
    <mergeCell ref="AK23:AK25"/>
    <mergeCell ref="A29:A30"/>
    <mergeCell ref="B29:B30"/>
    <mergeCell ref="C29:D29"/>
    <mergeCell ref="E29:E30"/>
    <mergeCell ref="AC26:AD26"/>
    <mergeCell ref="AF26:AG26"/>
    <mergeCell ref="AC27:AD27"/>
    <mergeCell ref="AF27:AG27"/>
    <mergeCell ref="Q27:R27"/>
    <mergeCell ref="T27:U27"/>
    <mergeCell ref="W26:X26"/>
    <mergeCell ref="Z26:AA26"/>
    <mergeCell ref="H26:I26"/>
    <mergeCell ref="K26:L26"/>
    <mergeCell ref="N26:O26"/>
    <mergeCell ref="K27:L27"/>
    <mergeCell ref="N27:O27"/>
    <mergeCell ref="W27:X27"/>
    <mergeCell ref="Z27:AA27"/>
    <mergeCell ref="Z29:AB29"/>
    <mergeCell ref="T29:V29"/>
    <mergeCell ref="W29:Y29"/>
    <mergeCell ref="AC29:AE29"/>
    <mergeCell ref="AF29:AH29"/>
    <mergeCell ref="F29:F30"/>
    <mergeCell ref="G29:G30"/>
    <mergeCell ref="B27:G27"/>
    <mergeCell ref="H27:I27"/>
    <mergeCell ref="H29:J29"/>
    <mergeCell ref="Y31:Y33"/>
    <mergeCell ref="K29:M29"/>
    <mergeCell ref="N29:P29"/>
    <mergeCell ref="Q29:S29"/>
    <mergeCell ref="N31:N33"/>
    <mergeCell ref="AB31:AB33"/>
    <mergeCell ref="W31:W33"/>
    <mergeCell ref="AC31:AC33"/>
    <mergeCell ref="AD31:AD33"/>
    <mergeCell ref="AE31:AE33"/>
    <mergeCell ref="AF31:AF33"/>
    <mergeCell ref="Q31:Q33"/>
    <mergeCell ref="R31:R33"/>
    <mergeCell ref="S31:S33"/>
    <mergeCell ref="T31:T33"/>
    <mergeCell ref="U31:U33"/>
    <mergeCell ref="V31:V33"/>
    <mergeCell ref="X34:X36"/>
    <mergeCell ref="Y34:Y36"/>
    <mergeCell ref="AO32:AO33"/>
    <mergeCell ref="B34:B36"/>
    <mergeCell ref="C34:C36"/>
    <mergeCell ref="D34:D36"/>
    <mergeCell ref="J34:J36"/>
    <mergeCell ref="M34:M36"/>
    <mergeCell ref="N34:N36"/>
    <mergeCell ref="O34:O36"/>
    <mergeCell ref="P34:P36"/>
    <mergeCell ref="AA34:AA36"/>
    <mergeCell ref="AH31:AH33"/>
    <mergeCell ref="AJ32:AJ33"/>
    <mergeCell ref="AK32:AK33"/>
    <mergeCell ref="AG31:AG33"/>
    <mergeCell ref="Z31:Z33"/>
    <mergeCell ref="O31:O33"/>
    <mergeCell ref="P31:P33"/>
    <mergeCell ref="AN32:AN33"/>
    <mergeCell ref="X31:X33"/>
    <mergeCell ref="AL32:AL33"/>
    <mergeCell ref="AM32:AM33"/>
    <mergeCell ref="AA31:AA33"/>
    <mergeCell ref="J37:J39"/>
    <mergeCell ref="O37:O39"/>
    <mergeCell ref="P37:P39"/>
    <mergeCell ref="Q37:Q39"/>
    <mergeCell ref="R37:R39"/>
    <mergeCell ref="AO35:AO36"/>
    <mergeCell ref="M37:M39"/>
    <mergeCell ref="N37:N39"/>
    <mergeCell ref="AJ35:AJ36"/>
    <mergeCell ref="AK35:AK36"/>
    <mergeCell ref="AC34:AC36"/>
    <mergeCell ref="AD34:AD36"/>
    <mergeCell ref="AE34:AE36"/>
    <mergeCell ref="AF34:AF36"/>
    <mergeCell ref="AG34:AG36"/>
    <mergeCell ref="Z34:Z36"/>
    <mergeCell ref="AL35:AL36"/>
    <mergeCell ref="AM35:AM36"/>
    <mergeCell ref="AN35:AN36"/>
    <mergeCell ref="AH34:AH36"/>
    <mergeCell ref="AB34:AB36"/>
    <mergeCell ref="Q34:Q36"/>
    <mergeCell ref="R34:R36"/>
    <mergeCell ref="S34:S36"/>
    <mergeCell ref="AN38:AN39"/>
    <mergeCell ref="AO38:AO39"/>
    <mergeCell ref="B40:G40"/>
    <mergeCell ref="H40:I40"/>
    <mergeCell ref="K40:L40"/>
    <mergeCell ref="N40:O40"/>
    <mergeCell ref="Q40:R40"/>
    <mergeCell ref="T40:U40"/>
    <mergeCell ref="W40:X40"/>
    <mergeCell ref="Z40:AA40"/>
    <mergeCell ref="AG37:AG39"/>
    <mergeCell ref="AH37:AH39"/>
    <mergeCell ref="AJ38:AJ39"/>
    <mergeCell ref="AK38:AK39"/>
    <mergeCell ref="W37:W39"/>
    <mergeCell ref="X37:X39"/>
    <mergeCell ref="Y37:Y39"/>
    <mergeCell ref="Z37:Z39"/>
    <mergeCell ref="S37:S39"/>
    <mergeCell ref="T37:T39"/>
    <mergeCell ref="AL38:AL39"/>
    <mergeCell ref="AM38:AM39"/>
    <mergeCell ref="AA37:AA39"/>
    <mergeCell ref="AB37:AB39"/>
    <mergeCell ref="J31:J33"/>
    <mergeCell ref="M31:M33"/>
    <mergeCell ref="N43:P43"/>
    <mergeCell ref="Q43:S43"/>
    <mergeCell ref="T43:V43"/>
    <mergeCell ref="H43:J43"/>
    <mergeCell ref="K43:L43"/>
    <mergeCell ref="AC40:AD40"/>
    <mergeCell ref="AF40:AG40"/>
    <mergeCell ref="H41:I41"/>
    <mergeCell ref="K41:L41"/>
    <mergeCell ref="N41:O41"/>
    <mergeCell ref="Q41:R41"/>
    <mergeCell ref="T41:U41"/>
    <mergeCell ref="W41:X41"/>
    <mergeCell ref="Z41:AA41"/>
    <mergeCell ref="AC41:AD41"/>
    <mergeCell ref="AF41:AG41"/>
    <mergeCell ref="AC37:AC39"/>
    <mergeCell ref="AD37:AD39"/>
    <mergeCell ref="AE37:AE39"/>
    <mergeCell ref="AF37:AF39"/>
    <mergeCell ref="U37:U39"/>
    <mergeCell ref="V37:V39"/>
    <mergeCell ref="A43:A44"/>
    <mergeCell ref="B43:B44"/>
    <mergeCell ref="C43:D43"/>
    <mergeCell ref="E43:E44"/>
    <mergeCell ref="F43:F44"/>
    <mergeCell ref="G43:G44"/>
    <mergeCell ref="A31:A41"/>
    <mergeCell ref="B31:B33"/>
    <mergeCell ref="C31:C33"/>
    <mergeCell ref="D31:D33"/>
    <mergeCell ref="B41:G41"/>
    <mergeCell ref="B37:B39"/>
    <mergeCell ref="C37:C39"/>
    <mergeCell ref="D37:D39"/>
    <mergeCell ref="J45:J47"/>
    <mergeCell ref="M45:M47"/>
    <mergeCell ref="W43:Y43"/>
    <mergeCell ref="Z43:AB43"/>
    <mergeCell ref="N45:N47"/>
    <mergeCell ref="O45:O47"/>
    <mergeCell ref="A45:A55"/>
    <mergeCell ref="B45:B47"/>
    <mergeCell ref="C45:C47"/>
    <mergeCell ref="D45:D47"/>
    <mergeCell ref="B48:B50"/>
    <mergeCell ref="C48:C50"/>
    <mergeCell ref="J48:J50"/>
    <mergeCell ref="O51:O53"/>
    <mergeCell ref="D48:D50"/>
    <mergeCell ref="B54:G54"/>
    <mergeCell ref="B55:G55"/>
    <mergeCell ref="H54:I54"/>
    <mergeCell ref="K54:L54"/>
    <mergeCell ref="N54:O54"/>
    <mergeCell ref="W54:X54"/>
    <mergeCell ref="Q48:Q50"/>
    <mergeCell ref="R48:R50"/>
    <mergeCell ref="S48:S50"/>
    <mergeCell ref="AL46:AL47"/>
    <mergeCell ref="AF45:AF47"/>
    <mergeCell ref="AG45:AG47"/>
    <mergeCell ref="AH45:AH47"/>
    <mergeCell ref="P45:P47"/>
    <mergeCell ref="AA45:AA47"/>
    <mergeCell ref="AB45:AB47"/>
    <mergeCell ref="Q45:Q47"/>
    <mergeCell ref="R45:R47"/>
    <mergeCell ref="S45:S47"/>
    <mergeCell ref="T45:T47"/>
    <mergeCell ref="N48:N50"/>
    <mergeCell ref="AJ46:AJ47"/>
    <mergeCell ref="AK46:AK47"/>
    <mergeCell ref="AC45:AC47"/>
    <mergeCell ref="AD45:AD47"/>
    <mergeCell ref="AE45:AE47"/>
    <mergeCell ref="X45:X47"/>
    <mergeCell ref="Y45:Y47"/>
    <mergeCell ref="Z45:Z47"/>
    <mergeCell ref="O48:O50"/>
    <mergeCell ref="P48:P50"/>
    <mergeCell ref="AM46:AM47"/>
    <mergeCell ref="AN46:AN47"/>
    <mergeCell ref="W51:W53"/>
    <mergeCell ref="AN49:AN50"/>
    <mergeCell ref="AO49:AO50"/>
    <mergeCell ref="B51:B53"/>
    <mergeCell ref="C51:C53"/>
    <mergeCell ref="D51:D53"/>
    <mergeCell ref="J51:J53"/>
    <mergeCell ref="M51:M53"/>
    <mergeCell ref="N51:N53"/>
    <mergeCell ref="Q51:Q53"/>
    <mergeCell ref="P51:P53"/>
    <mergeCell ref="AM49:AM50"/>
    <mergeCell ref="AA48:AA50"/>
    <mergeCell ref="AB48:AB50"/>
    <mergeCell ref="AC48:AC50"/>
    <mergeCell ref="AD48:AD50"/>
    <mergeCell ref="AE48:AE50"/>
    <mergeCell ref="AF48:AF50"/>
    <mergeCell ref="AG48:AG50"/>
    <mergeCell ref="AH48:AH50"/>
    <mergeCell ref="AO46:AO47"/>
    <mergeCell ref="M48:M50"/>
    <mergeCell ref="AL49:AL50"/>
    <mergeCell ref="AK49:AK50"/>
    <mergeCell ref="Y48:Y50"/>
    <mergeCell ref="Z48:Z50"/>
    <mergeCell ref="AN52:AN53"/>
    <mergeCell ref="AO52:AO53"/>
    <mergeCell ref="Q54:R54"/>
    <mergeCell ref="T54:U54"/>
    <mergeCell ref="AJ52:AJ53"/>
    <mergeCell ref="AK52:AK53"/>
    <mergeCell ref="AM52:AM53"/>
    <mergeCell ref="AG51:AG53"/>
    <mergeCell ref="AH51:AH53"/>
    <mergeCell ref="AA51:AA53"/>
    <mergeCell ref="AB51:AB53"/>
    <mergeCell ref="AC51:AC53"/>
    <mergeCell ref="AD51:AD53"/>
    <mergeCell ref="AE51:AE53"/>
    <mergeCell ref="AF51:AF53"/>
    <mergeCell ref="R51:R53"/>
    <mergeCell ref="S51:S53"/>
    <mergeCell ref="T51:T53"/>
    <mergeCell ref="U51:U53"/>
    <mergeCell ref="V51:V53"/>
    <mergeCell ref="AL52:AL53"/>
    <mergeCell ref="Y51:Y53"/>
    <mergeCell ref="Z51:Z53"/>
    <mergeCell ref="X51:X53"/>
    <mergeCell ref="G66:G67"/>
    <mergeCell ref="H66:I66"/>
    <mergeCell ref="J66:K66"/>
    <mergeCell ref="L66:M66"/>
    <mergeCell ref="P66:Q66"/>
    <mergeCell ref="R66:S66"/>
    <mergeCell ref="H55:I55"/>
    <mergeCell ref="X58:Y58"/>
    <mergeCell ref="G65:Y65"/>
    <mergeCell ref="W55:X55"/>
    <mergeCell ref="K55:L55"/>
    <mergeCell ref="N55:O55"/>
    <mergeCell ref="Q55:R55"/>
    <mergeCell ref="T55:U55"/>
    <mergeCell ref="P58:Q58"/>
    <mergeCell ref="R58:S58"/>
    <mergeCell ref="G57:Y57"/>
    <mergeCell ref="G58:G59"/>
    <mergeCell ref="H58:I58"/>
    <mergeCell ref="J58:K58"/>
    <mergeCell ref="L58:M58"/>
    <mergeCell ref="N58:O58"/>
    <mergeCell ref="T58:U58"/>
    <mergeCell ref="V58:W58"/>
    <mergeCell ref="AI1:AK1"/>
    <mergeCell ref="AI3:AI5"/>
    <mergeCell ref="AJ3:AJ5"/>
    <mergeCell ref="AK3:AK5"/>
    <mergeCell ref="AI6:AI8"/>
    <mergeCell ref="AJ6:AJ8"/>
    <mergeCell ref="AK6:AK8"/>
    <mergeCell ref="AJ49:AJ50"/>
    <mergeCell ref="V48:V50"/>
    <mergeCell ref="W48:W50"/>
    <mergeCell ref="X48:X50"/>
    <mergeCell ref="U45:U47"/>
    <mergeCell ref="V45:V47"/>
    <mergeCell ref="W45:W47"/>
    <mergeCell ref="AC43:AE43"/>
    <mergeCell ref="AI27:AJ27"/>
    <mergeCell ref="AJ20:AJ22"/>
    <mergeCell ref="AK20:AK22"/>
    <mergeCell ref="AI23:AI25"/>
    <mergeCell ref="AJ23:AJ25"/>
    <mergeCell ref="AI26:AJ26"/>
    <mergeCell ref="AK9:AK11"/>
    <mergeCell ref="AI12:AJ12"/>
    <mergeCell ref="AI13:AJ13"/>
    <mergeCell ref="AI15:AK15"/>
    <mergeCell ref="AI17:AI19"/>
    <mergeCell ref="AJ17:AJ19"/>
    <mergeCell ref="AK17:AK19"/>
    <mergeCell ref="T66:U66"/>
    <mergeCell ref="V66:W66"/>
    <mergeCell ref="X66:Y66"/>
    <mergeCell ref="Z54:AA54"/>
    <mergeCell ref="AC54:AD54"/>
    <mergeCell ref="AF54:AG54"/>
    <mergeCell ref="AC55:AD55"/>
    <mergeCell ref="AF55:AG55"/>
    <mergeCell ref="Z55:AA55"/>
    <mergeCell ref="T48:T50"/>
    <mergeCell ref="U48:U50"/>
    <mergeCell ref="AF43:AH43"/>
    <mergeCell ref="T34:T36"/>
    <mergeCell ref="U34:U36"/>
    <mergeCell ref="V34:V36"/>
    <mergeCell ref="W34:W36"/>
  </mergeCells>
  <phoneticPr fontId="2" type="noConversion"/>
  <pageMargins left="0.78740157499999996" right="0.78740157499999996" top="0.984251969" bottom="0.984251969" header="0.4921259845" footer="0.4921259845"/>
  <pageSetup paperSize="9" scale="5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U75"/>
  <sheetViews>
    <sheetView tabSelected="1" topLeftCell="K1" zoomScale="85" zoomScaleNormal="85" workbookViewId="0">
      <selection activeCell="AC61" sqref="AC61"/>
    </sheetView>
  </sheetViews>
  <sheetFormatPr defaultRowHeight="12.75" x14ac:dyDescent="0.2"/>
  <cols>
    <col min="1" max="1" width="10.140625" customWidth="1"/>
    <col min="2" max="2" width="6.140625" customWidth="1"/>
    <col min="3" max="3" width="8.140625" customWidth="1"/>
    <col min="5" max="5" width="21.85546875" customWidth="1"/>
    <col min="6" max="6" width="11.7109375" customWidth="1"/>
    <col min="7" max="7" width="12" customWidth="1"/>
    <col min="8" max="8" width="9.85546875" customWidth="1"/>
    <col min="9" max="10" width="11.7109375" customWidth="1"/>
    <col min="11" max="11" width="10.42578125" customWidth="1"/>
    <col min="12" max="13" width="10.7109375" customWidth="1"/>
    <col min="14" max="14" width="8.42578125" customWidth="1"/>
    <col min="15" max="16" width="7.28515625" customWidth="1"/>
    <col min="17" max="17" width="8.85546875" customWidth="1"/>
    <col min="18" max="19" width="7.28515625" customWidth="1"/>
    <col min="20" max="20" width="8.85546875" customWidth="1"/>
    <col min="21" max="22" width="7.28515625" customWidth="1"/>
    <col min="23" max="23" width="9.5703125" customWidth="1"/>
    <col min="24" max="24" width="8" customWidth="1"/>
    <col min="25" max="25" width="9.5703125" customWidth="1"/>
    <col min="26" max="26" width="9.28515625" customWidth="1"/>
    <col min="27" max="28" width="7.28515625" customWidth="1"/>
    <col min="29" max="29" width="8.5703125" customWidth="1"/>
    <col min="30" max="31" width="7.28515625" customWidth="1"/>
    <col min="32" max="32" width="8.5703125" customWidth="1"/>
    <col min="33" max="33" width="7.28515625" customWidth="1"/>
    <col min="34" max="39" width="9" customWidth="1"/>
    <col min="41" max="46" width="7.7109375" customWidth="1"/>
  </cols>
  <sheetData>
    <row r="1" spans="1:47" ht="12.75" customHeight="1" x14ac:dyDescent="0.2">
      <c r="A1" s="289" t="s">
        <v>12</v>
      </c>
      <c r="B1" s="291" t="s">
        <v>26</v>
      </c>
      <c r="C1" s="252" t="s">
        <v>32</v>
      </c>
      <c r="D1" s="293"/>
      <c r="E1" s="293" t="s">
        <v>28</v>
      </c>
      <c r="F1" s="289" t="s">
        <v>29</v>
      </c>
      <c r="G1" s="252" t="s">
        <v>2</v>
      </c>
      <c r="H1" s="284" t="s">
        <v>30</v>
      </c>
      <c r="I1" s="285"/>
      <c r="J1" s="286"/>
      <c r="K1" s="287" t="s">
        <v>3</v>
      </c>
      <c r="L1" s="287"/>
      <c r="M1" s="288"/>
      <c r="N1" s="266" t="s">
        <v>4</v>
      </c>
      <c r="O1" s="267"/>
      <c r="P1" s="268"/>
      <c r="Q1" s="269" t="s">
        <v>5</v>
      </c>
      <c r="R1" s="270"/>
      <c r="S1" s="271"/>
      <c r="T1" s="278" t="s">
        <v>7</v>
      </c>
      <c r="U1" s="279"/>
      <c r="V1" s="280"/>
      <c r="W1" s="281" t="s">
        <v>11</v>
      </c>
      <c r="X1" s="282"/>
      <c r="Y1" s="283"/>
      <c r="Z1" s="272" t="s">
        <v>8</v>
      </c>
      <c r="AA1" s="273"/>
      <c r="AB1" s="274"/>
      <c r="AC1" s="275" t="s">
        <v>9</v>
      </c>
      <c r="AD1" s="276"/>
      <c r="AE1" s="277"/>
      <c r="AF1" s="257" t="s">
        <v>10</v>
      </c>
      <c r="AG1" s="258"/>
      <c r="AH1" s="259"/>
      <c r="AI1" s="402" t="s">
        <v>22</v>
      </c>
      <c r="AJ1" s="402"/>
      <c r="AK1" s="402"/>
      <c r="AL1" s="123"/>
      <c r="AM1" s="123"/>
    </row>
    <row r="2" spans="1:47" ht="26.25" thickBot="1" x14ac:dyDescent="0.25">
      <c r="A2" s="290"/>
      <c r="B2" s="292"/>
      <c r="C2" s="52"/>
      <c r="D2" s="2" t="s">
        <v>27</v>
      </c>
      <c r="E2" s="294"/>
      <c r="F2" s="290"/>
      <c r="G2" s="230"/>
      <c r="H2" s="53" t="s">
        <v>34</v>
      </c>
      <c r="I2" s="71" t="s">
        <v>31</v>
      </c>
      <c r="J2" s="54" t="s">
        <v>19</v>
      </c>
      <c r="K2" s="32" t="s">
        <v>34</v>
      </c>
      <c r="L2" s="34" t="s">
        <v>31</v>
      </c>
      <c r="M2" s="7" t="s">
        <v>19</v>
      </c>
      <c r="N2" s="5" t="s">
        <v>6</v>
      </c>
      <c r="O2" s="90" t="s">
        <v>31</v>
      </c>
      <c r="P2" s="16" t="s">
        <v>19</v>
      </c>
      <c r="Q2" s="13" t="s">
        <v>6</v>
      </c>
      <c r="R2" s="91" t="s">
        <v>31</v>
      </c>
      <c r="S2" s="14" t="s">
        <v>19</v>
      </c>
      <c r="T2" s="37" t="s">
        <v>6</v>
      </c>
      <c r="U2" s="92" t="s">
        <v>31</v>
      </c>
      <c r="V2" s="38" t="s">
        <v>19</v>
      </c>
      <c r="W2" s="36" t="s">
        <v>11</v>
      </c>
      <c r="X2" s="93" t="s">
        <v>31</v>
      </c>
      <c r="Y2" s="94" t="s">
        <v>20</v>
      </c>
      <c r="Z2" s="12" t="s">
        <v>6</v>
      </c>
      <c r="AA2" s="95" t="s">
        <v>31</v>
      </c>
      <c r="AB2" s="10" t="s">
        <v>19</v>
      </c>
      <c r="AC2" s="56" t="s">
        <v>6</v>
      </c>
      <c r="AD2" s="96" t="s">
        <v>31</v>
      </c>
      <c r="AE2" s="57" t="s">
        <v>19</v>
      </c>
      <c r="AF2" s="58" t="s">
        <v>6</v>
      </c>
      <c r="AG2" s="97" t="s">
        <v>31</v>
      </c>
      <c r="AH2" s="118" t="s">
        <v>19</v>
      </c>
      <c r="AI2" s="119" t="s">
        <v>6</v>
      </c>
      <c r="AJ2" s="119" t="s">
        <v>31</v>
      </c>
      <c r="AK2" s="119" t="s">
        <v>23</v>
      </c>
      <c r="AL2" s="65"/>
      <c r="AM2" s="65"/>
      <c r="AO2" s="125"/>
      <c r="AP2" s="125"/>
      <c r="AQ2" s="125"/>
      <c r="AR2" s="125"/>
      <c r="AS2" s="125"/>
      <c r="AT2" s="125"/>
      <c r="AU2" s="21"/>
    </row>
    <row r="3" spans="1:47" ht="12.75" customHeight="1" x14ac:dyDescent="0.2">
      <c r="A3" s="260" t="s">
        <v>24</v>
      </c>
      <c r="B3" s="252">
        <v>1</v>
      </c>
      <c r="C3" s="253" t="s">
        <v>18</v>
      </c>
      <c r="D3" s="254">
        <v>1065.9000000000001</v>
      </c>
      <c r="E3" s="47" t="s">
        <v>0</v>
      </c>
      <c r="F3" s="4">
        <v>34</v>
      </c>
      <c r="G3" s="11">
        <v>14882</v>
      </c>
      <c r="H3" s="28">
        <f>G3-K3-F3</f>
        <v>14729</v>
      </c>
      <c r="I3" s="30">
        <f>((10400*H3)/F3)*50</f>
        <v>225267058.82352939</v>
      </c>
      <c r="J3" s="234">
        <f>I5/D3</f>
        <v>200253.41474586577</v>
      </c>
      <c r="K3" s="22">
        <v>119</v>
      </c>
      <c r="L3" s="23">
        <f>((10800*K3)/F3)*200</f>
        <v>7560000</v>
      </c>
      <c r="M3" s="237">
        <f>L5/D3</f>
        <v>6363.567716735427</v>
      </c>
      <c r="N3" s="214">
        <v>15.1</v>
      </c>
      <c r="O3" s="205">
        <f>L5*N3/100</f>
        <v>1024221.951219512</v>
      </c>
      <c r="P3" s="208">
        <f>O3/D3</f>
        <v>960.89872522704934</v>
      </c>
      <c r="Q3" s="218">
        <v>72.2</v>
      </c>
      <c r="R3" s="205">
        <f>O3*Q3/100</f>
        <v>739488.2487804878</v>
      </c>
      <c r="S3" s="219">
        <f>R3/D3</f>
        <v>693.76887961392981</v>
      </c>
      <c r="T3" s="218">
        <v>27.8</v>
      </c>
      <c r="U3" s="205">
        <f>O3*T3/100</f>
        <v>284733.70243902435</v>
      </c>
      <c r="V3" s="225">
        <f>U3/D3</f>
        <v>267.12984561311976</v>
      </c>
      <c r="W3" s="211">
        <v>7.6</v>
      </c>
      <c r="X3" s="205">
        <f>L5*W3/100</f>
        <v>515502.43902439019</v>
      </c>
      <c r="Y3" s="208">
        <f>X3/D3</f>
        <v>483.63114647189241</v>
      </c>
      <c r="Z3" s="214">
        <v>1.8</v>
      </c>
      <c r="AA3" s="205">
        <f>L5*Z3/100</f>
        <v>122092.68292682926</v>
      </c>
      <c r="AB3" s="225">
        <f>AA3/D3</f>
        <v>114.54421890123768</v>
      </c>
      <c r="AC3" s="214">
        <v>5.3</v>
      </c>
      <c r="AD3" s="205">
        <f>L5*AC3/100</f>
        <v>359495.12195121951</v>
      </c>
      <c r="AE3" s="225">
        <f>AD3/D3</f>
        <v>337.26908898697764</v>
      </c>
      <c r="AF3" s="211">
        <v>23.7</v>
      </c>
      <c r="AG3" s="205">
        <f>L5*AF3/100</f>
        <v>1607553.6585365853</v>
      </c>
      <c r="AH3" s="208">
        <f>AG3/D3</f>
        <v>1508.1655488662961</v>
      </c>
      <c r="AI3" s="206">
        <v>10.8</v>
      </c>
      <c r="AJ3" s="206">
        <f>L5*AI3/100</f>
        <v>732556.0975609757</v>
      </c>
      <c r="AK3" s="206">
        <f>AJ3/D3</f>
        <v>687.26531340742622</v>
      </c>
      <c r="AL3" s="65"/>
      <c r="AM3" s="65"/>
      <c r="AO3" s="127"/>
      <c r="AP3" s="127"/>
      <c r="AQ3" s="127"/>
      <c r="AR3" s="127"/>
      <c r="AS3" s="127"/>
      <c r="AT3" s="129"/>
      <c r="AU3" s="21"/>
    </row>
    <row r="4" spans="1:47" ht="12.75" customHeight="1" x14ac:dyDescent="0.2">
      <c r="A4" s="261"/>
      <c r="B4" s="229"/>
      <c r="C4" s="232"/>
      <c r="D4" s="235"/>
      <c r="E4" s="48" t="s">
        <v>14</v>
      </c>
      <c r="F4" s="39">
        <v>41</v>
      </c>
      <c r="G4" s="59">
        <v>16053</v>
      </c>
      <c r="H4" s="33">
        <f>G4-K4-F4</f>
        <v>15898</v>
      </c>
      <c r="I4" s="27">
        <f>((10400*H4)/F4)*50</f>
        <v>201633170.7317073</v>
      </c>
      <c r="J4" s="235"/>
      <c r="K4" s="3">
        <v>114</v>
      </c>
      <c r="L4" s="23">
        <f>((10800*K4)/F4)*200</f>
        <v>6005853.658536585</v>
      </c>
      <c r="M4" s="237"/>
      <c r="N4" s="215"/>
      <c r="O4" s="206"/>
      <c r="P4" s="209"/>
      <c r="Q4" s="215"/>
      <c r="R4" s="206"/>
      <c r="S4" s="220"/>
      <c r="T4" s="215"/>
      <c r="U4" s="206"/>
      <c r="V4" s="226"/>
      <c r="W4" s="212"/>
      <c r="X4" s="206"/>
      <c r="Y4" s="209"/>
      <c r="Z4" s="215"/>
      <c r="AA4" s="206"/>
      <c r="AB4" s="226"/>
      <c r="AC4" s="215"/>
      <c r="AD4" s="206"/>
      <c r="AE4" s="226"/>
      <c r="AF4" s="212"/>
      <c r="AG4" s="206"/>
      <c r="AH4" s="209"/>
      <c r="AI4" s="206"/>
      <c r="AJ4" s="206"/>
      <c r="AK4" s="206"/>
      <c r="AL4" s="65"/>
      <c r="AM4" s="65"/>
      <c r="AO4" s="160"/>
      <c r="AP4" s="160"/>
      <c r="AQ4" s="160"/>
      <c r="AR4" s="160"/>
      <c r="AS4" s="160"/>
      <c r="AT4" s="161"/>
      <c r="AU4" s="21"/>
    </row>
    <row r="5" spans="1:47" ht="12.75" customHeight="1" thickBot="1" x14ac:dyDescent="0.25">
      <c r="A5" s="261"/>
      <c r="B5" s="263"/>
      <c r="C5" s="264"/>
      <c r="D5" s="265"/>
      <c r="E5" s="51" t="s">
        <v>1</v>
      </c>
      <c r="F5" s="42">
        <f t="shared" ref="F5:L5" si="0">AVERAGE(F3:F4)</f>
        <v>37.5</v>
      </c>
      <c r="G5" s="62">
        <f t="shared" si="0"/>
        <v>15467.5</v>
      </c>
      <c r="H5" s="55">
        <f t="shared" si="0"/>
        <v>15313.5</v>
      </c>
      <c r="I5" s="106">
        <f t="shared" si="0"/>
        <v>213450114.77761835</v>
      </c>
      <c r="J5" s="265"/>
      <c r="K5" s="64">
        <f t="shared" si="0"/>
        <v>116.5</v>
      </c>
      <c r="L5" s="63">
        <f t="shared" si="0"/>
        <v>6782926.8292682925</v>
      </c>
      <c r="M5" s="237"/>
      <c r="N5" s="216"/>
      <c r="O5" s="207"/>
      <c r="P5" s="210"/>
      <c r="Q5" s="216"/>
      <c r="R5" s="207"/>
      <c r="S5" s="221"/>
      <c r="T5" s="216"/>
      <c r="U5" s="207"/>
      <c r="V5" s="227"/>
      <c r="W5" s="213"/>
      <c r="X5" s="207"/>
      <c r="Y5" s="210"/>
      <c r="Z5" s="216"/>
      <c r="AA5" s="207"/>
      <c r="AB5" s="227"/>
      <c r="AC5" s="216"/>
      <c r="AD5" s="207"/>
      <c r="AE5" s="227"/>
      <c r="AF5" s="213"/>
      <c r="AG5" s="207"/>
      <c r="AH5" s="210"/>
      <c r="AI5" s="206"/>
      <c r="AJ5" s="206"/>
      <c r="AK5" s="206"/>
      <c r="AL5" s="65"/>
      <c r="AM5" s="65"/>
      <c r="AO5" s="160"/>
      <c r="AP5" s="160"/>
      <c r="AQ5" s="160"/>
      <c r="AR5" s="160"/>
      <c r="AS5" s="160"/>
      <c r="AT5" s="161"/>
      <c r="AU5" s="21"/>
    </row>
    <row r="6" spans="1:47" ht="13.5" thickBot="1" x14ac:dyDescent="0.25">
      <c r="A6" s="261"/>
      <c r="B6" s="252">
        <v>2</v>
      </c>
      <c r="C6" s="253" t="s">
        <v>18</v>
      </c>
      <c r="D6" s="254">
        <v>765.44</v>
      </c>
      <c r="E6" s="47" t="s">
        <v>0</v>
      </c>
      <c r="F6" s="4">
        <v>52</v>
      </c>
      <c r="G6" s="11">
        <v>14303</v>
      </c>
      <c r="H6" s="20">
        <f>G6-K6-F6</f>
        <v>14120</v>
      </c>
      <c r="I6" s="116">
        <f>((10400*H6)/F6)*50</f>
        <v>141200000</v>
      </c>
      <c r="J6" s="254">
        <f>I8/D6</f>
        <v>172087.87256541412</v>
      </c>
      <c r="K6" s="9">
        <v>131</v>
      </c>
      <c r="L6" s="8">
        <f>((10800*K6)/F6)*200</f>
        <v>5441538.461538462</v>
      </c>
      <c r="M6" s="255">
        <f>L8/D6</f>
        <v>9115.3321214001426</v>
      </c>
      <c r="N6" s="238">
        <v>7.6</v>
      </c>
      <c r="O6" s="240">
        <f>L8*N6/100</f>
        <v>530270.22624434391</v>
      </c>
      <c r="P6" s="246">
        <f>O6/D6</f>
        <v>692.76524122641081</v>
      </c>
      <c r="Q6" s="401">
        <v>70</v>
      </c>
      <c r="R6" s="240">
        <f>O6*Q6/100</f>
        <v>371189.15837104077</v>
      </c>
      <c r="S6" s="250">
        <f>R6/D6</f>
        <v>484.93566885848759</v>
      </c>
      <c r="T6" s="401">
        <v>10</v>
      </c>
      <c r="U6" s="240">
        <f>O6*T6/100</f>
        <v>53027.022624434394</v>
      </c>
      <c r="V6" s="242">
        <f>U6/D6</f>
        <v>69.276524122641078</v>
      </c>
      <c r="W6" s="244">
        <v>3.8</v>
      </c>
      <c r="X6" s="240">
        <f>L8*W6/100</f>
        <v>265135.11312217196</v>
      </c>
      <c r="Y6" s="246">
        <f>X6/D6</f>
        <v>346.3826206132054</v>
      </c>
      <c r="Z6" s="238">
        <v>0.4</v>
      </c>
      <c r="AA6" s="240">
        <f>L8*Z6/100</f>
        <v>27908.959276018104</v>
      </c>
      <c r="AB6" s="242">
        <f>AA6/D6</f>
        <v>36.461328485600575</v>
      </c>
      <c r="AC6" s="238">
        <v>0.4</v>
      </c>
      <c r="AD6" s="240">
        <f>L8*AC6/100</f>
        <v>27908.959276018104</v>
      </c>
      <c r="AE6" s="242">
        <f>AD6/D6</f>
        <v>36.461328485600575</v>
      </c>
      <c r="AF6" s="244">
        <v>35.1</v>
      </c>
      <c r="AG6" s="240">
        <f>L8*AF6/100</f>
        <v>2449011.1764705884</v>
      </c>
      <c r="AH6" s="246">
        <f>AG6/D6</f>
        <v>3199.48157461145</v>
      </c>
      <c r="AI6" s="207">
        <v>6.3</v>
      </c>
      <c r="AJ6" s="206">
        <f>L8*AI6/100</f>
        <v>439566.10859728506</v>
      </c>
      <c r="AK6" s="206">
        <f>AJ6/D6</f>
        <v>574.26592364820885</v>
      </c>
      <c r="AL6" s="65"/>
      <c r="AM6" s="65"/>
      <c r="AO6" s="127"/>
      <c r="AP6" s="127"/>
      <c r="AQ6" s="127"/>
      <c r="AR6" s="127"/>
      <c r="AS6" s="127"/>
      <c r="AT6" s="129"/>
      <c r="AU6" s="21"/>
    </row>
    <row r="7" spans="1:47" x14ac:dyDescent="0.2">
      <c r="A7" s="261"/>
      <c r="B7" s="229"/>
      <c r="C7" s="232"/>
      <c r="D7" s="235"/>
      <c r="E7" s="48" t="s">
        <v>14</v>
      </c>
      <c r="F7" s="39">
        <v>68</v>
      </c>
      <c r="G7" s="59">
        <v>16322</v>
      </c>
      <c r="H7" s="33">
        <f>G7-K7-F7</f>
        <v>15986</v>
      </c>
      <c r="I7" s="27">
        <f>((10400*H7)/F7)*50</f>
        <v>122245882.35294119</v>
      </c>
      <c r="J7" s="235"/>
      <c r="K7" s="3">
        <v>268</v>
      </c>
      <c r="L7" s="8">
        <f>((10800*K7)/F7)*200</f>
        <v>8512941.1764705889</v>
      </c>
      <c r="M7" s="237"/>
      <c r="N7" s="215"/>
      <c r="O7" s="206"/>
      <c r="P7" s="209"/>
      <c r="Q7" s="215"/>
      <c r="R7" s="206"/>
      <c r="S7" s="220"/>
      <c r="T7" s="215"/>
      <c r="U7" s="206"/>
      <c r="V7" s="226"/>
      <c r="W7" s="212"/>
      <c r="X7" s="206"/>
      <c r="Y7" s="209"/>
      <c r="Z7" s="215"/>
      <c r="AA7" s="206"/>
      <c r="AB7" s="226"/>
      <c r="AC7" s="215"/>
      <c r="AD7" s="206"/>
      <c r="AE7" s="226"/>
      <c r="AF7" s="212"/>
      <c r="AG7" s="206"/>
      <c r="AH7" s="209"/>
      <c r="AI7" s="303"/>
      <c r="AJ7" s="206"/>
      <c r="AK7" s="206"/>
      <c r="AL7" s="65"/>
      <c r="AM7" s="65"/>
      <c r="AO7" s="160"/>
      <c r="AP7" s="160"/>
      <c r="AQ7" s="160"/>
      <c r="AR7" s="160"/>
      <c r="AS7" s="160"/>
      <c r="AT7" s="161"/>
      <c r="AU7" s="21"/>
    </row>
    <row r="8" spans="1:47" ht="12.75" customHeight="1" thickBot="1" x14ac:dyDescent="0.25">
      <c r="A8" s="261"/>
      <c r="B8" s="230"/>
      <c r="C8" s="233"/>
      <c r="D8" s="236"/>
      <c r="E8" s="49" t="s">
        <v>1</v>
      </c>
      <c r="F8" s="40">
        <f t="shared" ref="F8:L8" si="1">AVERAGE(F6:F7)</f>
        <v>60</v>
      </c>
      <c r="G8" s="60">
        <f t="shared" si="1"/>
        <v>15312.5</v>
      </c>
      <c r="H8" s="53">
        <f t="shared" si="1"/>
        <v>15053</v>
      </c>
      <c r="I8" s="71">
        <f t="shared" si="1"/>
        <v>131722941.17647059</v>
      </c>
      <c r="J8" s="236"/>
      <c r="K8" s="6">
        <f t="shared" si="1"/>
        <v>199.5</v>
      </c>
      <c r="L8" s="7">
        <f t="shared" si="1"/>
        <v>6977239.8190045254</v>
      </c>
      <c r="M8" s="256"/>
      <c r="N8" s="239"/>
      <c r="O8" s="241"/>
      <c r="P8" s="247"/>
      <c r="Q8" s="239"/>
      <c r="R8" s="241"/>
      <c r="S8" s="251"/>
      <c r="T8" s="239"/>
      <c r="U8" s="241"/>
      <c r="V8" s="243"/>
      <c r="W8" s="245"/>
      <c r="X8" s="241"/>
      <c r="Y8" s="247"/>
      <c r="Z8" s="239"/>
      <c r="AA8" s="241"/>
      <c r="AB8" s="243"/>
      <c r="AC8" s="239"/>
      <c r="AD8" s="241"/>
      <c r="AE8" s="243"/>
      <c r="AF8" s="245"/>
      <c r="AG8" s="241"/>
      <c r="AH8" s="247"/>
      <c r="AI8" s="205"/>
      <c r="AJ8" s="206"/>
      <c r="AK8" s="206"/>
      <c r="AL8" s="65"/>
      <c r="AM8" s="65"/>
      <c r="AO8" s="160"/>
      <c r="AP8" s="160"/>
      <c r="AQ8" s="160"/>
      <c r="AR8" s="160"/>
      <c r="AS8" s="160"/>
      <c r="AT8" s="161"/>
      <c r="AU8" s="21"/>
    </row>
    <row r="9" spans="1:47" x14ac:dyDescent="0.2">
      <c r="A9" s="261"/>
      <c r="B9" s="228">
        <v>3</v>
      </c>
      <c r="C9" s="231" t="s">
        <v>18</v>
      </c>
      <c r="D9" s="234">
        <v>422.37</v>
      </c>
      <c r="E9" s="50" t="s">
        <v>0</v>
      </c>
      <c r="F9" s="41">
        <v>31</v>
      </c>
      <c r="G9" s="61">
        <v>14420</v>
      </c>
      <c r="H9" s="28">
        <f>G9-K9-F9</f>
        <v>14312</v>
      </c>
      <c r="I9" s="30">
        <f>((10400*H9)/F9)*50</f>
        <v>240072258.06451613</v>
      </c>
      <c r="J9" s="234">
        <f>I11/D9</f>
        <v>503809.34990462055</v>
      </c>
      <c r="K9" s="22">
        <v>77</v>
      </c>
      <c r="L9" s="30">
        <f>((10800*K9)/F9)*100</f>
        <v>2682580.6451612902</v>
      </c>
      <c r="M9" s="237">
        <f>L11/D9</f>
        <v>8595.3565768479166</v>
      </c>
      <c r="N9" s="214">
        <v>40.299999999999997</v>
      </c>
      <c r="O9" s="205">
        <f>L11*N9/100</f>
        <v>1463059.5652173914</v>
      </c>
      <c r="P9" s="208">
        <f>O9/D9</f>
        <v>3463.9287004697098</v>
      </c>
      <c r="Q9" s="218">
        <v>67.7</v>
      </c>
      <c r="R9" s="205">
        <f>O9*Q9/100</f>
        <v>990491.32565217407</v>
      </c>
      <c r="S9" s="219">
        <f>R9/D9</f>
        <v>2345.079730217994</v>
      </c>
      <c r="T9" s="218">
        <v>3.2</v>
      </c>
      <c r="U9" s="205">
        <f>O9*T9/100</f>
        <v>46817.906086956522</v>
      </c>
      <c r="V9" s="225">
        <f>U9/D9</f>
        <v>110.84571841503072</v>
      </c>
      <c r="W9" s="211">
        <v>10.4</v>
      </c>
      <c r="X9" s="205">
        <f>L11*W9/100</f>
        <v>377563.75876577845</v>
      </c>
      <c r="Y9" s="208">
        <f>X9/D9</f>
        <v>893.91708399218328</v>
      </c>
      <c r="Z9" s="214">
        <v>1.5</v>
      </c>
      <c r="AA9" s="205">
        <f>L11*Z9/100</f>
        <v>54456.31136044881</v>
      </c>
      <c r="AB9" s="225">
        <f>AA9/D9</f>
        <v>128.93034865271872</v>
      </c>
      <c r="AC9" s="214">
        <v>1</v>
      </c>
      <c r="AD9" s="205">
        <f>L11*AC9/100</f>
        <v>36304.207573632542</v>
      </c>
      <c r="AE9" s="225">
        <f>AD9/D9</f>
        <v>85.953565768479152</v>
      </c>
      <c r="AF9" s="211">
        <v>25.1</v>
      </c>
      <c r="AG9" s="205">
        <f>L11*AF9/100</f>
        <v>911235.61009817687</v>
      </c>
      <c r="AH9" s="208">
        <f>AG9/D9</f>
        <v>2157.4345007888269</v>
      </c>
      <c r="AI9" s="207">
        <v>5.9</v>
      </c>
      <c r="AJ9" s="206">
        <f>L11*AI9/100</f>
        <v>214194.82468443201</v>
      </c>
      <c r="AK9" s="206">
        <f>AJ9/D9</f>
        <v>507.12603803402703</v>
      </c>
      <c r="AL9" s="65"/>
      <c r="AM9" s="65"/>
      <c r="AO9" s="127"/>
      <c r="AP9" s="127"/>
      <c r="AQ9" s="127"/>
      <c r="AR9" s="127"/>
      <c r="AS9" s="127"/>
      <c r="AT9" s="129"/>
      <c r="AU9" s="21"/>
    </row>
    <row r="10" spans="1:47" x14ac:dyDescent="0.2">
      <c r="A10" s="261"/>
      <c r="B10" s="229"/>
      <c r="C10" s="232"/>
      <c r="D10" s="235"/>
      <c r="E10" s="48" t="s">
        <v>14</v>
      </c>
      <c r="F10" s="39">
        <v>46</v>
      </c>
      <c r="G10" s="59">
        <v>16652</v>
      </c>
      <c r="H10" s="33">
        <f>G10-K10-F10</f>
        <v>16411</v>
      </c>
      <c r="I10" s="27">
        <f>((10400*H10)/F10)*50</f>
        <v>185515652.17391303</v>
      </c>
      <c r="J10" s="235"/>
      <c r="K10" s="3">
        <v>195</v>
      </c>
      <c r="L10" s="30">
        <f>((10800*K10)/F10)*100</f>
        <v>4578260.8695652178</v>
      </c>
      <c r="M10" s="237"/>
      <c r="N10" s="215"/>
      <c r="O10" s="206"/>
      <c r="P10" s="209"/>
      <c r="Q10" s="215"/>
      <c r="R10" s="206"/>
      <c r="S10" s="220"/>
      <c r="T10" s="215"/>
      <c r="U10" s="206"/>
      <c r="V10" s="226"/>
      <c r="W10" s="212"/>
      <c r="X10" s="206"/>
      <c r="Y10" s="209"/>
      <c r="Z10" s="215"/>
      <c r="AA10" s="206"/>
      <c r="AB10" s="226"/>
      <c r="AC10" s="215"/>
      <c r="AD10" s="206"/>
      <c r="AE10" s="226"/>
      <c r="AF10" s="212"/>
      <c r="AG10" s="206"/>
      <c r="AH10" s="209"/>
      <c r="AI10" s="303"/>
      <c r="AJ10" s="206"/>
      <c r="AK10" s="206"/>
      <c r="AL10" s="65"/>
      <c r="AM10" s="65"/>
      <c r="AO10" s="160"/>
      <c r="AP10" s="160"/>
      <c r="AQ10" s="160"/>
      <c r="AR10" s="160"/>
      <c r="AS10" s="160"/>
      <c r="AT10" s="161"/>
      <c r="AU10" s="21"/>
    </row>
    <row r="11" spans="1:47" ht="12.75" customHeight="1" thickBot="1" x14ac:dyDescent="0.25">
      <c r="A11" s="261"/>
      <c r="B11" s="230"/>
      <c r="C11" s="233"/>
      <c r="D11" s="236"/>
      <c r="E11" s="49" t="s">
        <v>1</v>
      </c>
      <c r="F11" s="40">
        <f t="shared" ref="F11:L11" si="2">AVERAGE(F9:F10)</f>
        <v>38.5</v>
      </c>
      <c r="G11" s="60">
        <f t="shared" si="2"/>
        <v>15536</v>
      </c>
      <c r="H11" s="53">
        <f t="shared" si="2"/>
        <v>15361.5</v>
      </c>
      <c r="I11" s="71">
        <f t="shared" si="2"/>
        <v>212793955.11921459</v>
      </c>
      <c r="J11" s="236"/>
      <c r="K11" s="64">
        <f t="shared" si="2"/>
        <v>136</v>
      </c>
      <c r="L11" s="35">
        <f t="shared" si="2"/>
        <v>3630420.7573632542</v>
      </c>
      <c r="M11" s="237"/>
      <c r="N11" s="216"/>
      <c r="O11" s="207"/>
      <c r="P11" s="210"/>
      <c r="Q11" s="216"/>
      <c r="R11" s="207"/>
      <c r="S11" s="221"/>
      <c r="T11" s="216"/>
      <c r="U11" s="207"/>
      <c r="V11" s="227"/>
      <c r="W11" s="213"/>
      <c r="X11" s="207"/>
      <c r="Y11" s="210"/>
      <c r="Z11" s="216"/>
      <c r="AA11" s="207"/>
      <c r="AB11" s="227"/>
      <c r="AC11" s="216"/>
      <c r="AD11" s="207"/>
      <c r="AE11" s="227"/>
      <c r="AF11" s="213"/>
      <c r="AG11" s="207"/>
      <c r="AH11" s="210"/>
      <c r="AI11" s="205"/>
      <c r="AJ11" s="206"/>
      <c r="AK11" s="206"/>
      <c r="AL11" s="65"/>
      <c r="AM11" s="65"/>
      <c r="AO11" s="160"/>
      <c r="AP11" s="160"/>
      <c r="AQ11" s="160"/>
      <c r="AR11" s="160"/>
      <c r="AS11" s="160"/>
      <c r="AT11" s="161"/>
      <c r="AU11" s="21"/>
    </row>
    <row r="12" spans="1:47" ht="18.75" customHeight="1" x14ac:dyDescent="0.2">
      <c r="A12" s="261"/>
      <c r="B12" s="188" t="s">
        <v>1</v>
      </c>
      <c r="C12" s="189"/>
      <c r="D12" s="189"/>
      <c r="E12" s="190"/>
      <c r="F12" s="190"/>
      <c r="G12" s="190"/>
      <c r="H12" s="191">
        <f>AVERAGE(I5,I8,I11)</f>
        <v>185989003.69110116</v>
      </c>
      <c r="I12" s="192"/>
      <c r="J12" s="104">
        <f>AVERAGE(J3:J11)</f>
        <v>292050.21240530018</v>
      </c>
      <c r="K12" s="193">
        <f>AVERAGE(L5,L8,L11)</f>
        <v>5796862.4685453577</v>
      </c>
      <c r="L12" s="194"/>
      <c r="M12" s="76">
        <f>AVERAGE(M3:M11)</f>
        <v>8024.752138327829</v>
      </c>
      <c r="N12" s="195">
        <f>AVERAGE(O3:O11)</f>
        <v>1005850.580893749</v>
      </c>
      <c r="O12" s="196"/>
      <c r="P12" s="84">
        <f>AVERAGE(P3:P11)</f>
        <v>1705.8642223077234</v>
      </c>
      <c r="Q12" s="197">
        <f>AVERAGE(R3:R11)</f>
        <v>700389.57760123431</v>
      </c>
      <c r="R12" s="198"/>
      <c r="S12" s="85">
        <f>AVERAGE(S3:S11)</f>
        <v>1174.5947595634705</v>
      </c>
      <c r="T12" s="199">
        <f>AVERAGE(U3:U11)</f>
        <v>128192.87705013841</v>
      </c>
      <c r="U12" s="200"/>
      <c r="V12" s="86">
        <f>AVERAGE(V3:V11)</f>
        <v>149.0840293835972</v>
      </c>
      <c r="W12" s="201">
        <f>AVERAGE(X3:X11)</f>
        <v>386067.10363744688</v>
      </c>
      <c r="X12" s="202"/>
      <c r="Y12" s="87">
        <f>AVERAGE(Y3:Y11)</f>
        <v>574.64361702576036</v>
      </c>
      <c r="Z12" s="203">
        <f>AVERAGE(AA3:AA11)</f>
        <v>68152.651187765397</v>
      </c>
      <c r="AA12" s="204"/>
      <c r="AB12" s="88">
        <f>AVERAGE(AB3:AB11)</f>
        <v>93.311965346518988</v>
      </c>
      <c r="AC12" s="168">
        <f>AVERAGE(AD3:AD11)</f>
        <v>141236.09626695671</v>
      </c>
      <c r="AD12" s="169"/>
      <c r="AE12" s="89">
        <f>AVERAGE(AE3:AE11)</f>
        <v>153.22799441368579</v>
      </c>
      <c r="AF12" s="170">
        <f>AVERAGE(AG3:AG11)</f>
        <v>1655933.4817017836</v>
      </c>
      <c r="AG12" s="171"/>
      <c r="AH12" s="120">
        <f>AVERAGE(AH3:AH11)</f>
        <v>2288.3605414221911</v>
      </c>
      <c r="AI12" s="298">
        <f>AVERAGE(AJ3:AJ11)</f>
        <v>462105.67694756429</v>
      </c>
      <c r="AJ12" s="298"/>
      <c r="AK12" s="122">
        <f>AVERAGE(AK3:AK11)</f>
        <v>589.55242502988733</v>
      </c>
      <c r="AL12" s="112"/>
      <c r="AM12" s="112"/>
      <c r="AO12" s="21"/>
      <c r="AP12" s="21"/>
      <c r="AQ12" s="21"/>
      <c r="AR12" s="21"/>
      <c r="AS12" s="21"/>
      <c r="AT12" s="21"/>
      <c r="AU12" s="21"/>
    </row>
    <row r="13" spans="1:47" ht="16.5" thickBot="1" x14ac:dyDescent="0.25">
      <c r="A13" s="262"/>
      <c r="B13" s="172" t="s">
        <v>15</v>
      </c>
      <c r="C13" s="173"/>
      <c r="D13" s="173"/>
      <c r="E13" s="173"/>
      <c r="F13" s="173"/>
      <c r="G13" s="173"/>
      <c r="H13" s="174">
        <f>STDEVP(I5,I8,I11)</f>
        <v>38372835.808730505</v>
      </c>
      <c r="I13" s="175"/>
      <c r="J13" s="105">
        <f>STDEVP(J3:J11)</f>
        <v>150177.17020777322</v>
      </c>
      <c r="K13" s="176">
        <f>STDEVP(L5,L8,L11)</f>
        <v>1533958.2024851658</v>
      </c>
      <c r="L13" s="177"/>
      <c r="M13" s="77">
        <f>STDEVP(M3:M11)</f>
        <v>1193.6621251814486</v>
      </c>
      <c r="N13" s="178">
        <f>STDEVP(O3:O11)</f>
        <v>381031.16072151606</v>
      </c>
      <c r="O13" s="179"/>
      <c r="P13" s="78">
        <f>STDEVP(P3:P11)</f>
        <v>1247.9494977339998</v>
      </c>
      <c r="Q13" s="180">
        <f>STDEVP(R3:R11)</f>
        <v>254336.1596598285</v>
      </c>
      <c r="R13" s="181"/>
      <c r="S13" s="79">
        <f>STDEVP(S3:S11)</f>
        <v>832.03730981036256</v>
      </c>
      <c r="T13" s="182">
        <f>STDEVP(U3:U11)</f>
        <v>110720.0999280596</v>
      </c>
      <c r="U13" s="183"/>
      <c r="V13" s="80">
        <f>STDEVP(V3:V11)</f>
        <v>85.178677008980273</v>
      </c>
      <c r="W13" s="184">
        <f>STDEVP(X3:X11)</f>
        <v>102388.73514002646</v>
      </c>
      <c r="X13" s="185"/>
      <c r="Y13" s="81">
        <f>STDEVP(Y3:Y11)</f>
        <v>232.60975831374068</v>
      </c>
      <c r="Z13" s="186">
        <f>STDEVP(AA3:AA11)</f>
        <v>39651.277774132279</v>
      </c>
      <c r="AA13" s="187"/>
      <c r="AB13" s="82">
        <f>STDEVP(AB3:AB11)</f>
        <v>40.626234265768282</v>
      </c>
      <c r="AC13" s="164">
        <f>STDEVP(AD3:AD11)</f>
        <v>154370.48890677997</v>
      </c>
      <c r="AD13" s="165"/>
      <c r="AE13" s="83">
        <f>STDEVP(AE3:AE11)</f>
        <v>131.69589656127664</v>
      </c>
      <c r="AF13" s="166">
        <f>STDEVP(AG3:AG11)</f>
        <v>628725.63099236449</v>
      </c>
      <c r="AG13" s="167"/>
      <c r="AH13" s="121">
        <f>STDEVP(AH3:AH11)</f>
        <v>696.65567574545787</v>
      </c>
      <c r="AI13" s="298">
        <f>STDEV(AJ3:AJ11)</f>
        <v>259914.65216607231</v>
      </c>
      <c r="AJ13" s="298"/>
      <c r="AK13" s="122">
        <f>STDEV(AK3:AK11)</f>
        <v>91.037341110021771</v>
      </c>
      <c r="AL13" s="112"/>
      <c r="AM13" s="112"/>
      <c r="AO13" s="21"/>
      <c r="AP13" s="21"/>
      <c r="AQ13" s="21"/>
      <c r="AR13" s="21"/>
      <c r="AS13" s="21"/>
      <c r="AT13" s="21"/>
      <c r="AU13" s="21"/>
    </row>
    <row r="14" spans="1:47" ht="13.5" thickBot="1" x14ac:dyDescent="0.25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L14" s="73"/>
      <c r="AM14" s="73"/>
      <c r="AO14" s="21"/>
      <c r="AP14" s="21"/>
      <c r="AQ14" s="21"/>
      <c r="AR14" s="21"/>
      <c r="AS14" s="21"/>
      <c r="AT14" s="21"/>
      <c r="AU14" s="21"/>
    </row>
    <row r="15" spans="1:47" ht="13.5" customHeight="1" x14ac:dyDescent="0.2">
      <c r="A15" s="289" t="s">
        <v>12</v>
      </c>
      <c r="B15" s="291" t="s">
        <v>26</v>
      </c>
      <c r="C15" s="252" t="s">
        <v>32</v>
      </c>
      <c r="D15" s="293"/>
      <c r="E15" s="289" t="s">
        <v>28</v>
      </c>
      <c r="F15" s="289" t="s">
        <v>29</v>
      </c>
      <c r="G15" s="252" t="s">
        <v>2</v>
      </c>
      <c r="H15" s="284" t="s">
        <v>30</v>
      </c>
      <c r="I15" s="285"/>
      <c r="J15" s="371"/>
      <c r="K15" s="372" t="s">
        <v>3</v>
      </c>
      <c r="L15" s="287"/>
      <c r="M15" s="288"/>
      <c r="N15" s="266" t="s">
        <v>4</v>
      </c>
      <c r="O15" s="267"/>
      <c r="P15" s="268"/>
      <c r="Q15" s="269" t="s">
        <v>5</v>
      </c>
      <c r="R15" s="270"/>
      <c r="S15" s="271"/>
      <c r="T15" s="367" t="s">
        <v>7</v>
      </c>
      <c r="U15" s="279"/>
      <c r="V15" s="368"/>
      <c r="W15" s="369" t="s">
        <v>11</v>
      </c>
      <c r="X15" s="282"/>
      <c r="Y15" s="370"/>
      <c r="Z15" s="365" t="s">
        <v>8</v>
      </c>
      <c r="AA15" s="273"/>
      <c r="AB15" s="366"/>
      <c r="AC15" s="275" t="s">
        <v>9</v>
      </c>
      <c r="AD15" s="276"/>
      <c r="AE15" s="277"/>
      <c r="AF15" s="257" t="s">
        <v>10</v>
      </c>
      <c r="AG15" s="258"/>
      <c r="AH15" s="296"/>
      <c r="AI15" s="402" t="s">
        <v>22</v>
      </c>
      <c r="AJ15" s="402"/>
      <c r="AK15" s="402"/>
      <c r="AL15" s="123"/>
      <c r="AM15" s="123"/>
      <c r="AO15" s="21"/>
      <c r="AP15" s="21"/>
      <c r="AQ15" s="21"/>
      <c r="AR15" s="21"/>
      <c r="AS15" s="21"/>
      <c r="AT15" s="21"/>
      <c r="AU15" s="21"/>
    </row>
    <row r="16" spans="1:47" ht="26.25" thickBot="1" x14ac:dyDescent="0.25">
      <c r="A16" s="290"/>
      <c r="B16" s="292"/>
      <c r="C16" s="52"/>
      <c r="D16" s="2" t="s">
        <v>27</v>
      </c>
      <c r="E16" s="290"/>
      <c r="F16" s="290"/>
      <c r="G16" s="230"/>
      <c r="H16" s="53" t="s">
        <v>34</v>
      </c>
      <c r="I16" s="71" t="s">
        <v>31</v>
      </c>
      <c r="J16" s="19" t="s">
        <v>19</v>
      </c>
      <c r="K16" s="6" t="s">
        <v>34</v>
      </c>
      <c r="L16" s="31" t="s">
        <v>31</v>
      </c>
      <c r="M16" s="7" t="s">
        <v>19</v>
      </c>
      <c r="N16" s="5" t="s">
        <v>6</v>
      </c>
      <c r="O16" s="90" t="s">
        <v>31</v>
      </c>
      <c r="P16" s="16" t="s">
        <v>19</v>
      </c>
      <c r="Q16" s="13" t="s">
        <v>6</v>
      </c>
      <c r="R16" s="91" t="s">
        <v>31</v>
      </c>
      <c r="S16" s="14" t="s">
        <v>19</v>
      </c>
      <c r="T16" s="17" t="s">
        <v>6</v>
      </c>
      <c r="U16" s="92" t="s">
        <v>31</v>
      </c>
      <c r="V16" s="18" t="s">
        <v>19</v>
      </c>
      <c r="W16" s="15" t="s">
        <v>11</v>
      </c>
      <c r="X16" s="93" t="s">
        <v>31</v>
      </c>
      <c r="Y16" s="99" t="s">
        <v>20</v>
      </c>
      <c r="Z16" s="25" t="s">
        <v>6</v>
      </c>
      <c r="AA16" s="95" t="s">
        <v>31</v>
      </c>
      <c r="AB16" s="26" t="s">
        <v>19</v>
      </c>
      <c r="AC16" s="56" t="s">
        <v>6</v>
      </c>
      <c r="AD16" s="96" t="s">
        <v>31</v>
      </c>
      <c r="AE16" s="57" t="s">
        <v>19</v>
      </c>
      <c r="AF16" s="58" t="s">
        <v>6</v>
      </c>
      <c r="AG16" s="97" t="s">
        <v>31</v>
      </c>
      <c r="AH16" s="24" t="s">
        <v>19</v>
      </c>
      <c r="AI16" s="119" t="s">
        <v>6</v>
      </c>
      <c r="AJ16" s="119" t="s">
        <v>31</v>
      </c>
      <c r="AK16" s="119" t="s">
        <v>23</v>
      </c>
      <c r="AL16" s="65"/>
      <c r="AM16" s="65"/>
      <c r="AO16" s="125"/>
      <c r="AP16" s="125"/>
      <c r="AQ16" s="125"/>
      <c r="AR16" s="125"/>
      <c r="AS16" s="125"/>
      <c r="AT16" s="125"/>
      <c r="AU16" s="21"/>
    </row>
    <row r="17" spans="1:47" x14ac:dyDescent="0.2">
      <c r="A17" s="260" t="s">
        <v>25</v>
      </c>
      <c r="B17" s="252">
        <v>1</v>
      </c>
      <c r="C17" s="395" t="s">
        <v>18</v>
      </c>
      <c r="D17" s="348">
        <v>962.78</v>
      </c>
      <c r="E17" s="43" t="s">
        <v>0</v>
      </c>
      <c r="F17" s="4">
        <v>36</v>
      </c>
      <c r="G17" s="4">
        <v>11722</v>
      </c>
      <c r="H17" s="28">
        <f>G17-K17-F17</f>
        <v>11567</v>
      </c>
      <c r="I17" s="30">
        <f>((10400*H17)/F17)*50</f>
        <v>167078888.8888889</v>
      </c>
      <c r="J17" s="363">
        <f>I19/D17</f>
        <v>235250.64589858282</v>
      </c>
      <c r="K17" s="9">
        <v>119</v>
      </c>
      <c r="L17" s="30">
        <f>((10800*K17)/F17)*200</f>
        <v>7140000</v>
      </c>
      <c r="M17" s="234">
        <f>L19/D17</f>
        <v>12101.808627458846</v>
      </c>
      <c r="N17" s="238">
        <v>12.6</v>
      </c>
      <c r="O17" s="240">
        <f>L19*N17/100</f>
        <v>1468073.7931034481</v>
      </c>
      <c r="P17" s="242">
        <f>O17/D17</f>
        <v>1524.8278870598144</v>
      </c>
      <c r="Q17" s="320">
        <v>46.7</v>
      </c>
      <c r="R17" s="205">
        <f>O17*Q17/100</f>
        <v>685590.46137931035</v>
      </c>
      <c r="S17" s="219">
        <f>R17/D17</f>
        <v>712.09462325693346</v>
      </c>
      <c r="T17" s="248">
        <v>0</v>
      </c>
      <c r="U17" s="205">
        <f>O17*T17/100</f>
        <v>0</v>
      </c>
      <c r="V17" s="208">
        <f>U17/D17</f>
        <v>0</v>
      </c>
      <c r="W17" s="214">
        <v>1.7</v>
      </c>
      <c r="X17" s="205">
        <f>L19*W17/100</f>
        <v>198073.44827586203</v>
      </c>
      <c r="Y17" s="225">
        <f>X17/D17</f>
        <v>205.73074666680034</v>
      </c>
      <c r="Z17" s="211">
        <v>0.9</v>
      </c>
      <c r="AA17" s="205">
        <f>L19*Z17/100</f>
        <v>104862.41379310343</v>
      </c>
      <c r="AB17" s="208">
        <f>AA17/D17</f>
        <v>108.9162776471296</v>
      </c>
      <c r="AC17" s="214">
        <v>0</v>
      </c>
      <c r="AD17" s="205">
        <f>L19*AC17/100</f>
        <v>0</v>
      </c>
      <c r="AE17" s="225">
        <f>AD17/D17</f>
        <v>0</v>
      </c>
      <c r="AF17" s="211">
        <v>31.8</v>
      </c>
      <c r="AG17" s="205">
        <f>L19*AF17/100</f>
        <v>3705138.6206896547</v>
      </c>
      <c r="AH17" s="225">
        <f>AG17/D17</f>
        <v>3848.3751435319127</v>
      </c>
      <c r="AI17" s="206">
        <v>3.1</v>
      </c>
      <c r="AJ17" s="206">
        <f>L19*AI17/100</f>
        <v>361192.75862068968</v>
      </c>
      <c r="AK17" s="206">
        <f>AJ17/D17</f>
        <v>375.15606745122426</v>
      </c>
      <c r="AL17" s="65"/>
      <c r="AM17" s="65"/>
      <c r="AO17" s="127"/>
      <c r="AP17" s="127"/>
      <c r="AQ17" s="127"/>
      <c r="AR17" s="127"/>
      <c r="AS17" s="127"/>
      <c r="AT17" s="129"/>
      <c r="AU17" s="21"/>
    </row>
    <row r="18" spans="1:47" x14ac:dyDescent="0.2">
      <c r="A18" s="261"/>
      <c r="B18" s="229"/>
      <c r="C18" s="346"/>
      <c r="D18" s="348"/>
      <c r="E18" s="44" t="s">
        <v>14</v>
      </c>
      <c r="F18" s="39">
        <v>29</v>
      </c>
      <c r="G18" s="39">
        <v>16191</v>
      </c>
      <c r="H18" s="33">
        <f>G18-K18-F18</f>
        <v>15945</v>
      </c>
      <c r="I18" s="27">
        <f t="shared" ref="I18:I24" si="3">((10400*H18)/F18)*50</f>
        <v>285910344.82758623</v>
      </c>
      <c r="J18" s="360"/>
      <c r="K18" s="3">
        <v>217</v>
      </c>
      <c r="L18" s="30">
        <f>((10800*K18)/F18)*200</f>
        <v>16162758.620689655</v>
      </c>
      <c r="M18" s="235"/>
      <c r="N18" s="215"/>
      <c r="O18" s="206"/>
      <c r="P18" s="226"/>
      <c r="Q18" s="321"/>
      <c r="R18" s="206"/>
      <c r="S18" s="220"/>
      <c r="T18" s="223"/>
      <c r="U18" s="206"/>
      <c r="V18" s="209"/>
      <c r="W18" s="215"/>
      <c r="X18" s="206"/>
      <c r="Y18" s="226"/>
      <c r="Z18" s="212"/>
      <c r="AA18" s="206"/>
      <c r="AB18" s="209"/>
      <c r="AC18" s="215"/>
      <c r="AD18" s="206"/>
      <c r="AE18" s="226"/>
      <c r="AF18" s="212"/>
      <c r="AG18" s="206"/>
      <c r="AH18" s="226"/>
      <c r="AI18" s="206"/>
      <c r="AJ18" s="206"/>
      <c r="AK18" s="206"/>
      <c r="AL18" s="65"/>
      <c r="AM18" s="65"/>
      <c r="AO18" s="160"/>
      <c r="AP18" s="160"/>
      <c r="AQ18" s="160"/>
      <c r="AR18" s="160"/>
      <c r="AS18" s="160"/>
      <c r="AT18" s="161"/>
      <c r="AU18" s="21"/>
    </row>
    <row r="19" spans="1:47" ht="13.5" thickBot="1" x14ac:dyDescent="0.25">
      <c r="A19" s="261"/>
      <c r="B19" s="230"/>
      <c r="C19" s="346"/>
      <c r="D19" s="348"/>
      <c r="E19" s="46" t="s">
        <v>1</v>
      </c>
      <c r="F19" s="42">
        <f>AVERAGE(F17:F18)</f>
        <v>32.5</v>
      </c>
      <c r="G19" s="62">
        <f>AVERAGE(G17:G18)</f>
        <v>13956.5</v>
      </c>
      <c r="H19" s="55">
        <f>AVERAGE(H17:H18)</f>
        <v>13756</v>
      </c>
      <c r="I19" s="106">
        <f>AVERAGE(I17:I18)</f>
        <v>226494616.85823756</v>
      </c>
      <c r="J19" s="364"/>
      <c r="K19" s="64">
        <f>AVERAGE(K17:K18)</f>
        <v>168</v>
      </c>
      <c r="L19" s="107">
        <f>AVERAGE(L17:L18)</f>
        <v>11651379.310344826</v>
      </c>
      <c r="M19" s="265"/>
      <c r="N19" s="216"/>
      <c r="O19" s="207"/>
      <c r="P19" s="227"/>
      <c r="Q19" s="322"/>
      <c r="R19" s="207"/>
      <c r="S19" s="221"/>
      <c r="T19" s="249"/>
      <c r="U19" s="207"/>
      <c r="V19" s="210"/>
      <c r="W19" s="216"/>
      <c r="X19" s="207"/>
      <c r="Y19" s="227"/>
      <c r="Z19" s="213"/>
      <c r="AA19" s="207"/>
      <c r="AB19" s="210"/>
      <c r="AC19" s="216"/>
      <c r="AD19" s="207"/>
      <c r="AE19" s="227"/>
      <c r="AF19" s="213"/>
      <c r="AG19" s="207"/>
      <c r="AH19" s="227"/>
      <c r="AI19" s="206"/>
      <c r="AJ19" s="206"/>
      <c r="AK19" s="206"/>
      <c r="AL19" s="65"/>
      <c r="AM19" s="65"/>
      <c r="AO19" s="160"/>
      <c r="AP19" s="160"/>
      <c r="AQ19" s="160"/>
      <c r="AR19" s="160"/>
      <c r="AS19" s="160"/>
      <c r="AT19" s="161"/>
      <c r="AU19" s="21"/>
    </row>
    <row r="20" spans="1:47" ht="13.5" thickBot="1" x14ac:dyDescent="0.25">
      <c r="A20" s="261"/>
      <c r="B20" s="355">
        <v>2</v>
      </c>
      <c r="C20" s="399" t="s">
        <v>18</v>
      </c>
      <c r="D20" s="362">
        <v>484.38</v>
      </c>
      <c r="E20" s="43" t="s">
        <v>0</v>
      </c>
      <c r="F20" s="4">
        <v>15</v>
      </c>
      <c r="G20" s="4">
        <v>14238</v>
      </c>
      <c r="H20" s="20">
        <f>G20-K20-F20</f>
        <v>14185</v>
      </c>
      <c r="I20" s="116">
        <f t="shared" si="3"/>
        <v>491746666.66666669</v>
      </c>
      <c r="J20" s="359">
        <f>I22/D20</f>
        <v>754233.63118731114</v>
      </c>
      <c r="K20" s="9">
        <v>38</v>
      </c>
      <c r="L20" s="116">
        <f>((10800*K20)/F20)*100</f>
        <v>2736000</v>
      </c>
      <c r="M20" s="254">
        <f>L22/D20</f>
        <v>4234.1574310883771</v>
      </c>
      <c r="N20" s="238">
        <v>23.7</v>
      </c>
      <c r="O20" s="240">
        <f>L22*N20/100</f>
        <v>486073.0588235294</v>
      </c>
      <c r="P20" s="242">
        <f>O20/D20</f>
        <v>1003.4953111679454</v>
      </c>
      <c r="Q20" s="353">
        <v>88.9</v>
      </c>
      <c r="R20" s="240">
        <f>O20*Q20/100</f>
        <v>432118.94929411769</v>
      </c>
      <c r="S20" s="250">
        <f>R20/D20</f>
        <v>892.10733162830354</v>
      </c>
      <c r="T20" s="222">
        <v>0</v>
      </c>
      <c r="U20" s="240">
        <f>O20*T20/100</f>
        <v>0</v>
      </c>
      <c r="V20" s="246">
        <f>U20/D20</f>
        <v>0</v>
      </c>
      <c r="W20" s="238">
        <v>5.3</v>
      </c>
      <c r="X20" s="240">
        <f>L22*W20/100</f>
        <v>108699.88235294116</v>
      </c>
      <c r="Y20" s="242">
        <f>X20/D20</f>
        <v>224.41034384768398</v>
      </c>
      <c r="Z20" s="244">
        <v>2.2999999999999998</v>
      </c>
      <c r="AA20" s="240">
        <f>L22*Z20/100</f>
        <v>47171.647058823524</v>
      </c>
      <c r="AB20" s="246">
        <f>AA20/D20</f>
        <v>97.385620915032675</v>
      </c>
      <c r="AC20" s="238">
        <v>0</v>
      </c>
      <c r="AD20" s="240">
        <f>L22*AC20/100</f>
        <v>0</v>
      </c>
      <c r="AE20" s="242">
        <f>AD20/D20</f>
        <v>0</v>
      </c>
      <c r="AF20" s="244">
        <v>25.6</v>
      </c>
      <c r="AG20" s="240">
        <f>L22*AF20/100</f>
        <v>525040.9411764706</v>
      </c>
      <c r="AH20" s="242">
        <f>AG20/D20</f>
        <v>1083.9443023586246</v>
      </c>
      <c r="AI20" s="207">
        <v>10.8</v>
      </c>
      <c r="AJ20" s="206">
        <f>L22*AI20/100</f>
        <v>221501.64705882355</v>
      </c>
      <c r="AK20" s="206">
        <f>AJ20/D20</f>
        <v>457.28900255754479</v>
      </c>
      <c r="AL20" s="65"/>
      <c r="AM20" s="65"/>
      <c r="AO20" s="127"/>
      <c r="AP20" s="127"/>
      <c r="AQ20" s="127"/>
      <c r="AR20" s="127"/>
      <c r="AS20" s="127"/>
      <c r="AT20" s="129"/>
      <c r="AU20" s="21"/>
    </row>
    <row r="21" spans="1:47" x14ac:dyDescent="0.2">
      <c r="A21" s="261"/>
      <c r="B21" s="356"/>
      <c r="C21" s="346"/>
      <c r="D21" s="348"/>
      <c r="E21" s="44" t="s">
        <v>14</v>
      </c>
      <c r="F21" s="39">
        <v>34</v>
      </c>
      <c r="G21" s="39">
        <v>15699</v>
      </c>
      <c r="H21" s="33">
        <f>G21-K21-F21</f>
        <v>15622</v>
      </c>
      <c r="I21" s="27">
        <f t="shared" si="3"/>
        <v>238924705.88235295</v>
      </c>
      <c r="J21" s="360"/>
      <c r="K21" s="3">
        <v>43</v>
      </c>
      <c r="L21" s="116">
        <f>((10800*K21)/F21)*100</f>
        <v>1365882.3529411764</v>
      </c>
      <c r="M21" s="235"/>
      <c r="N21" s="215"/>
      <c r="O21" s="206"/>
      <c r="P21" s="226"/>
      <c r="Q21" s="321"/>
      <c r="R21" s="206"/>
      <c r="S21" s="220"/>
      <c r="T21" s="223"/>
      <c r="U21" s="206"/>
      <c r="V21" s="209"/>
      <c r="W21" s="215"/>
      <c r="X21" s="206"/>
      <c r="Y21" s="226"/>
      <c r="Z21" s="212"/>
      <c r="AA21" s="206"/>
      <c r="AB21" s="209"/>
      <c r="AC21" s="215"/>
      <c r="AD21" s="206"/>
      <c r="AE21" s="226"/>
      <c r="AF21" s="212"/>
      <c r="AG21" s="206"/>
      <c r="AH21" s="226"/>
      <c r="AI21" s="303"/>
      <c r="AJ21" s="206"/>
      <c r="AK21" s="206"/>
      <c r="AL21" s="65"/>
      <c r="AM21" s="65"/>
      <c r="AO21" s="160"/>
      <c r="AP21" s="160"/>
      <c r="AQ21" s="160"/>
      <c r="AR21" s="160"/>
      <c r="AS21" s="160"/>
      <c r="AT21" s="161"/>
      <c r="AU21" s="21"/>
    </row>
    <row r="22" spans="1:47" ht="13.5" thickBot="1" x14ac:dyDescent="0.25">
      <c r="A22" s="261"/>
      <c r="B22" s="357"/>
      <c r="C22" s="347"/>
      <c r="D22" s="349"/>
      <c r="E22" s="29" t="s">
        <v>1</v>
      </c>
      <c r="F22" s="40">
        <f>AVERAGE(F20:F21)</f>
        <v>24.5</v>
      </c>
      <c r="G22" s="40">
        <f>AVERAGE(G20:G21)</f>
        <v>14968.5</v>
      </c>
      <c r="H22" s="53">
        <f>AVERAGE(H20:H21)</f>
        <v>14903.5</v>
      </c>
      <c r="I22" s="71">
        <f>AVERAGE(I20:I21)</f>
        <v>365335686.27450979</v>
      </c>
      <c r="J22" s="361"/>
      <c r="K22" s="6">
        <f>AVERAGE(K20:K21)</f>
        <v>40.5</v>
      </c>
      <c r="L22" s="31">
        <f>AVERAGE(L20:L21)</f>
        <v>2050941.1764705882</v>
      </c>
      <c r="M22" s="236"/>
      <c r="N22" s="239"/>
      <c r="O22" s="241"/>
      <c r="P22" s="243"/>
      <c r="Q22" s="354"/>
      <c r="R22" s="241"/>
      <c r="S22" s="251"/>
      <c r="T22" s="224"/>
      <c r="U22" s="241"/>
      <c r="V22" s="247"/>
      <c r="W22" s="239"/>
      <c r="X22" s="241"/>
      <c r="Y22" s="243"/>
      <c r="Z22" s="245"/>
      <c r="AA22" s="241"/>
      <c r="AB22" s="247"/>
      <c r="AC22" s="239"/>
      <c r="AD22" s="241"/>
      <c r="AE22" s="243"/>
      <c r="AF22" s="245"/>
      <c r="AG22" s="241"/>
      <c r="AH22" s="243"/>
      <c r="AI22" s="205"/>
      <c r="AJ22" s="206"/>
      <c r="AK22" s="206"/>
      <c r="AL22" s="65"/>
      <c r="AM22" s="65"/>
      <c r="AO22" s="160"/>
      <c r="AP22" s="160"/>
      <c r="AQ22" s="160"/>
      <c r="AR22" s="160"/>
      <c r="AS22" s="160"/>
      <c r="AT22" s="161"/>
      <c r="AU22" s="21"/>
    </row>
    <row r="23" spans="1:47" x14ac:dyDescent="0.2">
      <c r="A23" s="261"/>
      <c r="B23" s="252">
        <v>3</v>
      </c>
      <c r="C23" s="395" t="s">
        <v>18</v>
      </c>
      <c r="D23" s="348">
        <v>432.64</v>
      </c>
      <c r="E23" s="45" t="s">
        <v>0</v>
      </c>
      <c r="F23" s="4">
        <v>35</v>
      </c>
      <c r="G23" s="4">
        <v>14908</v>
      </c>
      <c r="H23" s="28">
        <f>G23-K23-F23</f>
        <v>14830</v>
      </c>
      <c r="I23" s="30">
        <f t="shared" si="3"/>
        <v>220331428.5714286</v>
      </c>
      <c r="J23" s="363">
        <f>I25/D23</f>
        <v>591271.03365384613</v>
      </c>
      <c r="K23" s="9">
        <v>43</v>
      </c>
      <c r="L23" s="30">
        <f>((10800*K23)/F23)*100</f>
        <v>1326857.142857143</v>
      </c>
      <c r="M23" s="234">
        <f>L25/D23</f>
        <v>3583.9761200338125</v>
      </c>
      <c r="N23" s="214">
        <v>11.6</v>
      </c>
      <c r="O23" s="205">
        <f>L25*N23/100</f>
        <v>179866.28571428571</v>
      </c>
      <c r="P23" s="225">
        <f>O23/D23</f>
        <v>415.74122992392222</v>
      </c>
      <c r="Q23" s="320">
        <v>60</v>
      </c>
      <c r="R23" s="205">
        <f>O23*Q23/100</f>
        <v>107919.77142857142</v>
      </c>
      <c r="S23" s="219">
        <f>R23/D23</f>
        <v>249.44473795435331</v>
      </c>
      <c r="T23" s="248">
        <v>0</v>
      </c>
      <c r="U23" s="205">
        <f>O23*T23/100</f>
        <v>0</v>
      </c>
      <c r="V23" s="208">
        <f>U23/D23</f>
        <v>0</v>
      </c>
      <c r="W23" s="214">
        <v>2.2999999999999998</v>
      </c>
      <c r="X23" s="205">
        <f>L25*W23/100</f>
        <v>35663.142857142855</v>
      </c>
      <c r="Y23" s="225">
        <f>X23/D23</f>
        <v>82.431450760777679</v>
      </c>
      <c r="Z23" s="211">
        <v>1.1000000000000001</v>
      </c>
      <c r="AA23" s="205">
        <f>L25*Z23/100</f>
        <v>17056.285714285717</v>
      </c>
      <c r="AB23" s="208">
        <f>AA23/D23</f>
        <v>39.423737320371941</v>
      </c>
      <c r="AC23" s="214">
        <v>0</v>
      </c>
      <c r="AD23" s="205">
        <f>L25*AC23/100</f>
        <v>0</v>
      </c>
      <c r="AE23" s="225">
        <f>AD23/D23</f>
        <v>0</v>
      </c>
      <c r="AF23" s="211">
        <v>33.700000000000003</v>
      </c>
      <c r="AG23" s="205">
        <f>L25*AF23/100</f>
        <v>522542.57142857148</v>
      </c>
      <c r="AH23" s="225">
        <f>AG23/D23</f>
        <v>1207.7999524513948</v>
      </c>
      <c r="AI23" s="207">
        <v>5.0999999999999996</v>
      </c>
      <c r="AJ23" s="206">
        <f>L25*AI23/100</f>
        <v>79079.142857142855</v>
      </c>
      <c r="AK23" s="206">
        <f>AJ23/D23</f>
        <v>182.78278212172444</v>
      </c>
      <c r="AL23" s="65"/>
      <c r="AM23" s="65"/>
      <c r="AO23" s="127"/>
      <c r="AP23" s="127"/>
      <c r="AQ23" s="127"/>
      <c r="AR23" s="127"/>
      <c r="AS23" s="127"/>
      <c r="AT23" s="129"/>
      <c r="AU23" s="21"/>
    </row>
    <row r="24" spans="1:47" x14ac:dyDescent="0.2">
      <c r="A24" s="261"/>
      <c r="B24" s="229"/>
      <c r="C24" s="346"/>
      <c r="D24" s="348"/>
      <c r="E24" s="44" t="s">
        <v>14</v>
      </c>
      <c r="F24" s="39">
        <v>56</v>
      </c>
      <c r="G24" s="39">
        <v>31517</v>
      </c>
      <c r="H24" s="33">
        <f>G24-K24-F24</f>
        <v>31369</v>
      </c>
      <c r="I24" s="27">
        <f t="shared" si="3"/>
        <v>291283571.4285714</v>
      </c>
      <c r="J24" s="360"/>
      <c r="K24" s="3">
        <v>92</v>
      </c>
      <c r="L24" s="30">
        <f>((10800*K24)/F24)*100</f>
        <v>1774285.7142857141</v>
      </c>
      <c r="M24" s="235"/>
      <c r="N24" s="215"/>
      <c r="O24" s="206"/>
      <c r="P24" s="226"/>
      <c r="Q24" s="321"/>
      <c r="R24" s="206"/>
      <c r="S24" s="220"/>
      <c r="T24" s="223"/>
      <c r="U24" s="206"/>
      <c r="V24" s="209"/>
      <c r="W24" s="215"/>
      <c r="X24" s="206"/>
      <c r="Y24" s="226"/>
      <c r="Z24" s="212"/>
      <c r="AA24" s="206"/>
      <c r="AB24" s="209"/>
      <c r="AC24" s="215"/>
      <c r="AD24" s="206"/>
      <c r="AE24" s="226"/>
      <c r="AF24" s="212"/>
      <c r="AG24" s="206"/>
      <c r="AH24" s="226"/>
      <c r="AI24" s="303"/>
      <c r="AJ24" s="206"/>
      <c r="AK24" s="206"/>
      <c r="AL24" s="65"/>
      <c r="AM24" s="65"/>
      <c r="AO24" s="160"/>
      <c r="AP24" s="160"/>
      <c r="AQ24" s="160"/>
      <c r="AR24" s="160"/>
      <c r="AS24" s="160"/>
      <c r="AT24" s="161"/>
      <c r="AU24" s="21"/>
    </row>
    <row r="25" spans="1:47" ht="13.5" thickBot="1" x14ac:dyDescent="0.25">
      <c r="A25" s="261"/>
      <c r="B25" s="230"/>
      <c r="C25" s="347"/>
      <c r="D25" s="349"/>
      <c r="E25" s="29" t="s">
        <v>1</v>
      </c>
      <c r="F25" s="40">
        <f>AVERAGE(F23:F24)</f>
        <v>45.5</v>
      </c>
      <c r="G25" s="60">
        <f>AVERAGE(G23:G24)</f>
        <v>23212.5</v>
      </c>
      <c r="H25" s="55">
        <f>AVERAGE(H23:H24)</f>
        <v>23099.5</v>
      </c>
      <c r="I25" s="106">
        <f>AVERAGE(I23:I24)</f>
        <v>255807500</v>
      </c>
      <c r="J25" s="364"/>
      <c r="K25" s="64">
        <f>AVERAGE(K23:K24)</f>
        <v>67.5</v>
      </c>
      <c r="L25" s="107">
        <f>AVERAGE(L23:L24)</f>
        <v>1550571.4285714286</v>
      </c>
      <c r="M25" s="265"/>
      <c r="N25" s="239"/>
      <c r="O25" s="241"/>
      <c r="P25" s="243"/>
      <c r="Q25" s="322"/>
      <c r="R25" s="207"/>
      <c r="S25" s="221"/>
      <c r="T25" s="249"/>
      <c r="U25" s="207"/>
      <c r="V25" s="210"/>
      <c r="W25" s="216"/>
      <c r="X25" s="207"/>
      <c r="Y25" s="227"/>
      <c r="Z25" s="213"/>
      <c r="AA25" s="207"/>
      <c r="AB25" s="210"/>
      <c r="AC25" s="216"/>
      <c r="AD25" s="207"/>
      <c r="AE25" s="227"/>
      <c r="AF25" s="213"/>
      <c r="AG25" s="207"/>
      <c r="AH25" s="227"/>
      <c r="AI25" s="205"/>
      <c r="AJ25" s="206"/>
      <c r="AK25" s="206"/>
      <c r="AL25" s="65"/>
      <c r="AM25" s="65"/>
      <c r="AO25" s="160"/>
      <c r="AP25" s="160"/>
      <c r="AQ25" s="160"/>
      <c r="AR25" s="160"/>
      <c r="AS25" s="160"/>
      <c r="AT25" s="161"/>
      <c r="AU25" s="21"/>
    </row>
    <row r="26" spans="1:47" ht="15.75" x14ac:dyDescent="0.2">
      <c r="A26" s="261"/>
      <c r="B26" s="188" t="s">
        <v>1</v>
      </c>
      <c r="C26" s="190"/>
      <c r="D26" s="190"/>
      <c r="E26" s="190"/>
      <c r="F26" s="190"/>
      <c r="G26" s="190"/>
      <c r="H26" s="314">
        <f>AVERAGE(I19,I22,I25)</f>
        <v>282545934.37758249</v>
      </c>
      <c r="I26" s="315"/>
      <c r="J26" s="108">
        <f>AVERAGE(J17:J25)</f>
        <v>526918.43691324675</v>
      </c>
      <c r="K26" s="193">
        <f>AVERAGE(L19,L22,L25)</f>
        <v>5084297.3051289478</v>
      </c>
      <c r="L26" s="194"/>
      <c r="M26" s="76">
        <f>AVERAGE(M17:M25)</f>
        <v>6639.9807261936776</v>
      </c>
      <c r="N26" s="316">
        <f>AVERAGE(O17:O25)</f>
        <v>711337.71254708769</v>
      </c>
      <c r="O26" s="196"/>
      <c r="P26" s="84">
        <f>AVERAGE(P17:P25)</f>
        <v>981.35480938389401</v>
      </c>
      <c r="Q26" s="197">
        <f>AVERAGE(R17:R25)</f>
        <v>408543.06070066645</v>
      </c>
      <c r="R26" s="198"/>
      <c r="S26" s="85">
        <f>AVERAGE(S17:S25)</f>
        <v>617.88223094653006</v>
      </c>
      <c r="T26" s="333">
        <f>AVERAGE(U17:U25)</f>
        <v>0</v>
      </c>
      <c r="U26" s="200"/>
      <c r="V26" s="72">
        <f>AVERAGE(V17:V25)</f>
        <v>0</v>
      </c>
      <c r="W26" s="312">
        <f>AVERAGE(X17:X25)</f>
        <v>114145.491161982</v>
      </c>
      <c r="X26" s="202"/>
      <c r="Y26" s="100">
        <f>AVERAGE(Y17:Y25)</f>
        <v>170.85751375842065</v>
      </c>
      <c r="Z26" s="313">
        <f>AVERAGE(AA17:AA25)</f>
        <v>56363.448855404225</v>
      </c>
      <c r="AA26" s="204"/>
      <c r="AB26" s="102">
        <f>AVERAGE(AB17:AB25)</f>
        <v>81.908545294178069</v>
      </c>
      <c r="AC26" s="168">
        <f>AVERAGE(AD17:AD25)</f>
        <v>0</v>
      </c>
      <c r="AD26" s="169"/>
      <c r="AE26" s="89">
        <f>AVERAGE(AE17:AE25)</f>
        <v>0</v>
      </c>
      <c r="AF26" s="170">
        <f>AVERAGE(AG17:AG25)</f>
        <v>1584240.7110982323</v>
      </c>
      <c r="AG26" s="171"/>
      <c r="AH26" s="69">
        <f>AVERAGE(AH17:AH25)</f>
        <v>2046.7064661139775</v>
      </c>
      <c r="AI26" s="298">
        <f>AVERAGE(AJ17:AJ25)</f>
        <v>220591.18284555202</v>
      </c>
      <c r="AJ26" s="298"/>
      <c r="AK26" s="122">
        <f>AVERAGE(AK17:AK25)</f>
        <v>338.40928404349785</v>
      </c>
      <c r="AL26" s="112"/>
      <c r="AM26" s="112"/>
      <c r="AO26" s="21"/>
      <c r="AP26" s="21"/>
      <c r="AQ26" s="21"/>
      <c r="AR26" s="21"/>
      <c r="AS26" s="21"/>
      <c r="AT26" s="21"/>
      <c r="AU26" s="21"/>
    </row>
    <row r="27" spans="1:47" ht="16.5" thickBot="1" x14ac:dyDescent="0.25">
      <c r="A27" s="262"/>
      <c r="B27" s="172" t="s">
        <v>15</v>
      </c>
      <c r="C27" s="173"/>
      <c r="D27" s="173"/>
      <c r="E27" s="173"/>
      <c r="F27" s="173"/>
      <c r="G27" s="173"/>
      <c r="H27" s="174">
        <f>STDEVP(I19,I22,I25)</f>
        <v>59751811.932842784</v>
      </c>
      <c r="I27" s="175"/>
      <c r="J27" s="75">
        <f>STDEVP(J17:J25)</f>
        <v>216705.29494414551</v>
      </c>
      <c r="K27" s="176">
        <f>STDEVP(L19,L22,L25)</f>
        <v>4648119.1191402581</v>
      </c>
      <c r="L27" s="177"/>
      <c r="M27" s="77">
        <f>STDEVP(M17:M25)</f>
        <v>3871.206267783567</v>
      </c>
      <c r="N27" s="317">
        <f>STDEVP(O17:O25)</f>
        <v>549501.4520371143</v>
      </c>
      <c r="O27" s="179"/>
      <c r="P27" s="78">
        <f>STDEVP(P17:P25)</f>
        <v>453.05331152352932</v>
      </c>
      <c r="Q27" s="180">
        <f>STDEVP(R17:R25)</f>
        <v>236421.54921420733</v>
      </c>
      <c r="R27" s="181"/>
      <c r="S27" s="79">
        <f>STDEVP(S17:S25)</f>
        <v>270.69143992815771</v>
      </c>
      <c r="T27" s="311">
        <f>STDEVP(U17:U25)</f>
        <v>0</v>
      </c>
      <c r="U27" s="183"/>
      <c r="V27" s="98">
        <f>STDEVP(V17:V25)</f>
        <v>0</v>
      </c>
      <c r="W27" s="318">
        <f>STDEVP(X17:X25)</f>
        <v>66415.449096457683</v>
      </c>
      <c r="X27" s="185"/>
      <c r="Y27" s="101">
        <f>STDEVP(Y17:Y25)</f>
        <v>62.989990213564198</v>
      </c>
      <c r="Z27" s="319">
        <f>STDEVP(AA17:AA25)</f>
        <v>36431.176641709455</v>
      </c>
      <c r="AA27" s="187"/>
      <c r="AB27" s="103">
        <f>STDEVP(AB17:AB25)</f>
        <v>30.407873899115344</v>
      </c>
      <c r="AC27" s="164">
        <f>STDEVP(AD17:AD25)</f>
        <v>0</v>
      </c>
      <c r="AD27" s="165"/>
      <c r="AE27" s="83">
        <f>STDEVP(AE17:AE25)</f>
        <v>0</v>
      </c>
      <c r="AF27" s="166">
        <f>STDEVP(AG17:AG25)</f>
        <v>1499701.6409150185</v>
      </c>
      <c r="AG27" s="167"/>
      <c r="AH27" s="68">
        <f>STDEVP(AH17:AH25)</f>
        <v>1274.9751822177152</v>
      </c>
      <c r="AI27" s="298">
        <f>STDEV(AJ17:AJ25)</f>
        <v>141059.01161786253</v>
      </c>
      <c r="AJ27" s="298"/>
      <c r="AK27" s="122">
        <f>STDEV(AK17:AK25)</f>
        <v>140.8941476165725</v>
      </c>
      <c r="AL27" s="112"/>
      <c r="AM27" s="112"/>
      <c r="AO27" s="21"/>
      <c r="AP27" s="21"/>
      <c r="AQ27" s="21"/>
      <c r="AR27" s="21"/>
      <c r="AS27" s="21"/>
      <c r="AT27" s="21"/>
      <c r="AU27" s="21"/>
    </row>
    <row r="28" spans="1:47" x14ac:dyDescent="0.2">
      <c r="AO28" s="21"/>
      <c r="AP28" s="21"/>
      <c r="AQ28" s="21"/>
      <c r="AR28" s="21"/>
      <c r="AS28" s="21"/>
      <c r="AT28" s="21"/>
      <c r="AU28" s="21"/>
    </row>
    <row r="29" spans="1:47" ht="13.5" customHeight="1" x14ac:dyDescent="0.2">
      <c r="A29" s="158"/>
      <c r="B29" s="158"/>
      <c r="C29" s="158"/>
      <c r="D29" s="158"/>
      <c r="E29" s="158"/>
      <c r="F29" s="158"/>
      <c r="G29" s="158"/>
      <c r="H29" s="162"/>
      <c r="I29" s="162"/>
      <c r="J29" s="162"/>
      <c r="K29" s="162"/>
      <c r="L29" s="162"/>
      <c r="M29" s="162"/>
      <c r="N29" s="162"/>
      <c r="O29" s="162"/>
      <c r="P29" s="162"/>
      <c r="Q29" s="162"/>
      <c r="R29" s="162"/>
      <c r="S29" s="162"/>
      <c r="T29" s="162"/>
      <c r="U29" s="162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  <c r="AF29" s="162"/>
      <c r="AG29" s="162"/>
      <c r="AH29" s="162"/>
      <c r="AI29" s="162"/>
      <c r="AJ29" s="162"/>
      <c r="AK29" s="162"/>
      <c r="AL29" s="123"/>
      <c r="AM29" s="123"/>
      <c r="AO29" s="21"/>
      <c r="AP29" s="21"/>
      <c r="AQ29" s="21"/>
      <c r="AR29" s="21"/>
      <c r="AS29" s="21"/>
      <c r="AT29" s="21"/>
      <c r="AU29" s="21"/>
    </row>
    <row r="30" spans="1:47" x14ac:dyDescent="0.2">
      <c r="A30" s="158"/>
      <c r="B30" s="158"/>
      <c r="C30" s="65"/>
      <c r="D30" s="65"/>
      <c r="E30" s="158"/>
      <c r="F30" s="158"/>
      <c r="G30" s="158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124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O30" s="125"/>
      <c r="AP30" s="125"/>
      <c r="AQ30" s="125"/>
      <c r="AR30" s="125"/>
      <c r="AS30" s="125"/>
      <c r="AT30" s="125"/>
      <c r="AU30" s="21"/>
    </row>
    <row r="31" spans="1:47" x14ac:dyDescent="0.2">
      <c r="A31" s="162"/>
      <c r="B31" s="158"/>
      <c r="C31" s="158"/>
      <c r="D31" s="158"/>
      <c r="E31" s="126"/>
      <c r="F31" s="65"/>
      <c r="G31" s="65"/>
      <c r="H31" s="65"/>
      <c r="I31" s="65"/>
      <c r="J31" s="158"/>
      <c r="K31" s="65"/>
      <c r="L31" s="65"/>
      <c r="M31" s="158"/>
      <c r="N31" s="160"/>
      <c r="O31" s="158"/>
      <c r="P31" s="158"/>
      <c r="Q31" s="158"/>
      <c r="R31" s="158"/>
      <c r="S31" s="159"/>
      <c r="T31" s="158"/>
      <c r="U31" s="158"/>
      <c r="V31" s="158"/>
      <c r="W31" s="160"/>
      <c r="X31" s="158"/>
      <c r="Y31" s="158"/>
      <c r="Z31" s="160"/>
      <c r="AA31" s="158"/>
      <c r="AB31" s="158"/>
      <c r="AC31" s="160"/>
      <c r="AD31" s="158"/>
      <c r="AE31" s="158"/>
      <c r="AF31" s="160"/>
      <c r="AG31" s="158"/>
      <c r="AH31" s="158"/>
      <c r="AI31" s="158"/>
      <c r="AJ31" s="158"/>
      <c r="AK31" s="158"/>
      <c r="AL31" s="65"/>
      <c r="AM31" s="65"/>
      <c r="AO31" s="127"/>
      <c r="AP31" s="127"/>
      <c r="AQ31" s="127"/>
      <c r="AR31" s="127"/>
      <c r="AS31" s="127"/>
      <c r="AT31" s="129"/>
      <c r="AU31" s="21"/>
    </row>
    <row r="32" spans="1:47" x14ac:dyDescent="0.2">
      <c r="A32" s="162"/>
      <c r="B32" s="158"/>
      <c r="C32" s="158"/>
      <c r="D32" s="158"/>
      <c r="E32" s="126"/>
      <c r="F32" s="65"/>
      <c r="G32" s="65"/>
      <c r="H32" s="65"/>
      <c r="I32" s="65"/>
      <c r="J32" s="158"/>
      <c r="K32" s="65"/>
      <c r="L32" s="65"/>
      <c r="M32" s="158"/>
      <c r="N32" s="158"/>
      <c r="O32" s="158"/>
      <c r="P32" s="158"/>
      <c r="Q32" s="158"/>
      <c r="R32" s="158"/>
      <c r="S32" s="159"/>
      <c r="T32" s="158"/>
      <c r="U32" s="158"/>
      <c r="V32" s="158"/>
      <c r="W32" s="158"/>
      <c r="X32" s="158"/>
      <c r="Y32" s="158"/>
      <c r="Z32" s="158"/>
      <c r="AA32" s="158"/>
      <c r="AB32" s="158"/>
      <c r="AC32" s="158"/>
      <c r="AD32" s="158"/>
      <c r="AE32" s="158"/>
      <c r="AF32" s="158"/>
      <c r="AG32" s="158"/>
      <c r="AH32" s="158"/>
      <c r="AI32" s="158"/>
      <c r="AJ32" s="158"/>
      <c r="AK32" s="158"/>
      <c r="AL32" s="65"/>
      <c r="AM32" s="65"/>
      <c r="AO32" s="160"/>
      <c r="AP32" s="160"/>
      <c r="AQ32" s="160"/>
      <c r="AR32" s="160"/>
      <c r="AS32" s="160"/>
      <c r="AT32" s="161"/>
      <c r="AU32" s="21"/>
    </row>
    <row r="33" spans="1:47" x14ac:dyDescent="0.2">
      <c r="A33" s="162"/>
      <c r="B33" s="158"/>
      <c r="C33" s="158"/>
      <c r="D33" s="158"/>
      <c r="E33" s="123"/>
      <c r="F33" s="65"/>
      <c r="G33" s="65"/>
      <c r="H33" s="65"/>
      <c r="I33" s="65"/>
      <c r="J33" s="158"/>
      <c r="K33" s="65"/>
      <c r="L33" s="65"/>
      <c r="M33" s="158"/>
      <c r="N33" s="158"/>
      <c r="O33" s="158"/>
      <c r="P33" s="158"/>
      <c r="Q33" s="158"/>
      <c r="R33" s="158"/>
      <c r="S33" s="159"/>
      <c r="T33" s="158"/>
      <c r="U33" s="158"/>
      <c r="V33" s="158"/>
      <c r="W33" s="158"/>
      <c r="X33" s="158"/>
      <c r="Y33" s="158"/>
      <c r="Z33" s="158"/>
      <c r="AA33" s="158"/>
      <c r="AB33" s="158"/>
      <c r="AC33" s="158"/>
      <c r="AD33" s="158"/>
      <c r="AE33" s="158"/>
      <c r="AF33" s="158"/>
      <c r="AG33" s="158"/>
      <c r="AH33" s="158"/>
      <c r="AI33" s="158"/>
      <c r="AJ33" s="158"/>
      <c r="AK33" s="158"/>
      <c r="AL33" s="65"/>
      <c r="AM33" s="65"/>
      <c r="AO33" s="160"/>
      <c r="AP33" s="160"/>
      <c r="AQ33" s="160"/>
      <c r="AR33" s="160"/>
      <c r="AS33" s="160"/>
      <c r="AT33" s="161"/>
      <c r="AU33" s="21"/>
    </row>
    <row r="34" spans="1:47" x14ac:dyDescent="0.2">
      <c r="A34" s="162"/>
      <c r="B34" s="158"/>
      <c r="C34" s="158"/>
      <c r="D34" s="158"/>
      <c r="E34" s="126"/>
      <c r="F34" s="65"/>
      <c r="G34" s="65"/>
      <c r="H34" s="65"/>
      <c r="I34" s="65"/>
      <c r="J34" s="158"/>
      <c r="K34" s="65"/>
      <c r="L34" s="65"/>
      <c r="M34" s="158"/>
      <c r="N34" s="160"/>
      <c r="O34" s="158"/>
      <c r="P34" s="158"/>
      <c r="Q34" s="158"/>
      <c r="R34" s="158"/>
      <c r="S34" s="159"/>
      <c r="T34" s="158"/>
      <c r="U34" s="158"/>
      <c r="V34" s="158"/>
      <c r="W34" s="160"/>
      <c r="X34" s="158"/>
      <c r="Y34" s="158"/>
      <c r="Z34" s="160"/>
      <c r="AA34" s="158"/>
      <c r="AB34" s="158"/>
      <c r="AC34" s="160"/>
      <c r="AD34" s="158"/>
      <c r="AE34" s="158"/>
      <c r="AF34" s="160"/>
      <c r="AG34" s="158"/>
      <c r="AH34" s="158"/>
      <c r="AI34" s="158"/>
      <c r="AJ34" s="158"/>
      <c r="AK34" s="158"/>
      <c r="AL34" s="65"/>
      <c r="AM34" s="65"/>
      <c r="AO34" s="127"/>
      <c r="AP34" s="127"/>
      <c r="AQ34" s="127"/>
      <c r="AR34" s="127"/>
      <c r="AS34" s="127"/>
      <c r="AT34" s="129"/>
      <c r="AU34" s="21"/>
    </row>
    <row r="35" spans="1:47" x14ac:dyDescent="0.2">
      <c r="A35" s="162"/>
      <c r="B35" s="158"/>
      <c r="C35" s="158"/>
      <c r="D35" s="158"/>
      <c r="E35" s="126"/>
      <c r="F35" s="65"/>
      <c r="G35" s="65"/>
      <c r="H35" s="65"/>
      <c r="I35" s="128"/>
      <c r="J35" s="158"/>
      <c r="K35" s="65"/>
      <c r="L35" s="65"/>
      <c r="M35" s="158"/>
      <c r="N35" s="158"/>
      <c r="O35" s="158"/>
      <c r="P35" s="158"/>
      <c r="Q35" s="158"/>
      <c r="R35" s="158"/>
      <c r="S35" s="159"/>
      <c r="T35" s="158"/>
      <c r="U35" s="158"/>
      <c r="V35" s="158"/>
      <c r="W35" s="158"/>
      <c r="X35" s="158"/>
      <c r="Y35" s="158"/>
      <c r="Z35" s="158"/>
      <c r="AA35" s="158"/>
      <c r="AB35" s="158"/>
      <c r="AC35" s="158"/>
      <c r="AD35" s="158"/>
      <c r="AE35" s="158"/>
      <c r="AF35" s="158"/>
      <c r="AG35" s="158"/>
      <c r="AH35" s="158"/>
      <c r="AI35" s="158"/>
      <c r="AJ35" s="158"/>
      <c r="AK35" s="158"/>
      <c r="AL35" s="65"/>
      <c r="AM35" s="65"/>
      <c r="AO35" s="160"/>
      <c r="AP35" s="160"/>
      <c r="AQ35" s="160"/>
      <c r="AR35" s="160"/>
      <c r="AS35" s="160"/>
      <c r="AT35" s="161"/>
      <c r="AU35" s="21"/>
    </row>
    <row r="36" spans="1:47" x14ac:dyDescent="0.2">
      <c r="A36" s="162"/>
      <c r="B36" s="158"/>
      <c r="C36" s="158"/>
      <c r="D36" s="158"/>
      <c r="E36" s="123"/>
      <c r="F36" s="65"/>
      <c r="G36" s="65"/>
      <c r="H36" s="65"/>
      <c r="I36" s="65"/>
      <c r="J36" s="158"/>
      <c r="K36" s="65"/>
      <c r="L36" s="65"/>
      <c r="M36" s="158"/>
      <c r="N36" s="158"/>
      <c r="O36" s="158"/>
      <c r="P36" s="158"/>
      <c r="Q36" s="158"/>
      <c r="R36" s="158"/>
      <c r="S36" s="159"/>
      <c r="T36" s="158"/>
      <c r="U36" s="158"/>
      <c r="V36" s="158"/>
      <c r="W36" s="158"/>
      <c r="X36" s="158"/>
      <c r="Y36" s="158"/>
      <c r="Z36" s="158"/>
      <c r="AA36" s="158"/>
      <c r="AB36" s="158"/>
      <c r="AC36" s="158"/>
      <c r="AD36" s="158"/>
      <c r="AE36" s="158"/>
      <c r="AF36" s="158"/>
      <c r="AG36" s="158"/>
      <c r="AH36" s="158"/>
      <c r="AI36" s="158"/>
      <c r="AJ36" s="158"/>
      <c r="AK36" s="158"/>
      <c r="AL36" s="65"/>
      <c r="AM36" s="65"/>
      <c r="AO36" s="160"/>
      <c r="AP36" s="160"/>
      <c r="AQ36" s="160"/>
      <c r="AR36" s="160"/>
      <c r="AS36" s="160"/>
      <c r="AT36" s="161"/>
      <c r="AU36" s="21"/>
    </row>
    <row r="37" spans="1:47" x14ac:dyDescent="0.2">
      <c r="A37" s="162"/>
      <c r="B37" s="158"/>
      <c r="C37" s="158"/>
      <c r="D37" s="158"/>
      <c r="E37" s="126"/>
      <c r="F37" s="65"/>
      <c r="G37" s="65"/>
      <c r="H37" s="65"/>
      <c r="I37" s="65"/>
      <c r="J37" s="158"/>
      <c r="K37" s="65"/>
      <c r="L37" s="65"/>
      <c r="M37" s="158"/>
      <c r="N37" s="160"/>
      <c r="O37" s="158"/>
      <c r="P37" s="158"/>
      <c r="Q37" s="158"/>
      <c r="R37" s="158"/>
      <c r="S37" s="159"/>
      <c r="T37" s="158"/>
      <c r="U37" s="158"/>
      <c r="V37" s="158"/>
      <c r="W37" s="160"/>
      <c r="X37" s="158"/>
      <c r="Y37" s="158"/>
      <c r="Z37" s="160"/>
      <c r="AA37" s="158"/>
      <c r="AB37" s="158"/>
      <c r="AC37" s="160"/>
      <c r="AD37" s="158"/>
      <c r="AE37" s="158"/>
      <c r="AF37" s="160"/>
      <c r="AG37" s="158"/>
      <c r="AH37" s="158"/>
      <c r="AI37" s="158"/>
      <c r="AJ37" s="158"/>
      <c r="AK37" s="158"/>
      <c r="AL37" s="65"/>
      <c r="AM37" s="65"/>
      <c r="AO37" s="127"/>
      <c r="AP37" s="127"/>
      <c r="AQ37" s="127"/>
      <c r="AR37" s="127"/>
      <c r="AS37" s="127"/>
      <c r="AT37" s="129"/>
      <c r="AU37" s="21"/>
    </row>
    <row r="38" spans="1:47" x14ac:dyDescent="0.2">
      <c r="A38" s="162"/>
      <c r="B38" s="158"/>
      <c r="C38" s="158"/>
      <c r="D38" s="158"/>
      <c r="E38" s="126"/>
      <c r="F38" s="65"/>
      <c r="G38" s="65"/>
      <c r="H38" s="65"/>
      <c r="I38" s="65"/>
      <c r="J38" s="158"/>
      <c r="K38" s="65"/>
      <c r="L38" s="65"/>
      <c r="M38" s="158"/>
      <c r="N38" s="158"/>
      <c r="O38" s="158"/>
      <c r="P38" s="158"/>
      <c r="Q38" s="158"/>
      <c r="R38" s="158"/>
      <c r="S38" s="159"/>
      <c r="T38" s="158"/>
      <c r="U38" s="158"/>
      <c r="V38" s="158"/>
      <c r="W38" s="158"/>
      <c r="X38" s="158"/>
      <c r="Y38" s="158"/>
      <c r="Z38" s="158"/>
      <c r="AA38" s="158"/>
      <c r="AB38" s="158"/>
      <c r="AC38" s="158"/>
      <c r="AD38" s="158"/>
      <c r="AE38" s="158"/>
      <c r="AF38" s="158"/>
      <c r="AG38" s="158"/>
      <c r="AH38" s="158"/>
      <c r="AI38" s="158"/>
      <c r="AJ38" s="158"/>
      <c r="AK38" s="158"/>
      <c r="AL38" s="65"/>
      <c r="AM38" s="65"/>
      <c r="AO38" s="160"/>
      <c r="AP38" s="160"/>
      <c r="AQ38" s="160"/>
      <c r="AR38" s="160"/>
      <c r="AS38" s="160"/>
      <c r="AT38" s="161"/>
      <c r="AU38" s="21"/>
    </row>
    <row r="39" spans="1:47" x14ac:dyDescent="0.2">
      <c r="A39" s="162"/>
      <c r="B39" s="158"/>
      <c r="C39" s="158"/>
      <c r="D39" s="158"/>
      <c r="E39" s="123"/>
      <c r="F39" s="65"/>
      <c r="G39" s="65"/>
      <c r="H39" s="65"/>
      <c r="I39" s="65"/>
      <c r="J39" s="158"/>
      <c r="K39" s="65"/>
      <c r="L39" s="65"/>
      <c r="M39" s="158"/>
      <c r="N39" s="158"/>
      <c r="O39" s="158"/>
      <c r="P39" s="158"/>
      <c r="Q39" s="158"/>
      <c r="R39" s="158"/>
      <c r="S39" s="159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58"/>
      <c r="AE39" s="158"/>
      <c r="AF39" s="158"/>
      <c r="AG39" s="158"/>
      <c r="AH39" s="158"/>
      <c r="AI39" s="158"/>
      <c r="AJ39" s="158"/>
      <c r="AK39" s="158"/>
      <c r="AL39" s="65"/>
      <c r="AM39" s="65"/>
      <c r="AO39" s="160"/>
      <c r="AP39" s="160"/>
      <c r="AQ39" s="160"/>
      <c r="AR39" s="160"/>
      <c r="AS39" s="160"/>
      <c r="AT39" s="161"/>
      <c r="AU39" s="21"/>
    </row>
    <row r="40" spans="1:47" ht="15.75" x14ac:dyDescent="0.2">
      <c r="A40" s="162"/>
      <c r="B40" s="163"/>
      <c r="C40" s="163"/>
      <c r="D40" s="163"/>
      <c r="E40" s="163"/>
      <c r="F40" s="163"/>
      <c r="G40" s="163"/>
      <c r="H40" s="157"/>
      <c r="I40" s="157"/>
      <c r="J40" s="112"/>
      <c r="K40" s="157"/>
      <c r="L40" s="157"/>
      <c r="M40" s="112"/>
      <c r="N40" s="157"/>
      <c r="O40" s="157"/>
      <c r="P40" s="112"/>
      <c r="Q40" s="157"/>
      <c r="R40" s="157"/>
      <c r="S40" s="112"/>
      <c r="T40" s="157"/>
      <c r="U40" s="157"/>
      <c r="V40" s="112"/>
      <c r="W40" s="157"/>
      <c r="X40" s="157"/>
      <c r="Y40" s="112"/>
      <c r="Z40" s="157"/>
      <c r="AA40" s="157"/>
      <c r="AB40" s="112"/>
      <c r="AC40" s="157"/>
      <c r="AD40" s="157"/>
      <c r="AE40" s="112"/>
      <c r="AF40" s="157"/>
      <c r="AG40" s="157"/>
      <c r="AH40" s="112"/>
      <c r="AI40" s="157"/>
      <c r="AJ40" s="157"/>
      <c r="AK40" s="112"/>
      <c r="AL40" s="112"/>
      <c r="AM40" s="112"/>
      <c r="AO40" s="21"/>
      <c r="AP40" s="21"/>
      <c r="AQ40" s="21"/>
      <c r="AR40" s="21"/>
      <c r="AS40" s="21"/>
      <c r="AT40" s="21"/>
      <c r="AU40" s="21"/>
    </row>
    <row r="41" spans="1:47" ht="15.75" x14ac:dyDescent="0.2">
      <c r="A41" s="162"/>
      <c r="B41" s="163"/>
      <c r="C41" s="163"/>
      <c r="D41" s="163"/>
      <c r="E41" s="163"/>
      <c r="F41" s="163"/>
      <c r="G41" s="163"/>
      <c r="H41" s="157"/>
      <c r="I41" s="157"/>
      <c r="J41" s="112"/>
      <c r="K41" s="157"/>
      <c r="L41" s="157"/>
      <c r="M41" s="112"/>
      <c r="N41" s="157"/>
      <c r="O41" s="157"/>
      <c r="P41" s="112"/>
      <c r="Q41" s="157"/>
      <c r="R41" s="157"/>
      <c r="S41" s="112"/>
      <c r="T41" s="157"/>
      <c r="U41" s="157"/>
      <c r="V41" s="112"/>
      <c r="W41" s="157"/>
      <c r="X41" s="157"/>
      <c r="Y41" s="112"/>
      <c r="Z41" s="157"/>
      <c r="AA41" s="157"/>
      <c r="AB41" s="112"/>
      <c r="AC41" s="157"/>
      <c r="AD41" s="157"/>
      <c r="AE41" s="112"/>
      <c r="AF41" s="157"/>
      <c r="AG41" s="157"/>
      <c r="AH41" s="112"/>
      <c r="AI41" s="157"/>
      <c r="AJ41" s="157"/>
      <c r="AK41" s="112"/>
      <c r="AL41" s="112"/>
      <c r="AM41" s="112"/>
      <c r="AO41" s="21"/>
      <c r="AP41" s="21"/>
      <c r="AQ41" s="21"/>
      <c r="AR41" s="21"/>
      <c r="AS41" s="21"/>
      <c r="AT41" s="21"/>
      <c r="AU41" s="21"/>
    </row>
    <row r="42" spans="1:47" x14ac:dyDescent="0.2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O42" s="21"/>
      <c r="AP42" s="21"/>
      <c r="AQ42" s="21"/>
      <c r="AR42" s="21"/>
      <c r="AS42" s="21"/>
      <c r="AT42" s="21"/>
      <c r="AU42" s="21"/>
    </row>
    <row r="43" spans="1:47" ht="13.5" customHeight="1" x14ac:dyDescent="0.2">
      <c r="A43" s="158"/>
      <c r="B43" s="158"/>
      <c r="C43" s="158"/>
      <c r="D43" s="158"/>
      <c r="E43" s="158"/>
      <c r="F43" s="158"/>
      <c r="G43" s="158"/>
      <c r="H43" s="162"/>
      <c r="I43" s="162"/>
      <c r="J43" s="162"/>
      <c r="K43" s="162"/>
      <c r="L43" s="162"/>
      <c r="M43" s="123"/>
      <c r="N43" s="162"/>
      <c r="O43" s="162"/>
      <c r="P43" s="162"/>
      <c r="Q43" s="162"/>
      <c r="R43" s="162"/>
      <c r="S43" s="162"/>
      <c r="T43" s="162"/>
      <c r="U43" s="162"/>
      <c r="V43" s="162"/>
      <c r="W43" s="162"/>
      <c r="X43" s="162"/>
      <c r="Y43" s="162"/>
      <c r="Z43" s="162"/>
      <c r="AA43" s="162"/>
      <c r="AB43" s="162"/>
      <c r="AC43" s="162"/>
      <c r="AD43" s="162"/>
      <c r="AE43" s="162"/>
      <c r="AF43" s="162"/>
      <c r="AG43" s="162"/>
      <c r="AH43" s="162"/>
      <c r="AI43" s="162"/>
      <c r="AJ43" s="162"/>
      <c r="AK43" s="162"/>
      <c r="AL43" s="123"/>
      <c r="AM43" s="123"/>
      <c r="AO43" s="21"/>
      <c r="AP43" s="21"/>
      <c r="AQ43" s="21"/>
      <c r="AR43" s="21"/>
      <c r="AS43" s="21"/>
      <c r="AT43" s="21"/>
      <c r="AU43" s="21"/>
    </row>
    <row r="44" spans="1:47" x14ac:dyDescent="0.2">
      <c r="A44" s="158"/>
      <c r="B44" s="158"/>
      <c r="C44" s="65"/>
      <c r="D44" s="65"/>
      <c r="E44" s="158"/>
      <c r="F44" s="158"/>
      <c r="G44" s="158"/>
      <c r="H44" s="65"/>
      <c r="I44" s="65"/>
      <c r="J44" s="65"/>
      <c r="K44" s="65"/>
      <c r="L44" s="65"/>
      <c r="M44" s="65"/>
      <c r="N44" s="65"/>
      <c r="O44" s="65"/>
      <c r="P44" s="128"/>
      <c r="Q44" s="65"/>
      <c r="R44" s="65"/>
      <c r="S44" s="65"/>
      <c r="T44" s="65"/>
      <c r="U44" s="65"/>
      <c r="V44" s="65"/>
      <c r="W44" s="65"/>
      <c r="X44" s="65"/>
      <c r="Y44" s="124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AO44" s="125"/>
      <c r="AP44" s="125"/>
      <c r="AQ44" s="125"/>
      <c r="AR44" s="125"/>
      <c r="AS44" s="125"/>
      <c r="AT44" s="125"/>
      <c r="AU44" s="21"/>
    </row>
    <row r="45" spans="1:47" x14ac:dyDescent="0.2">
      <c r="A45" s="162"/>
      <c r="B45" s="158"/>
      <c r="C45" s="158"/>
      <c r="D45" s="158"/>
      <c r="E45" s="126"/>
      <c r="F45" s="65"/>
      <c r="G45" s="65"/>
      <c r="H45" s="65"/>
      <c r="I45" s="65"/>
      <c r="J45" s="158"/>
      <c r="K45" s="65"/>
      <c r="L45" s="65"/>
      <c r="M45" s="158"/>
      <c r="N45" s="160"/>
      <c r="O45" s="158"/>
      <c r="P45" s="158"/>
      <c r="Q45" s="158"/>
      <c r="R45" s="158"/>
      <c r="S45" s="159"/>
      <c r="T45" s="158"/>
      <c r="U45" s="158"/>
      <c r="V45" s="158"/>
      <c r="W45" s="160"/>
      <c r="X45" s="158"/>
      <c r="Y45" s="158"/>
      <c r="Z45" s="160"/>
      <c r="AA45" s="158"/>
      <c r="AB45" s="158"/>
      <c r="AC45" s="160"/>
      <c r="AD45" s="158"/>
      <c r="AE45" s="158"/>
      <c r="AF45" s="160"/>
      <c r="AG45" s="158"/>
      <c r="AH45" s="158"/>
      <c r="AI45" s="158"/>
      <c r="AJ45" s="158"/>
      <c r="AK45" s="158"/>
      <c r="AL45" s="65"/>
      <c r="AM45" s="65"/>
      <c r="AO45" s="127"/>
      <c r="AP45" s="127"/>
      <c r="AQ45" s="127"/>
      <c r="AR45" s="127"/>
      <c r="AS45" s="127"/>
      <c r="AT45" s="129"/>
      <c r="AU45" s="21"/>
    </row>
    <row r="46" spans="1:47" x14ac:dyDescent="0.2">
      <c r="A46" s="162"/>
      <c r="B46" s="158"/>
      <c r="C46" s="158"/>
      <c r="D46" s="158"/>
      <c r="E46" s="126"/>
      <c r="F46" s="65"/>
      <c r="G46" s="65"/>
      <c r="H46" s="65"/>
      <c r="I46" s="65"/>
      <c r="J46" s="158"/>
      <c r="K46" s="65"/>
      <c r="L46" s="65"/>
      <c r="M46" s="158"/>
      <c r="N46" s="158"/>
      <c r="O46" s="158"/>
      <c r="P46" s="158"/>
      <c r="Q46" s="158"/>
      <c r="R46" s="158"/>
      <c r="S46" s="159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65"/>
      <c r="AM46" s="65"/>
      <c r="AO46" s="160"/>
      <c r="AP46" s="160"/>
      <c r="AQ46" s="160"/>
      <c r="AR46" s="160"/>
      <c r="AS46" s="160"/>
      <c r="AT46" s="161"/>
      <c r="AU46" s="21"/>
    </row>
    <row r="47" spans="1:47" x14ac:dyDescent="0.2">
      <c r="A47" s="162"/>
      <c r="B47" s="158"/>
      <c r="C47" s="158"/>
      <c r="D47" s="158"/>
      <c r="E47" s="123"/>
      <c r="F47" s="65"/>
      <c r="G47" s="65"/>
      <c r="H47" s="65"/>
      <c r="I47" s="65"/>
      <c r="J47" s="158"/>
      <c r="K47" s="65"/>
      <c r="L47" s="65"/>
      <c r="M47" s="158"/>
      <c r="N47" s="158"/>
      <c r="O47" s="158"/>
      <c r="P47" s="158"/>
      <c r="Q47" s="158"/>
      <c r="R47" s="158"/>
      <c r="S47" s="159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65"/>
      <c r="AM47" s="65"/>
      <c r="AO47" s="160"/>
      <c r="AP47" s="160"/>
      <c r="AQ47" s="160"/>
      <c r="AR47" s="160"/>
      <c r="AS47" s="160"/>
      <c r="AT47" s="161"/>
      <c r="AU47" s="21"/>
    </row>
    <row r="48" spans="1:47" x14ac:dyDescent="0.2">
      <c r="A48" s="162"/>
      <c r="B48" s="158"/>
      <c r="C48" s="158"/>
      <c r="D48" s="158"/>
      <c r="E48" s="126"/>
      <c r="F48" s="65"/>
      <c r="G48" s="65"/>
      <c r="H48" s="65"/>
      <c r="I48" s="65"/>
      <c r="J48" s="158"/>
      <c r="K48" s="65"/>
      <c r="L48" s="65"/>
      <c r="M48" s="158"/>
      <c r="N48" s="160"/>
      <c r="O48" s="158"/>
      <c r="P48" s="158"/>
      <c r="Q48" s="158"/>
      <c r="R48" s="158"/>
      <c r="S48" s="159"/>
      <c r="T48" s="158"/>
      <c r="U48" s="158"/>
      <c r="V48" s="158"/>
      <c r="W48" s="160"/>
      <c r="X48" s="158"/>
      <c r="Y48" s="158"/>
      <c r="Z48" s="160"/>
      <c r="AA48" s="158"/>
      <c r="AB48" s="158"/>
      <c r="AC48" s="160"/>
      <c r="AD48" s="158"/>
      <c r="AE48" s="158"/>
      <c r="AF48" s="160"/>
      <c r="AG48" s="158"/>
      <c r="AH48" s="158"/>
      <c r="AI48" s="158"/>
      <c r="AJ48" s="158"/>
      <c r="AK48" s="158"/>
      <c r="AL48" s="65"/>
      <c r="AM48" s="65"/>
      <c r="AO48" s="127"/>
      <c r="AP48" s="127"/>
      <c r="AQ48" s="127"/>
      <c r="AR48" s="127"/>
      <c r="AS48" s="127"/>
      <c r="AT48" s="129"/>
      <c r="AU48" s="21"/>
    </row>
    <row r="49" spans="1:47" x14ac:dyDescent="0.2">
      <c r="A49" s="162"/>
      <c r="B49" s="158"/>
      <c r="C49" s="158"/>
      <c r="D49" s="158"/>
      <c r="E49" s="126"/>
      <c r="F49" s="65"/>
      <c r="G49" s="65"/>
      <c r="H49" s="65"/>
      <c r="I49" s="65"/>
      <c r="J49" s="158"/>
      <c r="K49" s="65"/>
      <c r="L49" s="65"/>
      <c r="M49" s="158"/>
      <c r="N49" s="158"/>
      <c r="O49" s="158"/>
      <c r="P49" s="158"/>
      <c r="Q49" s="158"/>
      <c r="R49" s="158"/>
      <c r="S49" s="159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58"/>
      <c r="AE49" s="158"/>
      <c r="AF49" s="158"/>
      <c r="AG49" s="158"/>
      <c r="AH49" s="158"/>
      <c r="AI49" s="158"/>
      <c r="AJ49" s="158"/>
      <c r="AK49" s="158"/>
      <c r="AL49" s="65"/>
      <c r="AM49" s="65"/>
      <c r="AO49" s="160"/>
      <c r="AP49" s="160"/>
      <c r="AQ49" s="160"/>
      <c r="AR49" s="160"/>
      <c r="AS49" s="160"/>
      <c r="AT49" s="161"/>
      <c r="AU49" s="21"/>
    </row>
    <row r="50" spans="1:47" x14ac:dyDescent="0.2">
      <c r="A50" s="162"/>
      <c r="B50" s="158"/>
      <c r="C50" s="158"/>
      <c r="D50" s="158"/>
      <c r="E50" s="123"/>
      <c r="F50" s="65"/>
      <c r="G50" s="65"/>
      <c r="H50" s="65"/>
      <c r="I50" s="65"/>
      <c r="J50" s="158"/>
      <c r="K50" s="65"/>
      <c r="L50" s="65"/>
      <c r="M50" s="158"/>
      <c r="N50" s="158"/>
      <c r="O50" s="158"/>
      <c r="P50" s="158"/>
      <c r="Q50" s="158"/>
      <c r="R50" s="158"/>
      <c r="S50" s="159"/>
      <c r="T50" s="158"/>
      <c r="U50" s="158"/>
      <c r="V50" s="158"/>
      <c r="W50" s="158"/>
      <c r="X50" s="158"/>
      <c r="Y50" s="158"/>
      <c r="Z50" s="158"/>
      <c r="AA50" s="158"/>
      <c r="AB50" s="158"/>
      <c r="AC50" s="158"/>
      <c r="AD50" s="158"/>
      <c r="AE50" s="158"/>
      <c r="AF50" s="158"/>
      <c r="AG50" s="158"/>
      <c r="AH50" s="158"/>
      <c r="AI50" s="158"/>
      <c r="AJ50" s="158"/>
      <c r="AK50" s="158"/>
      <c r="AL50" s="65"/>
      <c r="AM50" s="65"/>
      <c r="AO50" s="160"/>
      <c r="AP50" s="160"/>
      <c r="AQ50" s="160"/>
      <c r="AR50" s="160"/>
      <c r="AS50" s="160"/>
      <c r="AT50" s="161"/>
      <c r="AU50" s="21"/>
    </row>
    <row r="51" spans="1:47" x14ac:dyDescent="0.2">
      <c r="A51" s="162"/>
      <c r="B51" s="158"/>
      <c r="C51" s="158"/>
      <c r="D51" s="158"/>
      <c r="E51" s="126"/>
      <c r="F51" s="65"/>
      <c r="G51" s="65"/>
      <c r="H51" s="65"/>
      <c r="I51" s="65"/>
      <c r="J51" s="158"/>
      <c r="K51" s="65"/>
      <c r="L51" s="65"/>
      <c r="M51" s="158"/>
      <c r="N51" s="160"/>
      <c r="O51" s="158"/>
      <c r="P51" s="158"/>
      <c r="Q51" s="158"/>
      <c r="R51" s="158"/>
      <c r="S51" s="159"/>
      <c r="T51" s="158"/>
      <c r="U51" s="158"/>
      <c r="V51" s="158"/>
      <c r="W51" s="160"/>
      <c r="X51" s="158"/>
      <c r="Y51" s="158"/>
      <c r="Z51" s="160"/>
      <c r="AA51" s="158"/>
      <c r="AB51" s="158"/>
      <c r="AC51" s="160"/>
      <c r="AD51" s="158"/>
      <c r="AE51" s="158"/>
      <c r="AF51" s="160"/>
      <c r="AG51" s="158"/>
      <c r="AH51" s="158"/>
      <c r="AI51" s="158"/>
      <c r="AJ51" s="158"/>
      <c r="AK51" s="158"/>
      <c r="AL51" s="65"/>
      <c r="AM51" s="65"/>
      <c r="AO51" s="127"/>
      <c r="AP51" s="127"/>
      <c r="AQ51" s="127"/>
      <c r="AR51" s="127"/>
      <c r="AS51" s="127"/>
      <c r="AT51" s="129"/>
      <c r="AU51" s="21"/>
    </row>
    <row r="52" spans="1:47" x14ac:dyDescent="0.2">
      <c r="A52" s="162"/>
      <c r="B52" s="158"/>
      <c r="C52" s="158"/>
      <c r="D52" s="158"/>
      <c r="E52" s="126"/>
      <c r="F52" s="65"/>
      <c r="G52" s="65"/>
      <c r="H52" s="65"/>
      <c r="I52" s="65"/>
      <c r="J52" s="158"/>
      <c r="K52" s="65"/>
      <c r="L52" s="65"/>
      <c r="M52" s="158"/>
      <c r="N52" s="158"/>
      <c r="O52" s="158"/>
      <c r="P52" s="158"/>
      <c r="Q52" s="158"/>
      <c r="R52" s="158"/>
      <c r="S52" s="159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8"/>
      <c r="AE52" s="158"/>
      <c r="AF52" s="158"/>
      <c r="AG52" s="158"/>
      <c r="AH52" s="158"/>
      <c r="AI52" s="158"/>
      <c r="AJ52" s="158"/>
      <c r="AK52" s="158"/>
      <c r="AL52" s="65"/>
      <c r="AM52" s="65"/>
      <c r="AO52" s="160"/>
      <c r="AP52" s="160"/>
      <c r="AQ52" s="160"/>
      <c r="AR52" s="160"/>
      <c r="AS52" s="160"/>
      <c r="AT52" s="161"/>
      <c r="AU52" s="21"/>
    </row>
    <row r="53" spans="1:47" x14ac:dyDescent="0.2">
      <c r="A53" s="162"/>
      <c r="B53" s="158"/>
      <c r="C53" s="158"/>
      <c r="D53" s="158"/>
      <c r="E53" s="123"/>
      <c r="F53" s="65"/>
      <c r="G53" s="65"/>
      <c r="H53" s="65"/>
      <c r="I53" s="65"/>
      <c r="J53" s="158"/>
      <c r="K53" s="65"/>
      <c r="L53" s="65"/>
      <c r="M53" s="158"/>
      <c r="N53" s="158"/>
      <c r="O53" s="158"/>
      <c r="P53" s="158"/>
      <c r="Q53" s="158"/>
      <c r="R53" s="158"/>
      <c r="S53" s="159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8"/>
      <c r="AF53" s="158"/>
      <c r="AG53" s="158"/>
      <c r="AH53" s="158"/>
      <c r="AI53" s="158"/>
      <c r="AJ53" s="158"/>
      <c r="AK53" s="158"/>
      <c r="AL53" s="65"/>
      <c r="AM53" s="65"/>
      <c r="AO53" s="160"/>
      <c r="AP53" s="160"/>
      <c r="AQ53" s="160"/>
      <c r="AR53" s="160"/>
      <c r="AS53" s="160"/>
      <c r="AT53" s="161"/>
      <c r="AU53" s="21"/>
    </row>
    <row r="54" spans="1:47" ht="15.75" x14ac:dyDescent="0.2">
      <c r="A54" s="162"/>
      <c r="B54" s="163"/>
      <c r="C54" s="163"/>
      <c r="D54" s="163"/>
      <c r="E54" s="163"/>
      <c r="F54" s="163"/>
      <c r="G54" s="163"/>
      <c r="H54" s="157"/>
      <c r="I54" s="157"/>
      <c r="J54" s="112"/>
      <c r="K54" s="157"/>
      <c r="L54" s="157"/>
      <c r="M54" s="112"/>
      <c r="N54" s="157"/>
      <c r="O54" s="157"/>
      <c r="P54" s="112"/>
      <c r="Q54" s="157"/>
      <c r="R54" s="157"/>
      <c r="S54" s="112"/>
      <c r="T54" s="157"/>
      <c r="U54" s="157"/>
      <c r="V54" s="112"/>
      <c r="W54" s="157"/>
      <c r="X54" s="157"/>
      <c r="Y54" s="112"/>
      <c r="Z54" s="157"/>
      <c r="AA54" s="157"/>
      <c r="AB54" s="112"/>
      <c r="AC54" s="157"/>
      <c r="AD54" s="157"/>
      <c r="AE54" s="112"/>
      <c r="AF54" s="157"/>
      <c r="AG54" s="157"/>
      <c r="AH54" s="112"/>
      <c r="AI54" s="157"/>
      <c r="AJ54" s="157"/>
      <c r="AK54" s="112"/>
      <c r="AL54" s="112"/>
      <c r="AM54" s="112"/>
      <c r="AO54" s="21"/>
      <c r="AP54" s="21"/>
      <c r="AQ54" s="21"/>
      <c r="AR54" s="21"/>
      <c r="AS54" s="21"/>
      <c r="AT54" s="21"/>
      <c r="AU54" s="21"/>
    </row>
    <row r="55" spans="1:47" ht="15.75" x14ac:dyDescent="0.2">
      <c r="A55" s="162"/>
      <c r="B55" s="163"/>
      <c r="C55" s="163"/>
      <c r="D55" s="163"/>
      <c r="E55" s="163"/>
      <c r="F55" s="163"/>
      <c r="G55" s="163"/>
      <c r="H55" s="157"/>
      <c r="I55" s="157"/>
      <c r="J55" s="112"/>
      <c r="K55" s="157"/>
      <c r="L55" s="157"/>
      <c r="M55" s="112"/>
      <c r="N55" s="157"/>
      <c r="O55" s="157"/>
      <c r="P55" s="112"/>
      <c r="Q55" s="157"/>
      <c r="R55" s="157"/>
      <c r="S55" s="112"/>
      <c r="T55" s="157"/>
      <c r="U55" s="157"/>
      <c r="V55" s="112"/>
      <c r="W55" s="157"/>
      <c r="X55" s="157"/>
      <c r="Y55" s="112"/>
      <c r="Z55" s="157"/>
      <c r="AA55" s="157"/>
      <c r="AB55" s="112"/>
      <c r="AC55" s="157"/>
      <c r="AD55" s="157"/>
      <c r="AE55" s="112"/>
      <c r="AF55" s="157"/>
      <c r="AG55" s="157"/>
      <c r="AH55" s="112"/>
      <c r="AI55" s="157"/>
      <c r="AJ55" s="157"/>
      <c r="AK55" s="112"/>
      <c r="AL55" s="112"/>
      <c r="AM55" s="112"/>
      <c r="AO55" s="21"/>
      <c r="AP55" s="21"/>
      <c r="AQ55" s="21"/>
      <c r="AR55" s="21"/>
      <c r="AS55" s="21"/>
      <c r="AT55" s="21"/>
      <c r="AU55" s="21"/>
    </row>
    <row r="56" spans="1:47" ht="15.75" x14ac:dyDescent="0.2">
      <c r="A56" s="123"/>
      <c r="B56" s="111"/>
      <c r="C56" s="111"/>
      <c r="D56" s="111"/>
      <c r="E56" s="111"/>
      <c r="F56" s="111"/>
      <c r="G56" s="111"/>
      <c r="H56" s="112"/>
      <c r="I56" s="112"/>
      <c r="J56" s="112"/>
      <c r="K56" s="112"/>
      <c r="L56" s="112"/>
      <c r="M56" s="112"/>
      <c r="N56" s="112"/>
      <c r="O56" s="112"/>
      <c r="P56" s="112"/>
      <c r="Q56" s="112"/>
      <c r="R56" s="112"/>
      <c r="S56" s="112"/>
      <c r="T56" s="112"/>
      <c r="U56" s="112"/>
      <c r="V56" s="112"/>
      <c r="W56" s="112"/>
      <c r="X56" s="112"/>
      <c r="Y56" s="112"/>
      <c r="Z56" s="112"/>
      <c r="AA56" s="112"/>
      <c r="AB56" s="112"/>
      <c r="AC56" s="112"/>
      <c r="AD56" s="112"/>
      <c r="AE56" s="112"/>
      <c r="AF56" s="112"/>
      <c r="AG56" s="112"/>
      <c r="AH56" s="112"/>
      <c r="AI56" s="112"/>
      <c r="AJ56" s="112"/>
      <c r="AK56" s="112"/>
      <c r="AL56" s="112"/>
      <c r="AM56" s="112"/>
      <c r="AN56" s="73"/>
      <c r="AO56" s="21"/>
      <c r="AP56" s="21"/>
      <c r="AQ56" s="21"/>
      <c r="AR56" s="21"/>
      <c r="AS56" s="21"/>
      <c r="AT56" s="21"/>
      <c r="AU56" s="21"/>
    </row>
    <row r="57" spans="1:47" ht="15.75" x14ac:dyDescent="0.25">
      <c r="A57" s="21"/>
      <c r="B57" s="21"/>
      <c r="C57" s="21"/>
      <c r="D57" s="21"/>
      <c r="E57" s="21"/>
      <c r="F57" s="21"/>
      <c r="G57" s="156"/>
      <c r="H57" s="156"/>
      <c r="I57" s="156"/>
      <c r="J57" s="156"/>
      <c r="K57" s="156"/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14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73"/>
      <c r="AO57" s="21"/>
      <c r="AP57" s="21"/>
      <c r="AQ57" s="21"/>
      <c r="AR57" s="21"/>
      <c r="AS57" s="21"/>
      <c r="AT57" s="21"/>
      <c r="AU57" s="21"/>
    </row>
    <row r="58" spans="1:47" x14ac:dyDescent="0.2">
      <c r="A58" s="21"/>
      <c r="B58" s="21"/>
      <c r="C58" s="21"/>
      <c r="D58" s="21"/>
      <c r="E58" s="21"/>
      <c r="F58" s="21"/>
      <c r="G58" s="154"/>
      <c r="H58" s="154"/>
      <c r="I58" s="154"/>
      <c r="J58" s="154"/>
      <c r="K58" s="154"/>
      <c r="L58" s="154"/>
      <c r="M58" s="154"/>
      <c r="N58" s="154"/>
      <c r="O58" s="154"/>
      <c r="P58" s="154"/>
      <c r="Q58" s="154"/>
      <c r="R58" s="154"/>
      <c r="S58" s="154"/>
      <c r="T58" s="154"/>
      <c r="U58" s="154"/>
      <c r="V58" s="154"/>
      <c r="W58" s="154"/>
      <c r="X58" s="154"/>
      <c r="Y58" s="154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</row>
    <row r="59" spans="1:47" x14ac:dyDescent="0.2">
      <c r="A59" s="21"/>
      <c r="B59" s="21"/>
      <c r="C59" s="21"/>
      <c r="D59" s="21"/>
      <c r="E59" s="21"/>
      <c r="F59" s="21"/>
      <c r="G59" s="155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</row>
    <row r="60" spans="1:47" x14ac:dyDescent="0.2">
      <c r="A60" s="21"/>
      <c r="B60" s="21"/>
      <c r="C60" s="21"/>
      <c r="D60" s="21"/>
      <c r="E60" s="21"/>
      <c r="F60" s="21"/>
      <c r="G60" s="21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</row>
    <row r="61" spans="1:47" x14ac:dyDescent="0.2">
      <c r="A61" s="21"/>
      <c r="B61" s="21"/>
      <c r="C61" s="21"/>
      <c r="D61" s="21"/>
      <c r="E61" s="21"/>
      <c r="F61" s="21"/>
      <c r="G61" s="21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</row>
    <row r="62" spans="1:47" x14ac:dyDescent="0.2">
      <c r="A62" s="21"/>
      <c r="B62" s="21"/>
      <c r="C62" s="21"/>
      <c r="D62" s="21"/>
      <c r="E62" s="21"/>
      <c r="F62" s="21"/>
      <c r="G62" s="21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</row>
    <row r="63" spans="1:47" x14ac:dyDescent="0.2">
      <c r="A63" s="21"/>
      <c r="B63" s="21"/>
      <c r="C63" s="21"/>
      <c r="D63" s="21"/>
      <c r="E63" s="21"/>
      <c r="F63" s="21"/>
      <c r="G63" s="21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</row>
    <row r="64" spans="1:47" x14ac:dyDescent="0.2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</row>
    <row r="65" spans="1:39" ht="15.75" x14ac:dyDescent="0.25">
      <c r="A65" s="21"/>
      <c r="B65" s="21"/>
      <c r="C65" s="21"/>
      <c r="D65" s="21"/>
      <c r="E65" s="21"/>
      <c r="F65" s="21"/>
      <c r="G65" s="156"/>
      <c r="H65" s="156"/>
      <c r="I65" s="156"/>
      <c r="J65" s="156"/>
      <c r="K65" s="156"/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15"/>
      <c r="AA65" s="113"/>
      <c r="AB65" s="66"/>
      <c r="AC65" s="113"/>
      <c r="AD65" s="113"/>
      <c r="AE65" s="66"/>
      <c r="AF65" s="113"/>
      <c r="AG65" s="113"/>
      <c r="AH65" s="21"/>
      <c r="AI65" s="21"/>
      <c r="AJ65" s="21"/>
      <c r="AK65" s="21"/>
      <c r="AL65" s="21"/>
      <c r="AM65" s="21"/>
    </row>
    <row r="66" spans="1:39" x14ac:dyDescent="0.2">
      <c r="A66" s="21"/>
      <c r="B66" s="21"/>
      <c r="C66" s="21"/>
      <c r="D66" s="21"/>
      <c r="E66" s="21"/>
      <c r="F66" s="21"/>
      <c r="G66" s="154"/>
      <c r="H66" s="154"/>
      <c r="I66" s="154"/>
      <c r="J66" s="154"/>
      <c r="K66" s="154"/>
      <c r="L66" s="154"/>
      <c r="M66" s="154"/>
      <c r="N66" s="113"/>
      <c r="O66" s="113"/>
      <c r="P66" s="154"/>
      <c r="Q66" s="154"/>
      <c r="R66" s="154"/>
      <c r="S66" s="154"/>
      <c r="T66" s="154"/>
      <c r="U66" s="154"/>
      <c r="V66" s="154"/>
      <c r="W66" s="154"/>
      <c r="X66" s="154"/>
      <c r="Y66" s="154"/>
      <c r="Z66" s="21"/>
      <c r="AA66" s="66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</row>
    <row r="67" spans="1:39" x14ac:dyDescent="0.2">
      <c r="A67" s="21"/>
      <c r="B67" s="21"/>
      <c r="C67" s="21"/>
      <c r="D67" s="21"/>
      <c r="E67" s="21"/>
      <c r="F67" s="21"/>
      <c r="G67" s="155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21"/>
      <c r="AA67" s="67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</row>
    <row r="68" spans="1:39" x14ac:dyDescent="0.2">
      <c r="A68" s="21"/>
      <c r="B68" s="21"/>
      <c r="C68" s="21"/>
      <c r="D68" s="21"/>
      <c r="E68" s="21"/>
      <c r="F68" s="21"/>
      <c r="G68" s="21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21"/>
      <c r="AA68" s="67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</row>
    <row r="69" spans="1:39" x14ac:dyDescent="0.2">
      <c r="A69" s="21"/>
      <c r="B69" s="21"/>
      <c r="C69" s="21"/>
      <c r="D69" s="21"/>
      <c r="E69" s="21"/>
      <c r="F69" s="21"/>
      <c r="G69" s="21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21"/>
      <c r="AA69" s="67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</row>
    <row r="70" spans="1:39" x14ac:dyDescent="0.2">
      <c r="A70" s="21"/>
      <c r="B70" s="21"/>
      <c r="C70" s="21"/>
      <c r="D70" s="21"/>
      <c r="E70" s="21"/>
      <c r="F70" s="21"/>
      <c r="G70" s="21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21"/>
      <c r="AA70" s="67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</row>
    <row r="71" spans="1:39" x14ac:dyDescent="0.2">
      <c r="A71" s="21"/>
      <c r="B71" s="21"/>
      <c r="C71" s="21"/>
      <c r="D71" s="21"/>
      <c r="E71" s="21"/>
      <c r="F71" s="21"/>
      <c r="G71" s="21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</row>
    <row r="72" spans="1:39" x14ac:dyDescent="0.2">
      <c r="A72" s="21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</row>
    <row r="73" spans="1:39" x14ac:dyDescent="0.2">
      <c r="A73" s="21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</row>
    <row r="74" spans="1:39" x14ac:dyDescent="0.2">
      <c r="A74" s="21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</row>
    <row r="75" spans="1:39" x14ac:dyDescent="0.2">
      <c r="A75" s="21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</row>
  </sheetData>
  <mergeCells count="597">
    <mergeCell ref="V66:W66"/>
    <mergeCell ref="G57:Y57"/>
    <mergeCell ref="G58:G59"/>
    <mergeCell ref="H58:I58"/>
    <mergeCell ref="J58:K58"/>
    <mergeCell ref="L58:M58"/>
    <mergeCell ref="N58:O58"/>
    <mergeCell ref="P58:Q58"/>
    <mergeCell ref="R58:S58"/>
    <mergeCell ref="T58:U58"/>
    <mergeCell ref="X66:Y66"/>
    <mergeCell ref="X58:Y58"/>
    <mergeCell ref="G65:Y65"/>
    <mergeCell ref="G66:G67"/>
    <mergeCell ref="H66:I66"/>
    <mergeCell ref="J66:K66"/>
    <mergeCell ref="L66:M66"/>
    <mergeCell ref="P66:Q66"/>
    <mergeCell ref="R66:S66"/>
    <mergeCell ref="T66:U66"/>
    <mergeCell ref="AI55:AJ55"/>
    <mergeCell ref="W54:X54"/>
    <mergeCell ref="Z54:AA54"/>
    <mergeCell ref="AC54:AD54"/>
    <mergeCell ref="AF54:AG54"/>
    <mergeCell ref="AI54:AJ54"/>
    <mergeCell ref="V58:W58"/>
    <mergeCell ref="T55:U55"/>
    <mergeCell ref="W55:X55"/>
    <mergeCell ref="Z55:AA55"/>
    <mergeCell ref="AC55:AD55"/>
    <mergeCell ref="AF55:AG55"/>
    <mergeCell ref="B55:G55"/>
    <mergeCell ref="H55:I55"/>
    <mergeCell ref="K55:L55"/>
    <mergeCell ref="N55:O55"/>
    <mergeCell ref="Q55:R55"/>
    <mergeCell ref="B54:G54"/>
    <mergeCell ref="H54:I54"/>
    <mergeCell ref="K54:L54"/>
    <mergeCell ref="N54:O54"/>
    <mergeCell ref="Q54:R54"/>
    <mergeCell ref="AT52:AT53"/>
    <mergeCell ref="AF51:AF53"/>
    <mergeCell ref="AG51:AG53"/>
    <mergeCell ref="AH51:AH53"/>
    <mergeCell ref="AI51:AI53"/>
    <mergeCell ref="AJ51:AJ53"/>
    <mergeCell ref="AK51:AK53"/>
    <mergeCell ref="T54:U54"/>
    <mergeCell ref="AO52:AO53"/>
    <mergeCell ref="AP52:AP53"/>
    <mergeCell ref="AQ52:AQ53"/>
    <mergeCell ref="AR52:AR53"/>
    <mergeCell ref="AS52:AS53"/>
    <mergeCell ref="Z51:Z53"/>
    <mergeCell ref="AA51:AA53"/>
    <mergeCell ref="AB51:AB53"/>
    <mergeCell ref="AC51:AC53"/>
    <mergeCell ref="P51:P53"/>
    <mergeCell ref="Q51:Q53"/>
    <mergeCell ref="R51:R53"/>
    <mergeCell ref="S51:S53"/>
    <mergeCell ref="AD51:AD53"/>
    <mergeCell ref="AE51:AE53"/>
    <mergeCell ref="T51:T53"/>
    <mergeCell ref="U51:U53"/>
    <mergeCell ref="V51:V53"/>
    <mergeCell ref="W51:W53"/>
    <mergeCell ref="X51:X53"/>
    <mergeCell ref="Y51:Y53"/>
    <mergeCell ref="AI48:AI50"/>
    <mergeCell ref="AJ48:AJ50"/>
    <mergeCell ref="AK48:AK50"/>
    <mergeCell ref="AO49:AO50"/>
    <mergeCell ref="AP49:AP50"/>
    <mergeCell ref="AQ49:AQ50"/>
    <mergeCell ref="AR49:AR50"/>
    <mergeCell ref="AS49:AS50"/>
    <mergeCell ref="AT49:AT50"/>
    <mergeCell ref="Z48:Z50"/>
    <mergeCell ref="AA48:AA50"/>
    <mergeCell ref="AB48:AB50"/>
    <mergeCell ref="AC48:AC50"/>
    <mergeCell ref="AD48:AD50"/>
    <mergeCell ref="AE48:AE50"/>
    <mergeCell ref="AF48:AF50"/>
    <mergeCell ref="AG48:AG50"/>
    <mergeCell ref="AH48:AH50"/>
    <mergeCell ref="Q48:Q50"/>
    <mergeCell ref="R48:R50"/>
    <mergeCell ref="S48:S50"/>
    <mergeCell ref="T48:T50"/>
    <mergeCell ref="U48:U50"/>
    <mergeCell ref="V48:V50"/>
    <mergeCell ref="W48:W50"/>
    <mergeCell ref="X48:X50"/>
    <mergeCell ref="Y48:Y50"/>
    <mergeCell ref="AI45:AI47"/>
    <mergeCell ref="AJ45:AJ47"/>
    <mergeCell ref="AK45:AK47"/>
    <mergeCell ref="AO46:AO47"/>
    <mergeCell ref="AP46:AP47"/>
    <mergeCell ref="AQ46:AQ47"/>
    <mergeCell ref="AR46:AR47"/>
    <mergeCell ref="AS46:AS47"/>
    <mergeCell ref="AT46:AT47"/>
    <mergeCell ref="Z45:Z47"/>
    <mergeCell ref="AA45:AA47"/>
    <mergeCell ref="AB45:AB47"/>
    <mergeCell ref="AC45:AC47"/>
    <mergeCell ref="AD45:AD47"/>
    <mergeCell ref="AE45:AE47"/>
    <mergeCell ref="AF45:AF47"/>
    <mergeCell ref="AG45:AG47"/>
    <mergeCell ref="AH45:AH47"/>
    <mergeCell ref="Q45:Q47"/>
    <mergeCell ref="R45:R47"/>
    <mergeCell ref="S45:S47"/>
    <mergeCell ref="T45:T47"/>
    <mergeCell ref="U45:U47"/>
    <mergeCell ref="V45:V47"/>
    <mergeCell ref="W45:W47"/>
    <mergeCell ref="X45:X47"/>
    <mergeCell ref="Y45:Y47"/>
    <mergeCell ref="A45:A55"/>
    <mergeCell ref="B45:B47"/>
    <mergeCell ref="C45:C47"/>
    <mergeCell ref="D45:D47"/>
    <mergeCell ref="J45:J47"/>
    <mergeCell ref="M45:M47"/>
    <mergeCell ref="N45:N47"/>
    <mergeCell ref="O45:O47"/>
    <mergeCell ref="P45:P47"/>
    <mergeCell ref="B48:B50"/>
    <mergeCell ref="C48:C50"/>
    <mergeCell ref="D48:D50"/>
    <mergeCell ref="J48:J50"/>
    <mergeCell ref="M48:M50"/>
    <mergeCell ref="N48:N50"/>
    <mergeCell ref="O48:O50"/>
    <mergeCell ref="P48:P50"/>
    <mergeCell ref="B51:B53"/>
    <mergeCell ref="C51:C53"/>
    <mergeCell ref="D51:D53"/>
    <mergeCell ref="J51:J53"/>
    <mergeCell ref="M51:M53"/>
    <mergeCell ref="N51:N53"/>
    <mergeCell ref="O51:O53"/>
    <mergeCell ref="AF41:AG41"/>
    <mergeCell ref="AI41:AJ41"/>
    <mergeCell ref="A43:A44"/>
    <mergeCell ref="B43:B44"/>
    <mergeCell ref="C43:D43"/>
    <mergeCell ref="E43:E44"/>
    <mergeCell ref="F43:F44"/>
    <mergeCell ref="G43:G44"/>
    <mergeCell ref="H43:J43"/>
    <mergeCell ref="K43:L43"/>
    <mergeCell ref="N43:P43"/>
    <mergeCell ref="Q43:S43"/>
    <mergeCell ref="T43:V43"/>
    <mergeCell ref="W43:Y43"/>
    <mergeCell ref="Z43:AB43"/>
    <mergeCell ref="AC43:AE43"/>
    <mergeCell ref="AF43:AH43"/>
    <mergeCell ref="AI43:AK43"/>
    <mergeCell ref="B41:G41"/>
    <mergeCell ref="H41:I41"/>
    <mergeCell ref="K41:L41"/>
    <mergeCell ref="N41:O41"/>
    <mergeCell ref="Q41:R41"/>
    <mergeCell ref="T41:U41"/>
    <mergeCell ref="W41:X41"/>
    <mergeCell ref="Z41:AA41"/>
    <mergeCell ref="AC41:AD41"/>
    <mergeCell ref="AT38:AT39"/>
    <mergeCell ref="B40:G40"/>
    <mergeCell ref="H40:I40"/>
    <mergeCell ref="K40:L40"/>
    <mergeCell ref="N40:O40"/>
    <mergeCell ref="Q40:R40"/>
    <mergeCell ref="T40:U40"/>
    <mergeCell ref="W40:X40"/>
    <mergeCell ref="Z40:AA40"/>
    <mergeCell ref="AC40:AD40"/>
    <mergeCell ref="AF40:AG40"/>
    <mergeCell ref="AI40:AJ40"/>
    <mergeCell ref="AH37:AH39"/>
    <mergeCell ref="AI37:AI39"/>
    <mergeCell ref="AJ37:AJ39"/>
    <mergeCell ref="AK37:AK39"/>
    <mergeCell ref="AO38:AO39"/>
    <mergeCell ref="AP38:AP39"/>
    <mergeCell ref="AQ38:AQ39"/>
    <mergeCell ref="AR38:AR39"/>
    <mergeCell ref="AS38:AS39"/>
    <mergeCell ref="Y37:Y39"/>
    <mergeCell ref="Z37:Z39"/>
    <mergeCell ref="AA37:AA39"/>
    <mergeCell ref="AB37:AB39"/>
    <mergeCell ref="AC37:AC39"/>
    <mergeCell ref="AD37:AD39"/>
    <mergeCell ref="AE37:AE39"/>
    <mergeCell ref="AF37:AF39"/>
    <mergeCell ref="AG37:AG39"/>
    <mergeCell ref="P37:P39"/>
    <mergeCell ref="Q37:Q39"/>
    <mergeCell ref="R37:R39"/>
    <mergeCell ref="S37:S39"/>
    <mergeCell ref="T37:T39"/>
    <mergeCell ref="U37:U39"/>
    <mergeCell ref="V37:V39"/>
    <mergeCell ref="W37:W39"/>
    <mergeCell ref="X37:X39"/>
    <mergeCell ref="AI34:AI36"/>
    <mergeCell ref="AJ34:AJ36"/>
    <mergeCell ref="AK34:AK36"/>
    <mergeCell ref="AO35:AO36"/>
    <mergeCell ref="AP35:AP36"/>
    <mergeCell ref="AQ35:AQ36"/>
    <mergeCell ref="AR35:AR36"/>
    <mergeCell ref="AS35:AS36"/>
    <mergeCell ref="AT35:AT36"/>
    <mergeCell ref="Z34:Z36"/>
    <mergeCell ref="AA34:AA36"/>
    <mergeCell ref="AB34:AB36"/>
    <mergeCell ref="AC34:AC36"/>
    <mergeCell ref="AD34:AD36"/>
    <mergeCell ref="AE34:AE36"/>
    <mergeCell ref="AF34:AF36"/>
    <mergeCell ref="AG34:AG36"/>
    <mergeCell ref="AH34:AH36"/>
    <mergeCell ref="Q34:Q36"/>
    <mergeCell ref="R34:R36"/>
    <mergeCell ref="S34:S36"/>
    <mergeCell ref="T34:T36"/>
    <mergeCell ref="U34:U36"/>
    <mergeCell ref="V34:V36"/>
    <mergeCell ref="W34:W36"/>
    <mergeCell ref="X34:X36"/>
    <mergeCell ref="Y34:Y36"/>
    <mergeCell ref="AI31:AI33"/>
    <mergeCell ref="AJ31:AJ33"/>
    <mergeCell ref="AK31:AK33"/>
    <mergeCell ref="AO32:AO33"/>
    <mergeCell ref="AP32:AP33"/>
    <mergeCell ref="AQ32:AQ33"/>
    <mergeCell ref="AR32:AR33"/>
    <mergeCell ref="AS32:AS33"/>
    <mergeCell ref="AT32:AT33"/>
    <mergeCell ref="Z31:Z33"/>
    <mergeCell ref="AA31:AA33"/>
    <mergeCell ref="AB31:AB33"/>
    <mergeCell ref="AC31:AC33"/>
    <mergeCell ref="AD31:AD33"/>
    <mergeCell ref="AE31:AE33"/>
    <mergeCell ref="AF31:AF33"/>
    <mergeCell ref="AG31:AG33"/>
    <mergeCell ref="AH31:AH33"/>
    <mergeCell ref="Q31:Q33"/>
    <mergeCell ref="R31:R33"/>
    <mergeCell ref="S31:S33"/>
    <mergeCell ref="T31:T33"/>
    <mergeCell ref="U31:U33"/>
    <mergeCell ref="V31:V33"/>
    <mergeCell ref="W31:W33"/>
    <mergeCell ref="X31:X33"/>
    <mergeCell ref="Y31:Y33"/>
    <mergeCell ref="A31:A41"/>
    <mergeCell ref="B31:B33"/>
    <mergeCell ref="C31:C33"/>
    <mergeCell ref="D31:D33"/>
    <mergeCell ref="J31:J33"/>
    <mergeCell ref="M31:M33"/>
    <mergeCell ref="N31:N33"/>
    <mergeCell ref="O31:O33"/>
    <mergeCell ref="P31:P33"/>
    <mergeCell ref="B34:B36"/>
    <mergeCell ref="C34:C36"/>
    <mergeCell ref="D34:D36"/>
    <mergeCell ref="J34:J36"/>
    <mergeCell ref="M34:M36"/>
    <mergeCell ref="N34:N36"/>
    <mergeCell ref="O34:O36"/>
    <mergeCell ref="P34:P36"/>
    <mergeCell ref="B37:B39"/>
    <mergeCell ref="C37:C39"/>
    <mergeCell ref="D37:D39"/>
    <mergeCell ref="J37:J39"/>
    <mergeCell ref="M37:M39"/>
    <mergeCell ref="N37:N39"/>
    <mergeCell ref="O37:O39"/>
    <mergeCell ref="AF27:AG27"/>
    <mergeCell ref="AI27:AJ27"/>
    <mergeCell ref="A29:A30"/>
    <mergeCell ref="B29:B30"/>
    <mergeCell ref="C29:D29"/>
    <mergeCell ref="E29:E30"/>
    <mergeCell ref="F29:F30"/>
    <mergeCell ref="G29:G30"/>
    <mergeCell ref="H29:J29"/>
    <mergeCell ref="K29:M29"/>
    <mergeCell ref="N29:P29"/>
    <mergeCell ref="Q29:S29"/>
    <mergeCell ref="T29:V29"/>
    <mergeCell ref="W29:Y29"/>
    <mergeCell ref="Z29:AB29"/>
    <mergeCell ref="AC29:AE29"/>
    <mergeCell ref="AF29:AH29"/>
    <mergeCell ref="AI29:AK29"/>
    <mergeCell ref="B27:G27"/>
    <mergeCell ref="H27:I27"/>
    <mergeCell ref="K27:L27"/>
    <mergeCell ref="N27:O27"/>
    <mergeCell ref="Q27:R27"/>
    <mergeCell ref="T27:U27"/>
    <mergeCell ref="W27:X27"/>
    <mergeCell ref="Z27:AA27"/>
    <mergeCell ref="AC27:AD27"/>
    <mergeCell ref="AT24:AT25"/>
    <mergeCell ref="B26:G26"/>
    <mergeCell ref="H26:I26"/>
    <mergeCell ref="K26:L26"/>
    <mergeCell ref="N26:O26"/>
    <mergeCell ref="Q26:R26"/>
    <mergeCell ref="T26:U26"/>
    <mergeCell ref="W26:X26"/>
    <mergeCell ref="Z26:AA26"/>
    <mergeCell ref="AC26:AD26"/>
    <mergeCell ref="AF26:AG26"/>
    <mergeCell ref="AI26:AJ26"/>
    <mergeCell ref="AH23:AH25"/>
    <mergeCell ref="AI23:AI25"/>
    <mergeCell ref="AJ23:AJ25"/>
    <mergeCell ref="AK23:AK25"/>
    <mergeCell ref="AO24:AO25"/>
    <mergeCell ref="AP24:AP25"/>
    <mergeCell ref="AQ24:AQ25"/>
    <mergeCell ref="AR24:AR25"/>
    <mergeCell ref="AS24:AS25"/>
    <mergeCell ref="Y23:Y25"/>
    <mergeCell ref="Z23:Z25"/>
    <mergeCell ref="AA23:AA25"/>
    <mergeCell ref="AB23:AB25"/>
    <mergeCell ref="AC23:AC25"/>
    <mergeCell ref="AD23:AD25"/>
    <mergeCell ref="AE23:AE25"/>
    <mergeCell ref="AF23:AF25"/>
    <mergeCell ref="AG23:AG25"/>
    <mergeCell ref="P23:P25"/>
    <mergeCell ref="Q23:Q25"/>
    <mergeCell ref="R23:R25"/>
    <mergeCell ref="S23:S25"/>
    <mergeCell ref="T23:T25"/>
    <mergeCell ref="U23:U25"/>
    <mergeCell ref="V23:V25"/>
    <mergeCell ref="W23:W25"/>
    <mergeCell ref="X23:X25"/>
    <mergeCell ref="AI20:AI22"/>
    <mergeCell ref="AJ20:AJ22"/>
    <mergeCell ref="AK20:AK22"/>
    <mergeCell ref="AO21:AO22"/>
    <mergeCell ref="AP21:AP22"/>
    <mergeCell ref="AQ21:AQ22"/>
    <mergeCell ref="AR21:AR22"/>
    <mergeCell ref="AS21:AS22"/>
    <mergeCell ref="AT21:AT22"/>
    <mergeCell ref="Z20:Z22"/>
    <mergeCell ref="AA20:AA22"/>
    <mergeCell ref="AB20:AB22"/>
    <mergeCell ref="AC20:AC22"/>
    <mergeCell ref="AD20:AD22"/>
    <mergeCell ref="AE20:AE22"/>
    <mergeCell ref="AF20:AF22"/>
    <mergeCell ref="AG20:AG22"/>
    <mergeCell ref="AH20:AH22"/>
    <mergeCell ref="Q20:Q22"/>
    <mergeCell ref="R20:R22"/>
    <mergeCell ref="S20:S22"/>
    <mergeCell ref="T20:T22"/>
    <mergeCell ref="U20:U22"/>
    <mergeCell ref="V20:V22"/>
    <mergeCell ref="W20:W22"/>
    <mergeCell ref="X20:X22"/>
    <mergeCell ref="Y20:Y22"/>
    <mergeCell ref="AI17:AI19"/>
    <mergeCell ref="AJ17:AJ19"/>
    <mergeCell ref="AK17:AK19"/>
    <mergeCell ref="AO18:AO19"/>
    <mergeCell ref="AP18:AP19"/>
    <mergeCell ref="AQ18:AQ19"/>
    <mergeCell ref="AR18:AR19"/>
    <mergeCell ref="AS18:AS19"/>
    <mergeCell ref="AT18:AT19"/>
    <mergeCell ref="Z17:Z19"/>
    <mergeCell ref="AA17:AA19"/>
    <mergeCell ref="AB17:AB19"/>
    <mergeCell ref="AC17:AC19"/>
    <mergeCell ref="AD17:AD19"/>
    <mergeCell ref="AE17:AE19"/>
    <mergeCell ref="AF17:AF19"/>
    <mergeCell ref="AG17:AG19"/>
    <mergeCell ref="AH17:AH19"/>
    <mergeCell ref="Q17:Q19"/>
    <mergeCell ref="R17:R19"/>
    <mergeCell ref="S17:S19"/>
    <mergeCell ref="T17:T19"/>
    <mergeCell ref="U17:U19"/>
    <mergeCell ref="V17:V19"/>
    <mergeCell ref="W17:W19"/>
    <mergeCell ref="X17:X19"/>
    <mergeCell ref="Y17:Y19"/>
    <mergeCell ref="A17:A27"/>
    <mergeCell ref="B17:B19"/>
    <mergeCell ref="C17:C19"/>
    <mergeCell ref="D17:D19"/>
    <mergeCell ref="J17:J19"/>
    <mergeCell ref="M17:M19"/>
    <mergeCell ref="N17:N19"/>
    <mergeCell ref="O17:O19"/>
    <mergeCell ref="P17:P19"/>
    <mergeCell ref="B20:B22"/>
    <mergeCell ref="C20:C22"/>
    <mergeCell ref="D20:D22"/>
    <mergeCell ref="J20:J22"/>
    <mergeCell ref="M20:M22"/>
    <mergeCell ref="N20:N22"/>
    <mergeCell ref="O20:O22"/>
    <mergeCell ref="P20:P22"/>
    <mergeCell ref="B23:B25"/>
    <mergeCell ref="C23:C25"/>
    <mergeCell ref="D23:D25"/>
    <mergeCell ref="J23:J25"/>
    <mergeCell ref="M23:M25"/>
    <mergeCell ref="N23:N25"/>
    <mergeCell ref="O23:O25"/>
    <mergeCell ref="AF13:AG13"/>
    <mergeCell ref="AI13:AJ13"/>
    <mergeCell ref="A15:A16"/>
    <mergeCell ref="B15:B16"/>
    <mergeCell ref="C15:D15"/>
    <mergeCell ref="E15:E16"/>
    <mergeCell ref="F15:F16"/>
    <mergeCell ref="G15:G16"/>
    <mergeCell ref="H15:J15"/>
    <mergeCell ref="K15:M15"/>
    <mergeCell ref="N15:P15"/>
    <mergeCell ref="Q15:S15"/>
    <mergeCell ref="T15:V15"/>
    <mergeCell ref="W15:Y15"/>
    <mergeCell ref="Z15:AB15"/>
    <mergeCell ref="AC15:AE15"/>
    <mergeCell ref="AF15:AH15"/>
    <mergeCell ref="AI15:AK15"/>
    <mergeCell ref="B13:G13"/>
    <mergeCell ref="H13:I13"/>
    <mergeCell ref="K13:L13"/>
    <mergeCell ref="N13:O13"/>
    <mergeCell ref="Q13:R13"/>
    <mergeCell ref="T13:U13"/>
    <mergeCell ref="W13:X13"/>
    <mergeCell ref="Z13:AA13"/>
    <mergeCell ref="AC13:AD13"/>
    <mergeCell ref="AP10:AP11"/>
    <mergeCell ref="AQ10:AQ11"/>
    <mergeCell ref="AR10:AR11"/>
    <mergeCell ref="AS10:AS11"/>
    <mergeCell ref="AT10:AT11"/>
    <mergeCell ref="B12:G12"/>
    <mergeCell ref="H12:I12"/>
    <mergeCell ref="K12:L12"/>
    <mergeCell ref="N12:O12"/>
    <mergeCell ref="Q12:R12"/>
    <mergeCell ref="T12:U12"/>
    <mergeCell ref="W12:X12"/>
    <mergeCell ref="Z12:AA12"/>
    <mergeCell ref="AC12:AD12"/>
    <mergeCell ref="AF12:AG12"/>
    <mergeCell ref="AI12:AJ12"/>
    <mergeCell ref="AD9:AD11"/>
    <mergeCell ref="AE9:AE11"/>
    <mergeCell ref="AF9:AF11"/>
    <mergeCell ref="AG9:AG11"/>
    <mergeCell ref="AH9:AH11"/>
    <mergeCell ref="AK9:AK11"/>
    <mergeCell ref="AO10:AO11"/>
    <mergeCell ref="AR7:AR8"/>
    <mergeCell ref="AS7:AS8"/>
    <mergeCell ref="AT7:AT8"/>
    <mergeCell ref="B9:B11"/>
    <mergeCell ref="C9:C11"/>
    <mergeCell ref="D9:D11"/>
    <mergeCell ref="J9:J11"/>
    <mergeCell ref="M9:M11"/>
    <mergeCell ref="N9:N11"/>
    <mergeCell ref="O9:O11"/>
    <mergeCell ref="P9:P11"/>
    <mergeCell ref="Q9:Q11"/>
    <mergeCell ref="R9:R11"/>
    <mergeCell ref="S9:S11"/>
    <mergeCell ref="T9:T11"/>
    <mergeCell ref="U9:U11"/>
    <mergeCell ref="V9:V11"/>
    <mergeCell ref="W9:W11"/>
    <mergeCell ref="X9:X11"/>
    <mergeCell ref="Y9:Y11"/>
    <mergeCell ref="Z9:Z11"/>
    <mergeCell ref="AA9:AA11"/>
    <mergeCell ref="AB9:AB11"/>
    <mergeCell ref="AC9:AC11"/>
    <mergeCell ref="AF6:AF8"/>
    <mergeCell ref="AG6:AG8"/>
    <mergeCell ref="AH6:AH8"/>
    <mergeCell ref="AI6:AI8"/>
    <mergeCell ref="AJ6:AJ8"/>
    <mergeCell ref="AB6:AB8"/>
    <mergeCell ref="AC6:AC8"/>
    <mergeCell ref="AD6:AD8"/>
    <mergeCell ref="AE6:AE8"/>
    <mergeCell ref="AI9:AI11"/>
    <mergeCell ref="AJ9:AJ11"/>
    <mergeCell ref="AK6:AK8"/>
    <mergeCell ref="AO7:AO8"/>
    <mergeCell ref="AP7:AP8"/>
    <mergeCell ref="AQ7:AQ8"/>
    <mergeCell ref="AT4:AT5"/>
    <mergeCell ref="B6:B8"/>
    <mergeCell ref="C6:C8"/>
    <mergeCell ref="D6:D8"/>
    <mergeCell ref="J6:J8"/>
    <mergeCell ref="M6:M8"/>
    <mergeCell ref="N6:N8"/>
    <mergeCell ref="O6:O8"/>
    <mergeCell ref="P6:P8"/>
    <mergeCell ref="Q6:Q8"/>
    <mergeCell ref="R6:R8"/>
    <mergeCell ref="S6:S8"/>
    <mergeCell ref="T6:T8"/>
    <mergeCell ref="U6:U8"/>
    <mergeCell ref="V6:V8"/>
    <mergeCell ref="W6:W8"/>
    <mergeCell ref="X6:X8"/>
    <mergeCell ref="Y6:Y8"/>
    <mergeCell ref="Z6:Z8"/>
    <mergeCell ref="AA6:AA8"/>
    <mergeCell ref="AH3:AH5"/>
    <mergeCell ref="AI3:AI5"/>
    <mergeCell ref="AJ3:AJ5"/>
    <mergeCell ref="AK3:AK5"/>
    <mergeCell ref="AO4:AO5"/>
    <mergeCell ref="AP4:AP5"/>
    <mergeCell ref="AQ4:AQ5"/>
    <mergeCell ref="AR4:AR5"/>
    <mergeCell ref="AS4:AS5"/>
    <mergeCell ref="Y3:Y5"/>
    <mergeCell ref="Z3:Z5"/>
    <mergeCell ref="AA3:AA5"/>
    <mergeCell ref="AB3:AB5"/>
    <mergeCell ref="AC3:AC5"/>
    <mergeCell ref="AD3:AD5"/>
    <mergeCell ref="AE3:AE5"/>
    <mergeCell ref="AF3:AF5"/>
    <mergeCell ref="AG3:AG5"/>
    <mergeCell ref="Q1:S1"/>
    <mergeCell ref="T1:V1"/>
    <mergeCell ref="W1:Y1"/>
    <mergeCell ref="Z1:AB1"/>
    <mergeCell ref="AC1:AE1"/>
    <mergeCell ref="AF1:AH1"/>
    <mergeCell ref="AI1:AK1"/>
    <mergeCell ref="A3:A13"/>
    <mergeCell ref="B3:B5"/>
    <mergeCell ref="C3:C5"/>
    <mergeCell ref="D3:D5"/>
    <mergeCell ref="J3:J5"/>
    <mergeCell ref="M3:M5"/>
    <mergeCell ref="N3:N5"/>
    <mergeCell ref="O3:O5"/>
    <mergeCell ref="P3:P5"/>
    <mergeCell ref="Q3:Q5"/>
    <mergeCell ref="R3:R5"/>
    <mergeCell ref="S3:S5"/>
    <mergeCell ref="T3:T5"/>
    <mergeCell ref="U3:U5"/>
    <mergeCell ref="V3:V5"/>
    <mergeCell ref="W3:W5"/>
    <mergeCell ref="X3:X5"/>
    <mergeCell ref="A1:A2"/>
    <mergeCell ref="B1:B2"/>
    <mergeCell ref="C1:D1"/>
    <mergeCell ref="E1:E2"/>
    <mergeCell ref="F1:F2"/>
    <mergeCell ref="G1:G2"/>
    <mergeCell ref="H1:J1"/>
    <mergeCell ref="K1:M1"/>
    <mergeCell ref="N1:P1"/>
  </mergeCells>
  <pageMargins left="0.78740157499999996" right="0.78740157499999996" top="0.984251969" bottom="0.984251969" header="0.4921259845" footer="0.4921259845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Day 0</vt:lpstr>
      <vt:lpstr>Day 3</vt:lpstr>
      <vt:lpstr>Day 7</vt:lpstr>
      <vt:lpstr>Day 11</vt:lpstr>
      <vt:lpstr>Day 15</vt:lpstr>
      <vt:lpstr>Day 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jalovecka</dc:creator>
  <cp:lastModifiedBy>Ženka Jan RNDr. CSc.</cp:lastModifiedBy>
  <cp:lastPrinted>2012-10-15T12:34:15Z</cp:lastPrinted>
  <dcterms:created xsi:type="dcterms:W3CDTF">2012-09-18T11:10:39Z</dcterms:created>
  <dcterms:modified xsi:type="dcterms:W3CDTF">2016-04-19T06:03:19Z</dcterms:modified>
</cp:coreProperties>
</file>