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55" yWindow="3000" windowWidth="17820" windowHeight="2880" activeTab="1"/>
  </bookViews>
  <sheets>
    <sheet name="healthcare funding in Poland" sheetId="1" r:id="rId1"/>
    <sheet name="healthcare burden breast cancer" sheetId="2" r:id="rId2"/>
    <sheet name="breast cancer survival" sheetId="3" r:id="rId3"/>
  </sheets>
  <externalReferences>
    <externalReference r:id="rId4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3" l="1"/>
  <c r="D7" i="3"/>
  <c r="C7" i="3"/>
  <c r="B7" i="3"/>
  <c r="E6" i="3"/>
  <c r="D6" i="3"/>
  <c r="C6" i="3"/>
  <c r="B6" i="3"/>
  <c r="E5" i="3"/>
  <c r="D5" i="3"/>
  <c r="C5" i="3"/>
  <c r="B5" i="3"/>
  <c r="E4" i="3"/>
  <c r="D4" i="3"/>
  <c r="C4" i="3"/>
  <c r="B4" i="3"/>
  <c r="E3" i="3"/>
  <c r="D3" i="3"/>
  <c r="C3" i="3"/>
  <c r="B3" i="3"/>
  <c r="E2" i="3"/>
  <c r="D2" i="3"/>
  <c r="C2" i="3"/>
  <c r="B2" i="3"/>
  <c r="AI7" i="2"/>
  <c r="AH7" i="2"/>
  <c r="AG7" i="2"/>
  <c r="AK7" i="2" s="1"/>
  <c r="AF7" i="2"/>
  <c r="AJ7" i="2" s="1"/>
  <c r="AE7" i="2"/>
  <c r="AD7" i="2"/>
  <c r="X7" i="2"/>
  <c r="W7" i="2"/>
  <c r="Y7" i="2" s="1"/>
  <c r="Q7" i="2"/>
  <c r="P7" i="2"/>
  <c r="O7" i="2"/>
  <c r="R7" i="2"/>
  <c r="K7" i="2"/>
  <c r="J7" i="2"/>
  <c r="I7" i="2"/>
  <c r="M7" i="2" s="1"/>
  <c r="L7" i="2"/>
  <c r="G7" i="2"/>
  <c r="F7" i="2"/>
  <c r="AI6" i="2"/>
  <c r="AK6" i="2" s="1"/>
  <c r="AH6" i="2"/>
  <c r="AJ6" i="2" s="1"/>
  <c r="AE6" i="2"/>
  <c r="AD6" i="2"/>
  <c r="W6" i="2"/>
  <c r="Y6" i="2" s="1"/>
  <c r="T6" i="2"/>
  <c r="X6" i="2" s="1"/>
  <c r="Q6" i="2"/>
  <c r="S6" i="2" s="1"/>
  <c r="P6" i="2"/>
  <c r="R6" i="2"/>
  <c r="K6" i="2"/>
  <c r="J6" i="2"/>
  <c r="I6" i="2"/>
  <c r="L6" i="2"/>
  <c r="G6" i="2"/>
  <c r="E6" i="2"/>
  <c r="D6" i="2"/>
  <c r="F6" i="2" s="1"/>
  <c r="AI5" i="2"/>
  <c r="AH5" i="2"/>
  <c r="AG5" i="2"/>
  <c r="AF5" i="2"/>
  <c r="AE5" i="2"/>
  <c r="AD5" i="2"/>
  <c r="X5" i="2"/>
  <c r="W5" i="2"/>
  <c r="Y5" i="2" s="1"/>
  <c r="Q5" i="2"/>
  <c r="S5" i="2" s="1"/>
  <c r="P5" i="2"/>
  <c r="R5" i="2"/>
  <c r="K5" i="2"/>
  <c r="J5" i="2"/>
  <c r="I5" i="2"/>
  <c r="M5" i="2" s="1"/>
  <c r="L5" i="2"/>
  <c r="E5" i="2"/>
  <c r="G5" i="2" s="1"/>
  <c r="D5" i="2"/>
  <c r="F5" i="2" s="1"/>
  <c r="AI4" i="2"/>
  <c r="AK4" i="2" s="1"/>
  <c r="AH4" i="2"/>
  <c r="AF4" i="2"/>
  <c r="AJ4" i="2" s="1"/>
  <c r="AE4" i="2"/>
  <c r="AD4" i="2"/>
  <c r="X4" i="2"/>
  <c r="W4" i="2"/>
  <c r="Y4" i="2" s="1"/>
  <c r="S4" i="2"/>
  <c r="R4" i="2"/>
  <c r="K4" i="2"/>
  <c r="J4" i="2"/>
  <c r="I4" i="2"/>
  <c r="G4" i="2"/>
  <c r="D4" i="2"/>
  <c r="F4" i="2" s="1"/>
  <c r="AK3" i="2"/>
  <c r="AJ3" i="2"/>
  <c r="AE3" i="2"/>
  <c r="AD3" i="2"/>
  <c r="X3" i="2"/>
  <c r="W3" i="2"/>
  <c r="Y3" i="2" s="1"/>
  <c r="R3" i="2"/>
  <c r="O3" i="2"/>
  <c r="S3" i="2" s="1"/>
  <c r="K3" i="2"/>
  <c r="J3" i="2"/>
  <c r="I3" i="2"/>
  <c r="G3" i="2"/>
  <c r="F3" i="2"/>
  <c r="D3" i="2"/>
  <c r="AK2" i="2"/>
  <c r="AJ2" i="2"/>
  <c r="AE2" i="2"/>
  <c r="AE9" i="2" s="1"/>
  <c r="AD2" i="2"/>
  <c r="X2" i="2"/>
  <c r="W2" i="2"/>
  <c r="Y2" i="2" s="1"/>
  <c r="Y9" i="2" s="1"/>
  <c r="S2" i="2"/>
  <c r="R2" i="2"/>
  <c r="K2" i="2"/>
  <c r="J2" i="2"/>
  <c r="I2" i="2"/>
  <c r="M2" i="2" s="1"/>
  <c r="G2" i="2"/>
  <c r="F2" i="2"/>
  <c r="F9" i="2" l="1"/>
  <c r="G9" i="2"/>
  <c r="AJ5" i="2"/>
  <c r="AJ8" i="2" s="1"/>
  <c r="M6" i="2"/>
  <c r="S7" i="2"/>
  <c r="L2" i="2"/>
  <c r="L9" i="2" s="1"/>
  <c r="R9" i="2"/>
  <c r="L3" i="2"/>
  <c r="L4" i="2"/>
  <c r="AK5" i="2"/>
  <c r="AK9" i="2" s="1"/>
  <c r="AD9" i="2"/>
  <c r="M3" i="2"/>
  <c r="M4" i="2"/>
  <c r="L8" i="2"/>
  <c r="M9" i="2"/>
  <c r="M8" i="2"/>
  <c r="S9" i="2"/>
  <c r="X9" i="2"/>
  <c r="X8" i="2"/>
  <c r="F8" i="2"/>
  <c r="R8" i="2"/>
  <c r="AD8" i="2"/>
  <c r="G8" i="2"/>
  <c r="S8" i="2"/>
  <c r="AE8" i="2"/>
  <c r="Y8" i="2"/>
  <c r="AJ9" i="2" l="1"/>
  <c r="AK8" i="2"/>
</calcChain>
</file>

<file path=xl/sharedStrings.xml><?xml version="1.0" encoding="utf-8"?>
<sst xmlns="http://schemas.openxmlformats.org/spreadsheetml/2006/main" count="65" uniqueCount="55">
  <si>
    <t>Total healthcare budget in Poland</t>
  </si>
  <si>
    <t>Growth rate</t>
  </si>
  <si>
    <t>Breast cancer budget in Poland</t>
  </si>
  <si>
    <t>average</t>
  </si>
  <si>
    <t>new cases age below 65</t>
  </si>
  <si>
    <t xml:space="preserve">new cases age above 65 </t>
  </si>
  <si>
    <t>deaths age below 65</t>
  </si>
  <si>
    <t>deaths age above 65</t>
  </si>
  <si>
    <t>outpatient  visits, patients below 65 treated in a particular year</t>
  </si>
  <si>
    <t>outpatient visits, patients above 65 treated in a particular year</t>
  </si>
  <si>
    <t>total  number of outpatient visits age below 65</t>
  </si>
  <si>
    <t>total number of outpatient visits age above 65</t>
  </si>
  <si>
    <t>healthcare burden - outpatient visits - age below 65</t>
  </si>
  <si>
    <t>healthcare burden - outpatient visits - age above 65</t>
  </si>
  <si>
    <t>total number of surgery procedures - age below 65</t>
  </si>
  <si>
    <t>total number of surgery procedures - age above 65</t>
  </si>
  <si>
    <t>surgery procedures - age below 65</t>
  </si>
  <si>
    <t>surgery procedures - age above 65</t>
  </si>
  <si>
    <t>healthcare burden - surgery - age below 65</t>
  </si>
  <si>
    <t>healthcare burden - surgery - age above 65</t>
  </si>
  <si>
    <t>total number of outpatient chemotherapy - age below 65</t>
  </si>
  <si>
    <t>total number of outpatient chemotherapy - age above 65</t>
  </si>
  <si>
    <t>outpatient chemotherapy - age belo w 65</t>
  </si>
  <si>
    <t>outpatient chemotherapy - age above 65</t>
  </si>
  <si>
    <t>healthcare burden -outpatient chemotherapy - age below 65</t>
  </si>
  <si>
    <t>healthcare burden - outpatient chemotherapy - age above 65</t>
  </si>
  <si>
    <t>total number - inpatient chemotherapy below age below 65</t>
  </si>
  <si>
    <t>total number - inpatient chemotherapy age above 65</t>
  </si>
  <si>
    <t>inpatient chemotherapy - age below 65</t>
  </si>
  <si>
    <t>inpatient chemotherapy - age above 65</t>
  </si>
  <si>
    <t>healthcare burden - inpatient chemotherapy - age below 65</t>
  </si>
  <si>
    <t>healthcare burden - inpatient chemotherapy - age above 65</t>
  </si>
  <si>
    <t>radiotherapy age below 65</t>
  </si>
  <si>
    <t>radiotherapy age above 65</t>
  </si>
  <si>
    <t>total number - radiotherapy - age below 65</t>
  </si>
  <si>
    <t>total number - radiotherapy - age above 65</t>
  </si>
  <si>
    <t>healthcare burden - radiotherapy - age below 65</t>
  </si>
  <si>
    <t>healthcare burden - radiotherapy - age above 65</t>
  </si>
  <si>
    <t>targeted therapy programs age below 65</t>
  </si>
  <si>
    <t>targeted chemotherapy programs age above 65</t>
  </si>
  <si>
    <t>patients treated with targeted therapy programs - age below 65</t>
  </si>
  <si>
    <t>patients treated with targeted chemotherapy programs - age above 65</t>
  </si>
  <si>
    <t>healthcare burden - targeted therapy programs - age below 65</t>
  </si>
  <si>
    <t>C 50 2010</t>
  </si>
  <si>
    <t>C50 2011</t>
  </si>
  <si>
    <t>C50 2012</t>
  </si>
  <si>
    <t>C50 2013</t>
  </si>
  <si>
    <t>C50 2014</t>
  </si>
  <si>
    <t>C50 2015</t>
  </si>
  <si>
    <t>SD</t>
  </si>
  <si>
    <t>healthcare burden - targeted therapy programs - age above 65</t>
  </si>
  <si>
    <t>1-MIR age below 65</t>
  </si>
  <si>
    <t>1-MIR age above 65</t>
  </si>
  <si>
    <t>Survival Hazard raiti</t>
  </si>
  <si>
    <t>Survival Hazard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</si>
</sst>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zł&quot;"/>
    <numFmt numFmtId="165" formatCode="#,##0.000"/>
    <numFmt numFmtId="166" formatCode="#,##0.0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92D05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0"/>
      <name val="Arial"/>
      <charset val="238"/>
    </font>
    <font>
      <sz val="11"/>
      <color indexed="10"/>
      <name val="Calibri"/>
      <charset val="238"/>
    </font>
    <font>
      <sz val="11"/>
      <color indexed="8"/>
      <name val="Calibri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wrapText="1"/>
    </xf>
    <xf numFmtId="164" fontId="2" fillId="0" borderId="0" xfId="0" applyNumberFormat="1" applyFont="1" applyFill="1" applyBorder="1"/>
    <xf numFmtId="4" fontId="2" fillId="0" borderId="0" xfId="0" applyNumberFormat="1" applyFont="1" applyFill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vertical="top" wrapText="1"/>
    </xf>
    <xf numFmtId="3" fontId="4" fillId="0" borderId="0" xfId="0" applyNumberFormat="1" applyFont="1"/>
    <xf numFmtId="3" fontId="0" fillId="0" borderId="0" xfId="0" applyNumberFormat="1"/>
    <xf numFmtId="0" fontId="5" fillId="0" borderId="0" xfId="0" applyFont="1" applyFill="1" applyBorder="1" applyAlignment="1">
      <alignment vertical="top" wrapText="1"/>
    </xf>
    <xf numFmtId="2" fontId="2" fillId="0" borderId="0" xfId="0" applyNumberFormat="1" applyFont="1" applyFill="1" applyBorder="1"/>
    <xf numFmtId="0" fontId="4" fillId="0" borderId="0" xfId="0" applyFont="1"/>
    <xf numFmtId="165" fontId="1" fillId="2" borderId="0" xfId="0" applyNumberFormat="1" applyFont="1" applyFill="1"/>
    <xf numFmtId="166" fontId="1" fillId="2" borderId="0" xfId="0" applyNumberFormat="1" applyFont="1" applyFill="1"/>
    <xf numFmtId="165" fontId="0" fillId="0" borderId="0" xfId="0" applyNumberFormat="1"/>
    <xf numFmtId="166" fontId="0" fillId="0" borderId="0" xfId="0" applyNumberFormat="1"/>
    <xf numFmtId="165" fontId="0" fillId="2" borderId="0" xfId="0" applyNumberFormat="1" applyFill="1"/>
    <xf numFmtId="3" fontId="7" fillId="0" borderId="0" xfId="1" applyNumberFormat="1" applyFont="1" applyAlignment="1"/>
    <xf numFmtId="3" fontId="8" fillId="0" borderId="0" xfId="1" applyNumberFormat="1" applyFont="1" applyAlignment="1"/>
    <xf numFmtId="3" fontId="7" fillId="3" borderId="0" xfId="1" applyNumberFormat="1" applyFont="1" applyFill="1" applyAlignment="1"/>
    <xf numFmtId="3" fontId="8" fillId="3" borderId="0" xfId="1" applyNumberFormat="1" applyFont="1" applyFill="1" applyAlignment="1"/>
    <xf numFmtId="3" fontId="4" fillId="0" borderId="0" xfId="0" applyNumberFormat="1" applyFont="1" applyFill="1"/>
    <xf numFmtId="3" fontId="0" fillId="0" borderId="0" xfId="0" applyNumberFormat="1" applyFill="1"/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kp/AppData/Local/Packages/Microsoft.MicrosoftEdge_8wekyb3d8bbwe/TempState/Downloads/PROCEDURY%20ONKOLOGICZNE_dane_2010-2016+liczba%20pacjent&#243;w%2024.08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0"/>
      <sheetName val="C50 2010-15"/>
      <sheetName val="C50 2010-15&quot;"/>
      <sheetName val="C34 2010-15"/>
      <sheetName val="2010 il.pac."/>
      <sheetName val="2011"/>
      <sheetName val="2011 il.pac."/>
      <sheetName val="2012"/>
      <sheetName val="2012 il. pac."/>
      <sheetName val="2013 il.pac."/>
      <sheetName val="2013"/>
      <sheetName val="2014"/>
      <sheetName val="2014 il. pac."/>
      <sheetName val="2015"/>
      <sheetName val="2015 il. pac."/>
      <sheetName val="2016"/>
      <sheetName val="2016 il. pac."/>
    </sheetNames>
    <sheetDataSet>
      <sheetData sheetId="0">
        <row r="4">
          <cell r="J4">
            <v>8226</v>
          </cell>
          <cell r="L4">
            <v>1680</v>
          </cell>
          <cell r="M4">
            <v>1201</v>
          </cell>
          <cell r="N4">
            <v>985</v>
          </cell>
          <cell r="O4">
            <v>563</v>
          </cell>
          <cell r="P4">
            <v>187</v>
          </cell>
          <cell r="Q4">
            <v>32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16</v>
          </cell>
          <cell r="G42">
            <v>59</v>
          </cell>
          <cell r="H42">
            <v>251</v>
          </cell>
          <cell r="I42">
            <v>458</v>
          </cell>
          <cell r="J42">
            <v>781</v>
          </cell>
          <cell r="K42">
            <v>1301</v>
          </cell>
          <cell r="L42">
            <v>2294</v>
          </cell>
          <cell r="M42">
            <v>2616</v>
          </cell>
          <cell r="N42">
            <v>2658</v>
          </cell>
          <cell r="O42">
            <v>1713</v>
          </cell>
          <cell r="P42">
            <v>1280</v>
          </cell>
          <cell r="Q42">
            <v>1158</v>
          </cell>
          <cell r="R42">
            <v>771</v>
          </cell>
          <cell r="S42">
            <v>428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</v>
          </cell>
          <cell r="H43">
            <v>37</v>
          </cell>
          <cell r="I43">
            <v>64</v>
          </cell>
          <cell r="J43">
            <v>141</v>
          </cell>
          <cell r="K43">
            <v>279</v>
          </cell>
          <cell r="L43">
            <v>487</v>
          </cell>
          <cell r="M43">
            <v>700</v>
          </cell>
          <cell r="N43">
            <v>650</v>
          </cell>
          <cell r="O43">
            <v>503</v>
          </cell>
          <cell r="P43">
            <v>609</v>
          </cell>
          <cell r="Q43">
            <v>631</v>
          </cell>
          <cell r="R43">
            <v>595</v>
          </cell>
          <cell r="S43">
            <v>525</v>
          </cell>
        </row>
      </sheetData>
      <sheetData sheetId="1"/>
      <sheetData sheetId="2"/>
      <sheetData sheetId="3"/>
      <sheetData sheetId="4">
        <row r="4">
          <cell r="J4">
            <v>7995</v>
          </cell>
          <cell r="K4">
            <v>2579</v>
          </cell>
          <cell r="L4">
            <v>1648</v>
          </cell>
          <cell r="M4">
            <v>1183</v>
          </cell>
          <cell r="N4">
            <v>978</v>
          </cell>
          <cell r="O4">
            <v>558</v>
          </cell>
          <cell r="P4">
            <v>185</v>
          </cell>
          <cell r="Q4">
            <v>32</v>
          </cell>
          <cell r="T4">
            <v>1171</v>
          </cell>
          <cell r="U4">
            <v>907</v>
          </cell>
          <cell r="V4">
            <v>479</v>
          </cell>
          <cell r="W4">
            <v>147</v>
          </cell>
          <cell r="X4">
            <v>43</v>
          </cell>
          <cell r="Y4">
            <v>2</v>
          </cell>
        </row>
      </sheetData>
      <sheetData sheetId="5">
        <row r="4">
          <cell r="B4">
            <v>284814</v>
          </cell>
          <cell r="C4">
            <v>116650</v>
          </cell>
          <cell r="L4">
            <v>1817</v>
          </cell>
          <cell r="M4">
            <v>1177</v>
          </cell>
          <cell r="N4">
            <v>1060</v>
          </cell>
          <cell r="O4">
            <v>625</v>
          </cell>
          <cell r="P4">
            <v>190</v>
          </cell>
          <cell r="Q4">
            <v>35</v>
          </cell>
          <cell r="AB4">
            <v>18083</v>
          </cell>
          <cell r="AC4">
            <v>12449</v>
          </cell>
          <cell r="AD4">
            <v>7892</v>
          </cell>
          <cell r="AE4">
            <v>2972</v>
          </cell>
          <cell r="AF4">
            <v>662</v>
          </cell>
          <cell r="AG4">
            <v>159</v>
          </cell>
          <cell r="AJ4">
            <v>4736</v>
          </cell>
          <cell r="AK4">
            <v>4036</v>
          </cell>
          <cell r="AL4">
            <v>3741</v>
          </cell>
          <cell r="AM4">
            <v>1910</v>
          </cell>
          <cell r="AN4">
            <v>580</v>
          </cell>
          <cell r="AO4">
            <v>204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1</v>
          </cell>
          <cell r="F42">
            <v>8</v>
          </cell>
          <cell r="G42">
            <v>80</v>
          </cell>
          <cell r="H42">
            <v>259</v>
          </cell>
          <cell r="I42">
            <v>514</v>
          </cell>
          <cell r="J42">
            <v>858</v>
          </cell>
          <cell r="K42">
            <v>1327</v>
          </cell>
          <cell r="L42">
            <v>2274</v>
          </cell>
          <cell r="M42">
            <v>2643</v>
          </cell>
          <cell r="N42">
            <v>2871</v>
          </cell>
          <cell r="O42">
            <v>2009</v>
          </cell>
          <cell r="P42">
            <v>1262</v>
          </cell>
          <cell r="Q42">
            <v>1182</v>
          </cell>
          <cell r="R42">
            <v>797</v>
          </cell>
          <cell r="S42">
            <v>449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1</v>
          </cell>
          <cell r="G45">
            <v>6</v>
          </cell>
          <cell r="H45">
            <v>38</v>
          </cell>
          <cell r="I45">
            <v>71</v>
          </cell>
          <cell r="J45">
            <v>170</v>
          </cell>
          <cell r="K45">
            <v>271</v>
          </cell>
          <cell r="L45">
            <v>489</v>
          </cell>
          <cell r="M45">
            <v>670</v>
          </cell>
          <cell r="N45">
            <v>785</v>
          </cell>
          <cell r="O45">
            <v>529</v>
          </cell>
          <cell r="P45">
            <v>612</v>
          </cell>
          <cell r="Q45">
            <v>632</v>
          </cell>
          <cell r="R45">
            <v>593</v>
          </cell>
          <cell r="S45">
            <v>570</v>
          </cell>
        </row>
      </sheetData>
      <sheetData sheetId="6">
        <row r="4">
          <cell r="J4">
            <v>8396</v>
          </cell>
          <cell r="K4">
            <v>2764</v>
          </cell>
          <cell r="L4">
            <v>1785</v>
          </cell>
          <cell r="M4">
            <v>1164</v>
          </cell>
          <cell r="N4">
            <v>1046</v>
          </cell>
          <cell r="O4">
            <v>614</v>
          </cell>
          <cell r="P4">
            <v>189</v>
          </cell>
          <cell r="Q4">
            <v>35</v>
          </cell>
          <cell r="T4">
            <v>1331</v>
          </cell>
          <cell r="U4">
            <v>861</v>
          </cell>
          <cell r="V4">
            <v>550</v>
          </cell>
          <cell r="W4">
            <v>179</v>
          </cell>
          <cell r="X4">
            <v>30</v>
          </cell>
          <cell r="Y4">
            <v>2</v>
          </cell>
        </row>
      </sheetData>
      <sheetData sheetId="7">
        <row r="4">
          <cell r="B4">
            <v>290625</v>
          </cell>
          <cell r="C4">
            <v>121373</v>
          </cell>
          <cell r="L4">
            <v>2164</v>
          </cell>
          <cell r="M4">
            <v>1233</v>
          </cell>
          <cell r="N4">
            <v>1089</v>
          </cell>
          <cell r="O4">
            <v>643</v>
          </cell>
          <cell r="P4">
            <v>230</v>
          </cell>
          <cell r="Q4">
            <v>38</v>
          </cell>
          <cell r="AX4">
            <v>12454</v>
          </cell>
          <cell r="AY4">
            <v>1993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18</v>
          </cell>
          <cell r="G42">
            <v>68</v>
          </cell>
          <cell r="H42">
            <v>260</v>
          </cell>
          <cell r="I42">
            <v>546</v>
          </cell>
          <cell r="J42">
            <v>812</v>
          </cell>
          <cell r="K42">
            <v>1354</v>
          </cell>
          <cell r="L42">
            <v>2210</v>
          </cell>
          <cell r="M42">
            <v>2604</v>
          </cell>
          <cell r="N42">
            <v>2951</v>
          </cell>
          <cell r="O42">
            <v>2117</v>
          </cell>
          <cell r="P42">
            <v>1278</v>
          </cell>
          <cell r="Q42">
            <v>1361</v>
          </cell>
          <cell r="R42">
            <v>906</v>
          </cell>
          <cell r="S42">
            <v>515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1</v>
          </cell>
          <cell r="G43">
            <v>12</v>
          </cell>
          <cell r="H43">
            <v>45</v>
          </cell>
          <cell r="I43">
            <v>68</v>
          </cell>
          <cell r="J43">
            <v>129</v>
          </cell>
          <cell r="K43">
            <v>229</v>
          </cell>
          <cell r="L43">
            <v>473</v>
          </cell>
          <cell r="M43">
            <v>694</v>
          </cell>
          <cell r="N43">
            <v>806</v>
          </cell>
          <cell r="O43">
            <v>625</v>
          </cell>
          <cell r="P43">
            <v>595</v>
          </cell>
          <cell r="Q43">
            <v>686</v>
          </cell>
          <cell r="R43">
            <v>610</v>
          </cell>
          <cell r="S43">
            <v>601</v>
          </cell>
        </row>
      </sheetData>
      <sheetData sheetId="8">
        <row r="4">
          <cell r="J4">
            <v>8470</v>
          </cell>
          <cell r="K4">
            <v>2820</v>
          </cell>
          <cell r="L4">
            <v>2118</v>
          </cell>
          <cell r="M4">
            <v>1211</v>
          </cell>
          <cell r="N4">
            <v>1077</v>
          </cell>
          <cell r="O4">
            <v>638</v>
          </cell>
          <cell r="P4">
            <v>228</v>
          </cell>
          <cell r="Q4">
            <v>38</v>
          </cell>
          <cell r="T4">
            <v>1596</v>
          </cell>
          <cell r="U4">
            <v>871</v>
          </cell>
          <cell r="V4">
            <v>575</v>
          </cell>
          <cell r="W4">
            <v>206</v>
          </cell>
          <cell r="X4">
            <v>35</v>
          </cell>
          <cell r="Y4">
            <v>8</v>
          </cell>
          <cell r="AX4">
            <v>1942</v>
          </cell>
          <cell r="AY4">
            <v>547</v>
          </cell>
          <cell r="AZ4">
            <v>310</v>
          </cell>
          <cell r="BA4">
            <v>150</v>
          </cell>
          <cell r="BB4">
            <v>79</v>
          </cell>
          <cell r="BC4">
            <v>24</v>
          </cell>
          <cell r="BD4">
            <v>1</v>
          </cell>
          <cell r="BE4">
            <v>0</v>
          </cell>
        </row>
      </sheetData>
      <sheetData sheetId="9">
        <row r="4">
          <cell r="J4">
            <v>8109</v>
          </cell>
          <cell r="K4">
            <v>2868</v>
          </cell>
          <cell r="L4">
            <v>2140</v>
          </cell>
          <cell r="M4">
            <v>1166</v>
          </cell>
          <cell r="N4">
            <v>1135</v>
          </cell>
          <cell r="O4">
            <v>614</v>
          </cell>
          <cell r="P4">
            <v>215</v>
          </cell>
          <cell r="Q4">
            <v>52</v>
          </cell>
          <cell r="T4">
            <v>1532</v>
          </cell>
          <cell r="U4">
            <v>919</v>
          </cell>
          <cell r="V4">
            <v>595</v>
          </cell>
          <cell r="W4">
            <v>212</v>
          </cell>
          <cell r="X4">
            <v>45</v>
          </cell>
          <cell r="Y4">
            <v>14</v>
          </cell>
          <cell r="Z4">
            <v>16195</v>
          </cell>
          <cell r="AA4">
            <v>5392</v>
          </cell>
          <cell r="AB4">
            <v>3741</v>
          </cell>
          <cell r="AC4">
            <v>2153</v>
          </cell>
          <cell r="AD4">
            <v>1364</v>
          </cell>
          <cell r="AE4">
            <v>476</v>
          </cell>
          <cell r="AF4">
            <v>91</v>
          </cell>
          <cell r="AG4">
            <v>23</v>
          </cell>
          <cell r="AH4">
            <v>3660</v>
          </cell>
          <cell r="AI4">
            <v>1391</v>
          </cell>
          <cell r="AJ4">
            <v>1136</v>
          </cell>
          <cell r="AK4">
            <v>774</v>
          </cell>
          <cell r="AL4">
            <v>630</v>
          </cell>
          <cell r="AM4">
            <v>401</v>
          </cell>
          <cell r="AN4">
            <v>141</v>
          </cell>
          <cell r="AO4">
            <v>32</v>
          </cell>
          <cell r="AX4">
            <v>2501</v>
          </cell>
          <cell r="AY4">
            <v>758</v>
          </cell>
          <cell r="AZ4">
            <v>474</v>
          </cell>
          <cell r="BA4">
            <v>215</v>
          </cell>
          <cell r="BB4">
            <v>128</v>
          </cell>
          <cell r="BC4">
            <v>31</v>
          </cell>
          <cell r="BD4">
            <v>4</v>
          </cell>
          <cell r="BE4">
            <v>0</v>
          </cell>
        </row>
      </sheetData>
      <sheetData sheetId="10">
        <row r="4">
          <cell r="B4">
            <v>291352</v>
          </cell>
          <cell r="C4">
            <v>125202</v>
          </cell>
          <cell r="D4">
            <v>103012</v>
          </cell>
          <cell r="E4">
            <v>64267</v>
          </cell>
          <cell r="F4">
            <v>53597</v>
          </cell>
          <cell r="G4">
            <v>29312</v>
          </cell>
          <cell r="H4">
            <v>9791</v>
          </cell>
          <cell r="I4">
            <v>2159</v>
          </cell>
          <cell r="L4">
            <v>1625</v>
          </cell>
          <cell r="M4">
            <v>1459</v>
          </cell>
          <cell r="N4">
            <v>1330</v>
          </cell>
          <cell r="O4">
            <v>699</v>
          </cell>
          <cell r="P4">
            <v>237</v>
          </cell>
          <cell r="Q4">
            <v>52</v>
          </cell>
          <cell r="AX4">
            <v>23562</v>
          </cell>
          <cell r="AY4">
            <v>7211</v>
          </cell>
          <cell r="AZ4">
            <v>4383</v>
          </cell>
          <cell r="BA4">
            <v>1962</v>
          </cell>
          <cell r="BB4">
            <v>1078</v>
          </cell>
          <cell r="BC4">
            <v>263</v>
          </cell>
          <cell r="BD4">
            <v>56</v>
          </cell>
          <cell r="BE4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4</v>
          </cell>
          <cell r="G43">
            <v>76</v>
          </cell>
          <cell r="H43">
            <v>261</v>
          </cell>
          <cell r="I43">
            <v>553</v>
          </cell>
          <cell r="J43">
            <v>880</v>
          </cell>
          <cell r="K43">
            <v>1324</v>
          </cell>
          <cell r="L43">
            <v>2004</v>
          </cell>
          <cell r="M43">
            <v>2622</v>
          </cell>
          <cell r="N43">
            <v>3013</v>
          </cell>
          <cell r="O43">
            <v>2371</v>
          </cell>
          <cell r="P43">
            <v>1296</v>
          </cell>
          <cell r="Q43">
            <v>1309</v>
          </cell>
          <cell r="R43">
            <v>849</v>
          </cell>
          <cell r="S43">
            <v>580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</v>
          </cell>
          <cell r="G44">
            <v>6</v>
          </cell>
          <cell r="H44">
            <v>33</v>
          </cell>
          <cell r="I44">
            <v>96</v>
          </cell>
          <cell r="J44">
            <v>136</v>
          </cell>
          <cell r="K44">
            <v>239</v>
          </cell>
          <cell r="L44">
            <v>473</v>
          </cell>
          <cell r="M44">
            <v>753</v>
          </cell>
          <cell r="N44">
            <v>827</v>
          </cell>
          <cell r="O44">
            <v>674</v>
          </cell>
          <cell r="P44">
            <v>598</v>
          </cell>
          <cell r="Q44">
            <v>682</v>
          </cell>
          <cell r="R44">
            <v>649</v>
          </cell>
          <cell r="S44">
            <v>649</v>
          </cell>
        </row>
      </sheetData>
      <sheetData sheetId="11">
        <row r="4">
          <cell r="B4">
            <v>292897</v>
          </cell>
          <cell r="C4">
            <v>130537</v>
          </cell>
          <cell r="D4">
            <v>117732</v>
          </cell>
          <cell r="E4">
            <v>68110</v>
          </cell>
          <cell r="F4">
            <v>55517</v>
          </cell>
          <cell r="G4">
            <v>31927</v>
          </cell>
          <cell r="H4">
            <v>11028</v>
          </cell>
          <cell r="I4">
            <v>2436</v>
          </cell>
          <cell r="L4">
            <v>2413</v>
          </cell>
          <cell r="M4">
            <v>1174</v>
          </cell>
          <cell r="N4">
            <v>1125</v>
          </cell>
          <cell r="O4">
            <v>666</v>
          </cell>
          <cell r="P4">
            <v>221</v>
          </cell>
          <cell r="Q4">
            <v>42</v>
          </cell>
          <cell r="R4">
            <v>16379</v>
          </cell>
          <cell r="S4">
            <v>6050</v>
          </cell>
        </row>
        <row r="43">
          <cell r="AJ43">
            <v>0</v>
          </cell>
          <cell r="AK43">
            <v>0</v>
          </cell>
          <cell r="AL43">
            <v>0</v>
          </cell>
          <cell r="AM43">
            <v>1</v>
          </cell>
          <cell r="AN43">
            <v>10</v>
          </cell>
          <cell r="AO43">
            <v>52</v>
          </cell>
          <cell r="AP43">
            <v>279</v>
          </cell>
          <cell r="AQ43">
            <v>584</v>
          </cell>
          <cell r="AR43">
            <v>939</v>
          </cell>
          <cell r="AS43">
            <v>1288</v>
          </cell>
          <cell r="AT43">
            <v>1918</v>
          </cell>
          <cell r="AU43">
            <v>2463</v>
          </cell>
          <cell r="AV43">
            <v>3039</v>
          </cell>
          <cell r="AW43">
            <v>2524</v>
          </cell>
          <cell r="AX43">
            <v>1361</v>
          </cell>
          <cell r="AY43">
            <v>1391</v>
          </cell>
          <cell r="AZ43">
            <v>919</v>
          </cell>
          <cell r="BA43">
            <v>611</v>
          </cell>
        </row>
        <row r="44">
          <cell r="O44">
            <v>757</v>
          </cell>
          <cell r="P44">
            <v>647</v>
          </cell>
          <cell r="Q44">
            <v>699</v>
          </cell>
          <cell r="R44">
            <v>645</v>
          </cell>
          <cell r="S44">
            <v>678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1</v>
          </cell>
          <cell r="AO44">
            <v>5</v>
          </cell>
          <cell r="AP44">
            <v>44</v>
          </cell>
          <cell r="AQ44">
            <v>89</v>
          </cell>
          <cell r="AR44">
            <v>158</v>
          </cell>
          <cell r="AS44">
            <v>253</v>
          </cell>
          <cell r="AT44">
            <v>443</v>
          </cell>
          <cell r="AU44">
            <v>683</v>
          </cell>
          <cell r="AV44">
            <v>873</v>
          </cell>
        </row>
      </sheetData>
      <sheetData sheetId="12">
        <row r="4">
          <cell r="J4">
            <v>8103</v>
          </cell>
          <cell r="K4">
            <v>2851</v>
          </cell>
          <cell r="L4">
            <v>2362</v>
          </cell>
          <cell r="M4">
            <v>1144</v>
          </cell>
          <cell r="N4">
            <v>1113</v>
          </cell>
          <cell r="O4">
            <v>659</v>
          </cell>
          <cell r="P4">
            <v>219</v>
          </cell>
          <cell r="Q4">
            <v>42</v>
          </cell>
          <cell r="T4">
            <v>1779</v>
          </cell>
          <cell r="U4">
            <v>900</v>
          </cell>
          <cell r="V4">
            <v>607</v>
          </cell>
          <cell r="W4">
            <v>185</v>
          </cell>
          <cell r="X4">
            <v>33</v>
          </cell>
          <cell r="Y4">
            <v>3</v>
          </cell>
          <cell r="Z4">
            <v>16127</v>
          </cell>
          <cell r="AA4">
            <v>5377</v>
          </cell>
          <cell r="AB4">
            <v>4276</v>
          </cell>
          <cell r="AC4">
            <v>2128</v>
          </cell>
          <cell r="AD4">
            <v>1429</v>
          </cell>
          <cell r="AE4">
            <v>504</v>
          </cell>
          <cell r="AF4">
            <v>133</v>
          </cell>
          <cell r="AG4">
            <v>20</v>
          </cell>
          <cell r="AH4">
            <v>4538</v>
          </cell>
          <cell r="AI4">
            <v>1788</v>
          </cell>
          <cell r="AJ4">
            <v>1540</v>
          </cell>
          <cell r="AK4">
            <v>924</v>
          </cell>
          <cell r="AL4">
            <v>759</v>
          </cell>
          <cell r="AM4">
            <v>454</v>
          </cell>
          <cell r="AN4">
            <v>151</v>
          </cell>
          <cell r="AO4">
            <v>37</v>
          </cell>
          <cell r="AX4">
            <v>2511</v>
          </cell>
          <cell r="AY4">
            <v>842</v>
          </cell>
          <cell r="AZ4">
            <v>578</v>
          </cell>
          <cell r="BA4">
            <v>246</v>
          </cell>
          <cell r="BB4">
            <v>137</v>
          </cell>
          <cell r="BC4">
            <v>41</v>
          </cell>
          <cell r="BD4">
            <v>7</v>
          </cell>
          <cell r="BE4">
            <v>0</v>
          </cell>
        </row>
      </sheetData>
      <sheetData sheetId="13">
        <row r="4">
          <cell r="J4">
            <v>9276</v>
          </cell>
          <cell r="L4">
            <v>3157</v>
          </cell>
          <cell r="M4">
            <v>1360</v>
          </cell>
          <cell r="N4">
            <v>1309</v>
          </cell>
          <cell r="O4">
            <v>744</v>
          </cell>
          <cell r="P4">
            <v>275</v>
          </cell>
          <cell r="Q4">
            <v>59</v>
          </cell>
          <cell r="AB4">
            <v>33675</v>
          </cell>
          <cell r="AC4">
            <v>13882</v>
          </cell>
          <cell r="AD4">
            <v>10590</v>
          </cell>
          <cell r="AE4">
            <v>4089</v>
          </cell>
          <cell r="AF4">
            <v>1049</v>
          </cell>
          <cell r="AG4">
            <v>126</v>
          </cell>
          <cell r="AJ4">
            <v>9487</v>
          </cell>
          <cell r="AK4">
            <v>6080</v>
          </cell>
          <cell r="AL4">
            <v>5269</v>
          </cell>
          <cell r="AM4">
            <v>3683</v>
          </cell>
          <cell r="AN4">
            <v>1220</v>
          </cell>
          <cell r="AO4">
            <v>322</v>
          </cell>
          <cell r="AX4">
            <v>24314</v>
          </cell>
          <cell r="AY4">
            <v>8151</v>
          </cell>
          <cell r="AZ4">
            <v>6452</v>
          </cell>
          <cell r="BA4">
            <v>2496</v>
          </cell>
          <cell r="BB4">
            <v>1675</v>
          </cell>
          <cell r="BC4">
            <v>555</v>
          </cell>
          <cell r="BD4">
            <v>83</v>
          </cell>
          <cell r="BE4">
            <v>0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6</v>
          </cell>
          <cell r="G43">
            <v>73</v>
          </cell>
          <cell r="H43">
            <v>274</v>
          </cell>
          <cell r="I43">
            <v>628</v>
          </cell>
          <cell r="J43">
            <v>934</v>
          </cell>
          <cell r="K43">
            <v>1357</v>
          </cell>
          <cell r="L43">
            <v>1889</v>
          </cell>
          <cell r="M43">
            <v>2442</v>
          </cell>
          <cell r="N43">
            <v>3086</v>
          </cell>
          <cell r="O43">
            <v>2972</v>
          </cell>
          <cell r="P43">
            <v>1279</v>
          </cell>
          <cell r="Q43">
            <v>1495</v>
          </cell>
          <cell r="R43">
            <v>978</v>
          </cell>
          <cell r="S43">
            <v>693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8</v>
          </cell>
          <cell r="H44">
            <v>45</v>
          </cell>
          <cell r="I44">
            <v>101</v>
          </cell>
          <cell r="J44">
            <v>163</v>
          </cell>
          <cell r="K44">
            <v>221</v>
          </cell>
          <cell r="L44">
            <v>371</v>
          </cell>
          <cell r="M44">
            <v>670</v>
          </cell>
          <cell r="N44">
            <v>883</v>
          </cell>
          <cell r="O44">
            <v>818</v>
          </cell>
          <cell r="P44">
            <v>582</v>
          </cell>
          <cell r="Q44">
            <v>711</v>
          </cell>
          <cell r="R44">
            <v>758</v>
          </cell>
          <cell r="S44">
            <v>988</v>
          </cell>
        </row>
      </sheetData>
      <sheetData sheetId="14">
        <row r="4">
          <cell r="J4">
            <v>8883</v>
          </cell>
          <cell r="K4">
            <v>3386</v>
          </cell>
          <cell r="L4">
            <v>3080</v>
          </cell>
          <cell r="M4">
            <v>1315</v>
          </cell>
          <cell r="N4">
            <v>1289</v>
          </cell>
          <cell r="O4">
            <v>735</v>
          </cell>
          <cell r="P4">
            <v>271</v>
          </cell>
          <cell r="Q4">
            <v>59</v>
          </cell>
          <cell r="T4">
            <v>1957</v>
          </cell>
          <cell r="U4">
            <v>906</v>
          </cell>
          <cell r="V4">
            <v>688</v>
          </cell>
          <cell r="W4">
            <v>190</v>
          </cell>
          <cell r="X4">
            <v>40</v>
          </cell>
          <cell r="Y4">
            <v>2</v>
          </cell>
          <cell r="Z4">
            <v>16806</v>
          </cell>
          <cell r="AA4">
            <v>5784</v>
          </cell>
          <cell r="AB4">
            <v>5026</v>
          </cell>
          <cell r="AC4">
            <v>2201</v>
          </cell>
          <cell r="AD4">
            <v>1644</v>
          </cell>
          <cell r="AE4">
            <v>588</v>
          </cell>
          <cell r="AF4">
            <v>155</v>
          </cell>
          <cell r="AG4">
            <v>23</v>
          </cell>
          <cell r="AH4">
            <v>4877</v>
          </cell>
          <cell r="AI4">
            <v>2077</v>
          </cell>
          <cell r="AJ4">
            <v>1792</v>
          </cell>
          <cell r="AK4">
            <v>1053</v>
          </cell>
          <cell r="AL4">
            <v>863</v>
          </cell>
          <cell r="AM4">
            <v>524</v>
          </cell>
          <cell r="AN4">
            <v>191</v>
          </cell>
          <cell r="AO4">
            <v>61</v>
          </cell>
          <cell r="AX4">
            <v>2643</v>
          </cell>
          <cell r="AY4">
            <v>874</v>
          </cell>
          <cell r="AZ4">
            <v>715</v>
          </cell>
          <cell r="BA4">
            <v>287</v>
          </cell>
          <cell r="BB4">
            <v>181</v>
          </cell>
          <cell r="BC4">
            <v>55</v>
          </cell>
          <cell r="BD4">
            <v>10</v>
          </cell>
          <cell r="BE4">
            <v>0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19" sqref="C19"/>
    </sheetView>
  </sheetViews>
  <sheetFormatPr defaultRowHeight="15" x14ac:dyDescent="0.25"/>
  <cols>
    <col min="2" max="2" width="19.42578125" customWidth="1"/>
    <col min="3" max="3" width="24.140625" customWidth="1"/>
  </cols>
  <sheetData>
    <row r="1" spans="1:4" ht="29.1" x14ac:dyDescent="0.35">
      <c r="A1" s="1"/>
      <c r="B1" s="2" t="s">
        <v>0</v>
      </c>
      <c r="C1" s="2" t="s">
        <v>2</v>
      </c>
      <c r="D1" s="2" t="s">
        <v>1</v>
      </c>
    </row>
    <row r="2" spans="1:4" ht="14.45" x14ac:dyDescent="0.35">
      <c r="A2" s="1">
        <v>2010</v>
      </c>
      <c r="B2" s="3">
        <v>56643910370</v>
      </c>
      <c r="C2" s="3">
        <v>821784738.66999996</v>
      </c>
      <c r="D2" s="4">
        <v>1.4507909734728293</v>
      </c>
    </row>
    <row r="3" spans="1:4" ht="14.45" x14ac:dyDescent="0.35">
      <c r="A3" s="1">
        <v>2011</v>
      </c>
      <c r="B3" s="3">
        <v>58224321000</v>
      </c>
      <c r="C3" s="3">
        <v>862481612.11300004</v>
      </c>
      <c r="D3" s="4">
        <v>1.4813081497558385</v>
      </c>
    </row>
    <row r="4" spans="1:4" ht="14.45" x14ac:dyDescent="0.35">
      <c r="A4" s="1">
        <v>2012</v>
      </c>
      <c r="B4" s="3">
        <v>59875547170</v>
      </c>
      <c r="C4" s="3">
        <v>865537191.90999997</v>
      </c>
      <c r="D4" s="4">
        <v>1.4455603878701055</v>
      </c>
    </row>
    <row r="5" spans="1:4" ht="14.45" x14ac:dyDescent="0.35">
      <c r="A5" s="1">
        <v>2013</v>
      </c>
      <c r="B5" s="3">
        <v>62077982880</v>
      </c>
      <c r="C5" s="3">
        <v>913478768.86999977</v>
      </c>
      <c r="D5" s="4">
        <v>1.4715020148702354</v>
      </c>
    </row>
    <row r="6" spans="1:4" ht="14.45" x14ac:dyDescent="0.35">
      <c r="A6" s="1">
        <v>2014</v>
      </c>
      <c r="B6" s="3">
        <v>64517195000</v>
      </c>
      <c r="C6" s="3">
        <v>993049215.5</v>
      </c>
      <c r="D6" s="4">
        <v>1.5392008525789134</v>
      </c>
    </row>
    <row r="7" spans="1:4" ht="14.45" x14ac:dyDescent="0.35">
      <c r="A7" s="1">
        <v>2015</v>
      </c>
      <c r="B7" s="3">
        <v>67751200670</v>
      </c>
      <c r="C7" s="3">
        <v>1071315111.09</v>
      </c>
      <c r="D7" s="4">
        <v>1.581248893740085</v>
      </c>
    </row>
    <row r="8" spans="1:4" ht="14.45" x14ac:dyDescent="0.35">
      <c r="A8" s="1"/>
      <c r="B8" s="1"/>
      <c r="C8" s="1" t="s">
        <v>3</v>
      </c>
      <c r="D8" s="4">
        <v>1.4949352120480013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H1" workbookViewId="0">
      <selection activeCell="N13" sqref="N13"/>
    </sheetView>
  </sheetViews>
  <sheetFormatPr defaultRowHeight="15" x14ac:dyDescent="0.25"/>
  <sheetData>
    <row r="1" spans="1:37" ht="130.5" x14ac:dyDescent="0.35">
      <c r="B1" s="6" t="s">
        <v>8</v>
      </c>
      <c r="C1" s="6" t="s">
        <v>9</v>
      </c>
      <c r="D1" s="5" t="s">
        <v>10</v>
      </c>
      <c r="E1" s="5" t="s">
        <v>11</v>
      </c>
      <c r="F1" s="7" t="s">
        <v>12</v>
      </c>
      <c r="G1" s="7" t="s">
        <v>13</v>
      </c>
      <c r="H1" s="5" t="s">
        <v>14</v>
      </c>
      <c r="I1" s="5" t="s">
        <v>15</v>
      </c>
      <c r="J1" s="5" t="s">
        <v>16</v>
      </c>
      <c r="K1" s="5" t="s">
        <v>17</v>
      </c>
      <c r="L1" s="7" t="s">
        <v>18</v>
      </c>
      <c r="M1" s="7" t="s">
        <v>19</v>
      </c>
      <c r="N1" s="5" t="s">
        <v>20</v>
      </c>
      <c r="O1" s="5" t="s">
        <v>21</v>
      </c>
      <c r="P1" s="5" t="s">
        <v>22</v>
      </c>
      <c r="Q1" s="5" t="s">
        <v>23</v>
      </c>
      <c r="R1" s="7" t="s">
        <v>24</v>
      </c>
      <c r="S1" s="7" t="s">
        <v>25</v>
      </c>
      <c r="T1" s="5" t="s">
        <v>26</v>
      </c>
      <c r="U1" s="5" t="s">
        <v>27</v>
      </c>
      <c r="V1" s="5" t="s">
        <v>28</v>
      </c>
      <c r="W1" s="5" t="s">
        <v>29</v>
      </c>
      <c r="X1" s="7" t="s">
        <v>30</v>
      </c>
      <c r="Y1" s="7" t="s">
        <v>31</v>
      </c>
      <c r="Z1" s="5" t="s">
        <v>32</v>
      </c>
      <c r="AA1" s="5" t="s">
        <v>33</v>
      </c>
      <c r="AB1" s="5" t="s">
        <v>34</v>
      </c>
      <c r="AC1" s="5" t="s">
        <v>35</v>
      </c>
      <c r="AD1" s="7" t="s">
        <v>36</v>
      </c>
      <c r="AE1" s="7" t="s">
        <v>37</v>
      </c>
      <c r="AF1" s="5" t="s">
        <v>38</v>
      </c>
      <c r="AG1" s="5" t="s">
        <v>39</v>
      </c>
      <c r="AH1" s="5" t="s">
        <v>40</v>
      </c>
      <c r="AI1" s="5" t="s">
        <v>41</v>
      </c>
      <c r="AJ1" s="7" t="s">
        <v>42</v>
      </c>
      <c r="AK1" s="7" t="s">
        <v>50</v>
      </c>
    </row>
    <row r="2" spans="1:37" x14ac:dyDescent="0.25">
      <c r="A2" t="s">
        <v>43</v>
      </c>
      <c r="B2" s="8">
        <v>97063</v>
      </c>
      <c r="C2" s="8">
        <v>58146</v>
      </c>
      <c r="D2" s="8">
        <v>392421</v>
      </c>
      <c r="E2" s="8">
        <v>208215</v>
      </c>
      <c r="F2" s="14">
        <f>D2/B2</f>
        <v>4.0429514851179134</v>
      </c>
      <c r="G2" s="14">
        <f>E2/C2</f>
        <v>3.5808998039418016</v>
      </c>
      <c r="H2" s="18">
        <v>12508</v>
      </c>
      <c r="I2" s="8">
        <f>SUM('[1]2010'!L4:Q4)</f>
        <v>4648</v>
      </c>
      <c r="J2" s="8">
        <f>SUM('[1]2010 il.pac.'!J4:K4)</f>
        <v>10574</v>
      </c>
      <c r="K2" s="8">
        <f>SUM('[1]2010 il.pac.'!L4:Q4)</f>
        <v>4584</v>
      </c>
      <c r="L2" s="13">
        <f>H2/J2</f>
        <v>1.1829014564024967</v>
      </c>
      <c r="M2" s="13">
        <f>I2/K2</f>
        <v>1.0139616055846423</v>
      </c>
      <c r="N2" s="20">
        <v>134304</v>
      </c>
      <c r="O2" s="8">
        <v>54548</v>
      </c>
      <c r="P2" s="8">
        <v>26301</v>
      </c>
      <c r="Q2" s="8">
        <v>9082</v>
      </c>
      <c r="R2" s="13">
        <f>N2/P2</f>
        <v>5.1064218090566902</v>
      </c>
      <c r="S2" s="13">
        <f>O2/Q2</f>
        <v>6.0061660427218673</v>
      </c>
      <c r="T2" s="22">
        <v>37356</v>
      </c>
      <c r="U2" s="22">
        <v>10199</v>
      </c>
      <c r="V2" s="22">
        <v>9302</v>
      </c>
      <c r="W2" s="22">
        <f>SUM('[1]2010 il.pac.'!T4:Y4)</f>
        <v>2749</v>
      </c>
      <c r="X2" s="13">
        <f>T2/V2</f>
        <v>4.0159105568694908</v>
      </c>
      <c r="Y2" s="13">
        <f>U2/W2</f>
        <v>3.7100763914150598</v>
      </c>
      <c r="Z2" s="8">
        <v>12337</v>
      </c>
      <c r="AA2" s="8">
        <v>4355</v>
      </c>
      <c r="AB2" s="8">
        <v>9007</v>
      </c>
      <c r="AC2" s="8">
        <v>3208</v>
      </c>
      <c r="AD2" s="13">
        <f>Z2/AB2</f>
        <v>1.3697124458754302</v>
      </c>
      <c r="AE2" s="13">
        <f>AA2/AC2</f>
        <v>1.3575436408977557</v>
      </c>
      <c r="AF2" s="8">
        <v>25001</v>
      </c>
      <c r="AG2" s="8">
        <v>5029</v>
      </c>
      <c r="AH2" s="8">
        <v>2767</v>
      </c>
      <c r="AI2" s="8">
        <v>545</v>
      </c>
      <c r="AJ2" s="17">
        <f t="shared" ref="AJ2:AK3" si="0">AF2/AH2</f>
        <v>9.0354174195880006</v>
      </c>
      <c r="AK2" s="17">
        <f t="shared" si="0"/>
        <v>9.2275229357798167</v>
      </c>
    </row>
    <row r="3" spans="1:37" x14ac:dyDescent="0.25">
      <c r="A3" t="s">
        <v>44</v>
      </c>
      <c r="B3" s="8">
        <v>100909</v>
      </c>
      <c r="C3" s="8">
        <v>64446</v>
      </c>
      <c r="D3" s="8">
        <f>SUM('[1]2011'!B4:C4)</f>
        <v>401464</v>
      </c>
      <c r="E3" s="8">
        <v>225332</v>
      </c>
      <c r="F3" s="14">
        <f t="shared" ref="F3:G7" si="1">D3/B3</f>
        <v>3.9784756562843748</v>
      </c>
      <c r="G3" s="14">
        <f t="shared" si="1"/>
        <v>3.496446637494957</v>
      </c>
      <c r="H3" s="19">
        <v>13227</v>
      </c>
      <c r="I3" s="9">
        <f>SUM('[1]2011'!L4:Q4)</f>
        <v>4904</v>
      </c>
      <c r="J3" s="9">
        <f>SUM('[1]2011 il.pac.'!J4:K4)</f>
        <v>11160</v>
      </c>
      <c r="K3" s="9">
        <f>SUM('[1]2011 il.pac.'!L4:Q4)</f>
        <v>4833</v>
      </c>
      <c r="L3" s="13">
        <f t="shared" ref="L3:M7" si="2">H3/J3</f>
        <v>1.1852150537634409</v>
      </c>
      <c r="M3" s="13">
        <f t="shared" si="2"/>
        <v>1.0146906683219532</v>
      </c>
      <c r="N3" s="21">
        <v>133597</v>
      </c>
      <c r="O3" s="9">
        <f>SUM('[1]2011'!AB4:AG4)+SUM('[1]2011'!AJ4:AO4)</f>
        <v>57424</v>
      </c>
      <c r="P3" s="9">
        <v>26242</v>
      </c>
      <c r="Q3" s="9">
        <v>9709</v>
      </c>
      <c r="R3" s="13">
        <f t="shared" ref="R3:S7" si="3">N3/P3</f>
        <v>5.0909610547976527</v>
      </c>
      <c r="S3" s="13">
        <f t="shared" si="3"/>
        <v>5.9145123081676791</v>
      </c>
      <c r="T3" s="23">
        <v>33794</v>
      </c>
      <c r="U3" s="23">
        <v>10181</v>
      </c>
      <c r="V3" s="23">
        <v>9355</v>
      </c>
      <c r="W3" s="23">
        <f>SUM('[1]2011 il.pac.'!T4:Y4)</f>
        <v>2953</v>
      </c>
      <c r="X3" s="13">
        <f>T3/V3</f>
        <v>3.6123997862105828</v>
      </c>
      <c r="Y3" s="13">
        <f t="shared" ref="X3:Y7" si="4">U3/W3</f>
        <v>3.4476803250931258</v>
      </c>
      <c r="Z3" s="9">
        <v>12011</v>
      </c>
      <c r="AA3" s="9">
        <v>4653</v>
      </c>
      <c r="AB3" s="9">
        <v>9209</v>
      </c>
      <c r="AC3" s="9">
        <v>3568</v>
      </c>
      <c r="AD3" s="13">
        <f t="shared" ref="AD3:AE7" si="5">Z3/AB3</f>
        <v>1.3042675643392334</v>
      </c>
      <c r="AE3" s="13">
        <f t="shared" si="5"/>
        <v>1.304091928251121</v>
      </c>
      <c r="AF3" s="9">
        <v>27122</v>
      </c>
      <c r="AG3" s="9">
        <v>5806</v>
      </c>
      <c r="AH3" s="9">
        <v>3011</v>
      </c>
      <c r="AI3" s="9">
        <v>663</v>
      </c>
      <c r="AJ3" s="17">
        <f>AF3/AH3</f>
        <v>9.0076386582530716</v>
      </c>
      <c r="AK3" s="17">
        <f t="shared" si="0"/>
        <v>8.7571644042232286</v>
      </c>
    </row>
    <row r="4" spans="1:37" x14ac:dyDescent="0.25">
      <c r="A4" t="s">
        <v>45</v>
      </c>
      <c r="B4" s="8">
        <v>102812</v>
      </c>
      <c r="C4" s="8">
        <v>70765</v>
      </c>
      <c r="D4" s="8">
        <f>SUM('[1]2012'!B4:C4)</f>
        <v>411998</v>
      </c>
      <c r="E4" s="8">
        <v>248336</v>
      </c>
      <c r="F4" s="14">
        <f t="shared" si="1"/>
        <v>4.0072948683033109</v>
      </c>
      <c r="G4" s="14">
        <f t="shared" si="1"/>
        <v>3.509305447608281</v>
      </c>
      <c r="H4" s="19">
        <v>13642</v>
      </c>
      <c r="I4" s="9">
        <f>SUM('[1]2012'!L4:Q4)</f>
        <v>5397</v>
      </c>
      <c r="J4" s="9">
        <f>SUM('[1]2012 il. pac.'!J4:K4)</f>
        <v>11290</v>
      </c>
      <c r="K4" s="9">
        <f>SUM('[1]2012 il. pac.'!L4:Q4)</f>
        <v>5310</v>
      </c>
      <c r="L4" s="13">
        <f t="shared" si="2"/>
        <v>1.208325952170062</v>
      </c>
      <c r="M4" s="13">
        <f t="shared" si="2"/>
        <v>1.0163841807909604</v>
      </c>
      <c r="N4" s="21">
        <v>132321</v>
      </c>
      <c r="O4" s="9">
        <v>60680</v>
      </c>
      <c r="P4" s="9">
        <v>26421</v>
      </c>
      <c r="Q4" s="9">
        <v>10624</v>
      </c>
      <c r="R4" s="13">
        <f t="shared" si="3"/>
        <v>5.008175315090269</v>
      </c>
      <c r="S4" s="13">
        <f t="shared" si="3"/>
        <v>5.711596385542169</v>
      </c>
      <c r="T4" s="23">
        <v>31876</v>
      </c>
      <c r="U4" s="23">
        <v>10006</v>
      </c>
      <c r="V4" s="23">
        <v>9490</v>
      </c>
      <c r="W4" s="23">
        <f>SUM('[1]2012 il. pac.'!T4:Y4)</f>
        <v>3291</v>
      </c>
      <c r="X4" s="13">
        <f t="shared" si="4"/>
        <v>3.3589041095890413</v>
      </c>
      <c r="Y4" s="13">
        <f t="shared" si="4"/>
        <v>3.0404132482528108</v>
      </c>
      <c r="Z4" s="9">
        <v>12208</v>
      </c>
      <c r="AA4" s="9">
        <v>5257</v>
      </c>
      <c r="AB4" s="9">
        <v>9723</v>
      </c>
      <c r="AC4" s="9">
        <v>4208</v>
      </c>
      <c r="AD4" s="13">
        <f t="shared" si="5"/>
        <v>1.2555795536357091</v>
      </c>
      <c r="AE4" s="13">
        <f t="shared" si="5"/>
        <v>1.249287072243346</v>
      </c>
      <c r="AF4" s="9">
        <f>SUM('[1]2012'!AX4:AY4)+15886</f>
        <v>30333</v>
      </c>
      <c r="AG4" s="9">
        <v>7159</v>
      </c>
      <c r="AH4" s="9">
        <f>SUM('[1]2012 il. pac.'!AX4:AY4)+2406</f>
        <v>4895</v>
      </c>
      <c r="AI4" s="9">
        <f>SUM('[1]2012 il. pac.'!AZ4:BE4)+585</f>
        <v>1149</v>
      </c>
      <c r="AJ4" s="17">
        <f>AF4/AH4</f>
        <v>6.1967313585291111</v>
      </c>
      <c r="AK4" s="17">
        <f>AG4/AI4</f>
        <v>6.2306353350739769</v>
      </c>
    </row>
    <row r="5" spans="1:37" x14ac:dyDescent="0.25">
      <c r="A5" t="s">
        <v>46</v>
      </c>
      <c r="B5" s="9">
        <v>105495</v>
      </c>
      <c r="C5" s="9">
        <v>77506</v>
      </c>
      <c r="D5" s="9">
        <f>SUM('[1]2013'!B4:C4)</f>
        <v>416554</v>
      </c>
      <c r="E5" s="9">
        <f>SUM('[1]2013'!D4:I4)</f>
        <v>262138</v>
      </c>
      <c r="F5" s="14">
        <f t="shared" si="1"/>
        <v>3.9485662827622163</v>
      </c>
      <c r="G5" s="14">
        <f t="shared" si="1"/>
        <v>3.3821639614997547</v>
      </c>
      <c r="H5" s="19">
        <v>13563</v>
      </c>
      <c r="I5" s="9">
        <f>SUM('[1]2013'!L4:Q4)</f>
        <v>5402</v>
      </c>
      <c r="J5" s="9">
        <f>SUM('[1]2013 il.pac.'!J4:K4)</f>
        <v>10977</v>
      </c>
      <c r="K5" s="9">
        <f>SUM('[1]2013 il.pac.'!L4:Q4)</f>
        <v>5322</v>
      </c>
      <c r="L5" s="13">
        <f>H5/J5</f>
        <v>1.2355834927575839</v>
      </c>
      <c r="M5" s="13">
        <f t="shared" si="2"/>
        <v>1.015031942878617</v>
      </c>
      <c r="N5" s="21">
        <v>136485</v>
      </c>
      <c r="O5" s="9">
        <v>64506</v>
      </c>
      <c r="P5" s="9">
        <f>SUM('[1]2013 il.pac.'!Z4:AA4,'[1]2013 il.pac.'!AH4:AI4)</f>
        <v>26638</v>
      </c>
      <c r="Q5" s="9">
        <f>SUM('[1]2013 il.pac.'!AB4:AG4,'[1]2013 il.pac.'!AJ4:AO4)</f>
        <v>10962</v>
      </c>
      <c r="R5" s="13">
        <f t="shared" si="3"/>
        <v>5.1236954726330808</v>
      </c>
      <c r="S5" s="13">
        <f t="shared" si="3"/>
        <v>5.8845101258894363</v>
      </c>
      <c r="T5" s="23">
        <v>26297</v>
      </c>
      <c r="U5" s="23">
        <v>9458</v>
      </c>
      <c r="V5" s="23">
        <v>8559</v>
      </c>
      <c r="W5" s="23">
        <f>SUM('[1]2013 il.pac.'!T4:Y4)</f>
        <v>3317</v>
      </c>
      <c r="X5" s="13">
        <f t="shared" si="4"/>
        <v>3.0724383689683372</v>
      </c>
      <c r="Y5" s="13">
        <f t="shared" si="4"/>
        <v>2.8513717214350316</v>
      </c>
      <c r="Z5" s="9">
        <v>18088</v>
      </c>
      <c r="AA5" s="9">
        <v>7516</v>
      </c>
      <c r="AB5" s="9">
        <v>9808</v>
      </c>
      <c r="AC5" s="9">
        <v>4484</v>
      </c>
      <c r="AD5" s="13">
        <f>Z5/AB5</f>
        <v>1.8442088091353996</v>
      </c>
      <c r="AE5" s="13">
        <f t="shared" si="5"/>
        <v>1.6761819803746654</v>
      </c>
      <c r="AF5" s="9">
        <f>SUM('[1]2013'!AX4:AY4)</f>
        <v>30773</v>
      </c>
      <c r="AG5" s="9">
        <f>SUM('[1]2013'!AZ4:BE4)</f>
        <v>7742</v>
      </c>
      <c r="AH5" s="9">
        <f>SUM('[1]2013 il.pac.'!AX4:AY4)</f>
        <v>3259</v>
      </c>
      <c r="AI5" s="9">
        <f>SUM('[1]2013 il.pac.'!AZ4:BE4)</f>
        <v>852</v>
      </c>
      <c r="AJ5" s="17">
        <f t="shared" ref="AJ5:AK7" si="6">AF5/AH5</f>
        <v>9.4424670144216023</v>
      </c>
      <c r="AK5" s="17">
        <f t="shared" si="6"/>
        <v>9.0868544600938961</v>
      </c>
    </row>
    <row r="6" spans="1:37" x14ac:dyDescent="0.25">
      <c r="A6" t="s">
        <v>47</v>
      </c>
      <c r="B6" s="9">
        <v>108163</v>
      </c>
      <c r="C6" s="9">
        <v>85517</v>
      </c>
      <c r="D6" s="9">
        <f>SUM('[1]2014'!B4:C4)</f>
        <v>423434</v>
      </c>
      <c r="E6" s="9">
        <f>SUM('[1]2014'!D4:I4)</f>
        <v>286750</v>
      </c>
      <c r="F6" s="14">
        <f t="shared" si="1"/>
        <v>3.9147767720939695</v>
      </c>
      <c r="G6" s="14">
        <f t="shared" si="1"/>
        <v>3.3531344644924399</v>
      </c>
      <c r="H6" s="19">
        <v>13514</v>
      </c>
      <c r="I6" s="9">
        <f>SUM('[1]2014'!L4:Q4)</f>
        <v>5641</v>
      </c>
      <c r="J6" s="9">
        <f>SUM('[1]2014 il. pac.'!J4:K4)</f>
        <v>10954</v>
      </c>
      <c r="K6" s="9">
        <f>SUM('[1]2014 il. pac.'!L4:Q4)</f>
        <v>5539</v>
      </c>
      <c r="L6" s="13">
        <f>H6/J6</f>
        <v>1.2337045828008033</v>
      </c>
      <c r="M6" s="13">
        <f t="shared" si="2"/>
        <v>1.0184148763314678</v>
      </c>
      <c r="N6" s="21">
        <v>143015</v>
      </c>
      <c r="O6" s="9">
        <v>74512</v>
      </c>
      <c r="P6" s="9">
        <f>SUM('[1]2014 il. pac.'!Z4:AA4,'[1]2014 il. pac.'!AH4:AI4)</f>
        <v>27830</v>
      </c>
      <c r="Q6" s="9">
        <f>SUM('[1]2014 il. pac.'!AB4:AG4,'[1]2014 il. pac.'!AJ4:AO4)</f>
        <v>12355</v>
      </c>
      <c r="R6" s="13">
        <f t="shared" si="3"/>
        <v>5.138878907653611</v>
      </c>
      <c r="S6" s="13">
        <f t="shared" si="3"/>
        <v>6.0309186564144071</v>
      </c>
      <c r="T6" s="23">
        <f>SUM('[1]2014'!R4:S4)</f>
        <v>22429</v>
      </c>
      <c r="U6" s="23">
        <v>9303</v>
      </c>
      <c r="V6" s="23">
        <v>8094</v>
      </c>
      <c r="W6" s="23">
        <f>SUM('[1]2014 il. pac.'!T4:Y4)</f>
        <v>3507</v>
      </c>
      <c r="X6" s="13">
        <f t="shared" si="4"/>
        <v>2.7710649864096863</v>
      </c>
      <c r="Y6" s="13">
        <f t="shared" si="4"/>
        <v>2.6526946107784433</v>
      </c>
      <c r="Z6" s="9">
        <v>11705</v>
      </c>
      <c r="AA6" s="9">
        <v>5836</v>
      </c>
      <c r="AB6" s="9">
        <v>9634</v>
      </c>
      <c r="AC6" s="9">
        <v>4832</v>
      </c>
      <c r="AD6" s="13">
        <f>Z6/AB6</f>
        <v>1.2149678222960349</v>
      </c>
      <c r="AE6" s="13">
        <f>AA6/AC6</f>
        <v>1.2077814569536425</v>
      </c>
      <c r="AF6" s="9">
        <v>31737</v>
      </c>
      <c r="AG6" s="9">
        <v>9618</v>
      </c>
      <c r="AH6" s="9">
        <f>SUM('[1]2014 il. pac.'!AX4:AY4)</f>
        <v>3353</v>
      </c>
      <c r="AI6" s="9">
        <f>SUM('[1]2014 il. pac.'!AZ4:BE4)</f>
        <v>1009</v>
      </c>
      <c r="AJ6" s="17">
        <f t="shared" si="6"/>
        <v>9.4652549955263936</v>
      </c>
      <c r="AK6" s="17">
        <f t="shared" si="6"/>
        <v>9.5322101090188305</v>
      </c>
    </row>
    <row r="7" spans="1:37" x14ac:dyDescent="0.25">
      <c r="A7" t="s">
        <v>48</v>
      </c>
      <c r="B7" s="9">
        <v>109468</v>
      </c>
      <c r="C7" s="9">
        <v>92837</v>
      </c>
      <c r="D7" s="9">
        <v>418325</v>
      </c>
      <c r="E7" s="9">
        <v>305504</v>
      </c>
      <c r="F7" s="14">
        <f t="shared" si="1"/>
        <v>3.8214364015054629</v>
      </c>
      <c r="G7" s="14">
        <f t="shared" si="1"/>
        <v>3.2907569180391438</v>
      </c>
      <c r="H7" s="19">
        <v>12766</v>
      </c>
      <c r="I7" s="9">
        <f>SUM('[1]2015'!L4:Q4)</f>
        <v>6904</v>
      </c>
      <c r="J7" s="9">
        <f>SUM('[1]2015 il. pac.'!J4:K4)</f>
        <v>12269</v>
      </c>
      <c r="K7" s="9">
        <f>SUM('[1]2015 il. pac.'!L4:Q4)</f>
        <v>6749</v>
      </c>
      <c r="L7" s="13">
        <f t="shared" si="2"/>
        <v>1.0405085989078164</v>
      </c>
      <c r="M7" s="13">
        <f t="shared" si="2"/>
        <v>1.0229663653874648</v>
      </c>
      <c r="N7" s="21">
        <v>178680</v>
      </c>
      <c r="O7" s="9">
        <f>SUM('[1]2015'!AB4:AG4)+SUM('[1]2015'!AJ4:AO4)</f>
        <v>89472</v>
      </c>
      <c r="P7" s="9">
        <f>SUM('[1]2015 il. pac.'!Z4:AA4,'[1]2015 il. pac.'!AH4:AI4)</f>
        <v>29544</v>
      </c>
      <c r="Q7" s="9">
        <f>SUM('[1]2015 il. pac.'!AB4:AG4,'[1]2015 il. pac.'!AJ4:AO4)</f>
        <v>14121</v>
      </c>
      <c r="R7" s="13">
        <f t="shared" si="3"/>
        <v>6.047928513403737</v>
      </c>
      <c r="S7" s="13">
        <f t="shared" si="3"/>
        <v>6.3360951773953689</v>
      </c>
      <c r="T7" s="23">
        <v>19802</v>
      </c>
      <c r="U7" s="23">
        <v>9575</v>
      </c>
      <c r="V7" s="23">
        <v>7841</v>
      </c>
      <c r="W7" s="23">
        <f>SUM('[1]2015 il. pac.'!T4:Y4)</f>
        <v>3783</v>
      </c>
      <c r="X7" s="13">
        <f>T7/V7</f>
        <v>2.5254431832674404</v>
      </c>
      <c r="Y7" s="13">
        <f t="shared" si="4"/>
        <v>2.5310600052868093</v>
      </c>
      <c r="Z7" s="9">
        <v>12122</v>
      </c>
      <c r="AA7" s="9">
        <v>6618</v>
      </c>
      <c r="AB7" s="9">
        <v>9786</v>
      </c>
      <c r="AC7" s="9">
        <v>5404</v>
      </c>
      <c r="AD7" s="13">
        <f t="shared" si="5"/>
        <v>1.2387083588800327</v>
      </c>
      <c r="AE7" s="13">
        <f t="shared" si="5"/>
        <v>1.2246484085862324</v>
      </c>
      <c r="AF7" s="9">
        <f>SUM('[1]2015'!AX4:AY4)</f>
        <v>32465</v>
      </c>
      <c r="AG7" s="9">
        <f>SUM('[1]2015'!AZ4:BE4)</f>
        <v>11261</v>
      </c>
      <c r="AH7" s="9">
        <f>SUM('[1]2015 il. pac.'!AX4:AY4)</f>
        <v>3517</v>
      </c>
      <c r="AI7" s="9">
        <f>SUM('[1]2015 il. pac.'!AZ4:BE4)</f>
        <v>1248</v>
      </c>
      <c r="AJ7" s="17">
        <f t="shared" si="6"/>
        <v>9.230878589707137</v>
      </c>
      <c r="AK7" s="17">
        <f t="shared" si="6"/>
        <v>9.0232371794871788</v>
      </c>
    </row>
    <row r="8" spans="1:37" x14ac:dyDescent="0.25">
      <c r="A8" t="s">
        <v>3</v>
      </c>
      <c r="F8" s="16">
        <f>AVERAGE(F2:F7)</f>
        <v>3.9522502443445418</v>
      </c>
      <c r="G8" s="16">
        <f>AVERAGE(G2:G7)</f>
        <v>3.4354512055127295</v>
      </c>
      <c r="L8" s="15">
        <f>AVERAGE(L2:L7)</f>
        <v>1.1810398561337008</v>
      </c>
      <c r="M8" s="15">
        <f>AVERAGE(M2:M7)</f>
        <v>1.0169082732158508</v>
      </c>
      <c r="R8" s="15">
        <f>AVERAGE(R2:R7)</f>
        <v>5.2526768454391739</v>
      </c>
      <c r="S8" s="15">
        <f>AVERAGE(S2:S7)</f>
        <v>5.9806331160218216</v>
      </c>
      <c r="X8" s="15">
        <f>AVERAGE(X2:X7)</f>
        <v>3.226026831885763</v>
      </c>
      <c r="Y8" s="15">
        <f>AVERAGE(Y2:Y7)</f>
        <v>3.0388827170435468</v>
      </c>
      <c r="AD8" s="15">
        <f>AVERAGE(AD2:AD7)</f>
        <v>1.3712407590269733</v>
      </c>
      <c r="AE8" s="15">
        <f>AVERAGE(AE2:AE7)</f>
        <v>1.3365890812177941</v>
      </c>
      <c r="AJ8" s="15">
        <f>AVERAGE(AJ2:AJ7)</f>
        <v>8.7297313393375529</v>
      </c>
      <c r="AK8" s="15">
        <f>AVERAGE(AK2:AK7)</f>
        <v>8.6429374039461564</v>
      </c>
    </row>
    <row r="9" spans="1:37" x14ac:dyDescent="0.25">
      <c r="A9" t="s">
        <v>49</v>
      </c>
      <c r="F9" s="14">
        <f>_xlfn.STDEV.S(F2:F7)</f>
        <v>7.8069830420959732E-2</v>
      </c>
      <c r="G9" s="14">
        <f>_xlfn.STDEV.S(G2:G7)</f>
        <v>0.11034690719487951</v>
      </c>
      <c r="L9" s="13">
        <f>_xlfn.STDEV.S(L2:L7)</f>
        <v>7.2474885106884018E-2</v>
      </c>
      <c r="M9" s="13">
        <f>_xlfn.STDEV.S(M2:M7)</f>
        <v>3.3575658952955515E-3</v>
      </c>
      <c r="R9" s="13">
        <f>_xlfn.STDEV.S(R2:R7)</f>
        <v>0.39225882055821798</v>
      </c>
      <c r="S9" s="13">
        <f>_xlfn.STDEV.S(S2:S7)</f>
        <v>0.20761801261202364</v>
      </c>
      <c r="X9" s="13">
        <f>_xlfn.STDEV.S(X2:X7)</f>
        <v>0.54995524822468955</v>
      </c>
      <c r="Y9" s="13">
        <f>_xlfn.STDEV.S(Y2:Y7)</f>
        <v>0.46039207396736381</v>
      </c>
      <c r="AD9" s="13">
        <f>_xlfn.STDEV.S(AD2:AD7)</f>
        <v>0.23813865845213655</v>
      </c>
      <c r="AE9" s="13">
        <f>_xlfn.STDEV.S(AE2:AE7)</f>
        <v>0.1752496817165953</v>
      </c>
      <c r="AJ9" s="17">
        <f>_xlfn.STDEV.S(AJ2:AJ7)</f>
        <v>1.2559379855904618</v>
      </c>
      <c r="AK9" s="17">
        <f>_xlfn.STDEV.S(AK2:AK7)</f>
        <v>1.2088412252325842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E12" sqref="E12"/>
    </sheetView>
  </sheetViews>
  <sheetFormatPr defaultRowHeight="15" x14ac:dyDescent="0.25"/>
  <cols>
    <col min="6" max="6" width="9.28515625" style="1" bestFit="1" customWidth="1"/>
    <col min="7" max="8" width="9.140625" style="1"/>
  </cols>
  <sheetData>
    <row r="1" spans="1:8" ht="43.5" x14ac:dyDescent="0.35">
      <c r="B1" s="5" t="s">
        <v>4</v>
      </c>
      <c r="C1" s="6" t="s">
        <v>5</v>
      </c>
      <c r="D1" s="5" t="s">
        <v>6</v>
      </c>
      <c r="E1" s="6" t="s">
        <v>7</v>
      </c>
      <c r="F1" s="10" t="s">
        <v>51</v>
      </c>
      <c r="G1" s="10" t="s">
        <v>52</v>
      </c>
      <c r="H1" s="10" t="s">
        <v>54</v>
      </c>
    </row>
    <row r="2" spans="1:8" ht="14.45" x14ac:dyDescent="0.35">
      <c r="A2" t="s">
        <v>43</v>
      </c>
      <c r="B2" s="8">
        <f>SUM('[1]2010'!B42:N42)</f>
        <v>10434</v>
      </c>
      <c r="C2" s="8">
        <f>SUM('[1]2010'!O42:S42)</f>
        <v>5350</v>
      </c>
      <c r="D2" s="12">
        <f>SUM('[1]2010'!B43:N43)</f>
        <v>2363</v>
      </c>
      <c r="E2" s="8">
        <f>SUM('[1]2010'!O43:S43)</f>
        <v>2863</v>
      </c>
      <c r="F2" s="11">
        <v>0.77352884799693311</v>
      </c>
      <c r="G2" s="11">
        <v>0.46485981308411217</v>
      </c>
      <c r="H2" s="11">
        <v>0.60095989217192747</v>
      </c>
    </row>
    <row r="3" spans="1:8" ht="14.45" x14ac:dyDescent="0.35">
      <c r="A3" t="s">
        <v>44</v>
      </c>
      <c r="B3">
        <f>SUM('[1]2011'!B42:N42)</f>
        <v>10835</v>
      </c>
      <c r="C3">
        <f>SUM('[1]2011'!O42:S42)</f>
        <v>5699</v>
      </c>
      <c r="D3">
        <f>SUM('[1]2011'!B45:N45)</f>
        <v>2501</v>
      </c>
      <c r="E3">
        <f>SUM('[1]2011'!O45:S45)</f>
        <v>2936</v>
      </c>
      <c r="F3" s="11">
        <v>0.76917397323488701</v>
      </c>
      <c r="G3" s="11">
        <v>0.48482189857869806</v>
      </c>
      <c r="H3" s="11">
        <v>0.63031500733143664</v>
      </c>
    </row>
    <row r="4" spans="1:8" ht="14.45" x14ac:dyDescent="0.35">
      <c r="A4" t="s">
        <v>45</v>
      </c>
      <c r="B4">
        <f>SUM('[1]2012'!B42:N42)</f>
        <v>10823</v>
      </c>
      <c r="C4">
        <f>SUM('[1]2012'!O42:S42)</f>
        <v>6177</v>
      </c>
      <c r="D4">
        <f>SUM('[1]2012'!B43:N44)</f>
        <v>2457</v>
      </c>
      <c r="E4">
        <f>SUM('[1]2012'!O43:S43)</f>
        <v>3117</v>
      </c>
      <c r="F4" s="11">
        <v>0.77298346114755612</v>
      </c>
      <c r="G4" s="11">
        <v>0.49538610976202035</v>
      </c>
      <c r="H4" s="11">
        <v>0.64087543222021837</v>
      </c>
    </row>
    <row r="5" spans="1:8" ht="14.45" x14ac:dyDescent="0.35">
      <c r="A5" t="s">
        <v>46</v>
      </c>
      <c r="B5">
        <f>SUM('[1]2013'!B43:N43)</f>
        <v>10737</v>
      </c>
      <c r="C5">
        <f>SUM('[1]2013'!O43:S43)</f>
        <v>6405</v>
      </c>
      <c r="D5">
        <f>SUM('[1]2013'!B44:N44)</f>
        <v>2564</v>
      </c>
      <c r="E5">
        <f>SUM('[1]2013'!O44:S44)</f>
        <v>3252</v>
      </c>
      <c r="F5" s="11">
        <v>0.76119959020210493</v>
      </c>
      <c r="G5" s="11">
        <v>0.49227166276346601</v>
      </c>
      <c r="H5" s="11">
        <v>0.64670510743806853</v>
      </c>
    </row>
    <row r="6" spans="1:8" ht="14.45" x14ac:dyDescent="0.35">
      <c r="A6" t="s">
        <v>47</v>
      </c>
      <c r="B6">
        <f>SUM('[1]2014'!AJ43:AV43)</f>
        <v>10573</v>
      </c>
      <c r="C6">
        <f>SUM('[1]2014'!AW43:BA43)</f>
        <v>6806</v>
      </c>
      <c r="D6">
        <f>SUM('[1]2014'!AJ44:AV44)</f>
        <v>2549</v>
      </c>
      <c r="E6">
        <f>SUM('[1]2014'!O44:S44)</f>
        <v>3426</v>
      </c>
      <c r="F6" s="11">
        <v>0.75891421545445947</v>
      </c>
      <c r="G6" s="11">
        <v>0.49662062885689096</v>
      </c>
      <c r="H6" s="11">
        <v>0.65438308934495359</v>
      </c>
    </row>
    <row r="7" spans="1:8" ht="14.45" x14ac:dyDescent="0.35">
      <c r="A7" t="s">
        <v>48</v>
      </c>
      <c r="B7">
        <f>SUM('[1]2015'!B43:N43)</f>
        <v>10689</v>
      </c>
      <c r="C7">
        <f>SUM('[1]2015'!O43:S43)</f>
        <v>7417</v>
      </c>
      <c r="D7">
        <f>SUM('[1]2015'!B44:N44)</f>
        <v>2462</v>
      </c>
      <c r="E7">
        <f>SUM('[1]2015'!O44:S44)</f>
        <v>3857</v>
      </c>
      <c r="F7" s="11">
        <v>0.76966975395266157</v>
      </c>
      <c r="G7" s="11">
        <v>0.47997842793582313</v>
      </c>
      <c r="H7" s="11">
        <v>0.62361607101081973</v>
      </c>
    </row>
    <row r="8" spans="1:8" ht="14.45" x14ac:dyDescent="0.35">
      <c r="A8" t="s">
        <v>3</v>
      </c>
      <c r="H8" s="11">
        <v>0.63280909991957079</v>
      </c>
    </row>
    <row r="34" spans="6:8" ht="45" x14ac:dyDescent="0.25">
      <c r="F34" s="10" t="s">
        <v>51</v>
      </c>
      <c r="G34" s="10" t="s">
        <v>52</v>
      </c>
      <c r="H34" s="10" t="s">
        <v>53</v>
      </c>
    </row>
    <row r="35" spans="6:8" x14ac:dyDescent="0.25">
      <c r="F35" s="11">
        <v>0.77352884799693311</v>
      </c>
      <c r="G35" s="11">
        <v>0.46485981308411217</v>
      </c>
      <c r="H35" s="11">
        <v>0.60095989217192747</v>
      </c>
    </row>
    <row r="36" spans="6:8" x14ac:dyDescent="0.25">
      <c r="F36" s="11">
        <v>0.76917397323488701</v>
      </c>
      <c r="G36" s="11">
        <v>0.48482189857869806</v>
      </c>
      <c r="H36" s="11">
        <v>0.63031500733143664</v>
      </c>
    </row>
    <row r="37" spans="6:8" x14ac:dyDescent="0.25">
      <c r="F37" s="11">
        <v>0.77298346114755612</v>
      </c>
      <c r="G37" s="11">
        <v>0.49538610976202035</v>
      </c>
      <c r="H37" s="11">
        <v>0.64087543222021837</v>
      </c>
    </row>
    <row r="38" spans="6:8" x14ac:dyDescent="0.25">
      <c r="F38" s="11">
        <v>0.76119959020210493</v>
      </c>
      <c r="G38" s="11">
        <v>0.49227166276346601</v>
      </c>
      <c r="H38" s="11">
        <v>0.64670510743806853</v>
      </c>
    </row>
    <row r="39" spans="6:8" x14ac:dyDescent="0.25">
      <c r="F39" s="11">
        <v>0.75891421545445947</v>
      </c>
      <c r="G39" s="11">
        <v>0.49662062885689096</v>
      </c>
      <c r="H39" s="11">
        <v>0.65438308934495359</v>
      </c>
    </row>
    <row r="40" spans="6:8" x14ac:dyDescent="0.25">
      <c r="F40" s="11">
        <v>0.76966975395266157</v>
      </c>
      <c r="G40" s="11">
        <v>0.47997842793582313</v>
      </c>
      <c r="H40" s="11">
        <v>0.62361607101081973</v>
      </c>
    </row>
    <row r="41" spans="6:8" x14ac:dyDescent="0.25">
      <c r="H41" s="11">
        <v>0.63280909991957079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healthcare funding in Poland</vt:lpstr>
      <vt:lpstr>healthcare burden breast cancer</vt:lpstr>
      <vt:lpstr>breast cancer survival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Bravo</dc:creator>
  <cp:lastModifiedBy>Krzysztof</cp:lastModifiedBy>
  <dcterms:created xsi:type="dcterms:W3CDTF">2018-08-27T11:30:26Z</dcterms:created>
  <dcterms:modified xsi:type="dcterms:W3CDTF">2019-05-14T23:13:18Z</dcterms:modified>
</cp:coreProperties>
</file>