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Comm\Desktop\Genetics and research\Italy\Breast Cancer\Meta-Analysis\Article\Final draft\Submission\Submission2\Revision\Additional_files_revised\"/>
    </mc:Choice>
  </mc:AlternateContent>
  <xr:revisionPtr revIDLastSave="0" documentId="13_ncr:1_{807F1C3F-E760-4000-9585-B94EEFB305CD}" xr6:coauthVersionLast="45" xr6:coauthVersionMax="47" xr10:uidLastSave="{00000000-0000-0000-0000-000000000000}"/>
  <bookViews>
    <workbookView xWindow="-120" yWindow="-120" windowWidth="29040" windowHeight="15840" xr2:uid="{5F4F4DDF-9225-469B-8F68-6F6062B89D28}"/>
  </bookViews>
  <sheets>
    <sheet name="Table S1" sheetId="8" r:id="rId1"/>
    <sheet name="Table S2" sheetId="1" r:id="rId2"/>
    <sheet name="Table S3" sheetId="2" r:id="rId3"/>
    <sheet name="Table S4" sheetId="3" r:id="rId4"/>
    <sheet name="Table S5" sheetId="4" r:id="rId5"/>
    <sheet name="Table S6" sheetId="5" r:id="rId6"/>
    <sheet name="Table S7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5" i="8" l="1"/>
  <c r="H38" i="8"/>
  <c r="P15" i="8"/>
  <c r="P13" i="8"/>
  <c r="N13" i="8"/>
  <c r="N12" i="8"/>
  <c r="J12" i="8"/>
  <c r="P16" i="8" s="1"/>
  <c r="P11" i="8"/>
  <c r="N11" i="8"/>
  <c r="J11" i="8"/>
  <c r="N10" i="8"/>
  <c r="L10" i="8"/>
  <c r="J10" i="8"/>
  <c r="P9" i="8"/>
  <c r="N9" i="8"/>
  <c r="L9" i="8"/>
  <c r="P12" i="8" s="1"/>
  <c r="J9" i="8"/>
  <c r="P8" i="8"/>
  <c r="N8" i="8"/>
  <c r="L8" i="8"/>
  <c r="J8" i="8"/>
  <c r="P4" i="8" s="1"/>
  <c r="P7" i="8"/>
  <c r="N7" i="8"/>
  <c r="L7" i="8"/>
  <c r="J7" i="8"/>
  <c r="P6" i="8"/>
  <c r="N6" i="8"/>
  <c r="L6" i="8"/>
  <c r="J6" i="8"/>
  <c r="B6" i="8"/>
  <c r="N5" i="8"/>
  <c r="L5" i="8"/>
  <c r="P5" i="8" s="1"/>
  <c r="J5" i="8"/>
  <c r="P14" i="8" s="1"/>
  <c r="N4" i="8"/>
  <c r="L4" i="8"/>
  <c r="P3" i="8" s="1"/>
  <c r="J4" i="8"/>
  <c r="N3" i="8"/>
  <c r="L3" i="8"/>
  <c r="L11" i="8" s="1"/>
  <c r="J3" i="8"/>
  <c r="P10" i="8" l="1"/>
  <c r="P17" i="8" s="1"/>
  <c r="B5" i="8" s="1"/>
  <c r="J14" i="8"/>
  <c r="F42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tc={F5E0EA5D-5405-43CF-99D8-C15AA5C8F57A}</author>
    <author>tc={5C0AE3CB-87A0-48F9-A2D3-8AF5351799E8}</author>
    <author>tc={902B2EFD-ABC5-4740-B990-D103EA2E6C5D}</author>
  </authors>
  <commentList>
    <comment ref="I2" authorId="0" shapeId="0" xr:uid="{F5E0EA5D-5405-43CF-99D8-C15AA5C8F57A}">
      <text>
        <t>[Threaded comment]
Your version of Excel allows you to read this threaded comment; however, any edits to it will get removed if the file is opened in a newer version of Excel. Learn more: https://go.microsoft.com/fwlink/?linkid=870924
Comment:
    Since many studies have multiple reasons for exclusion and for reasons of simplicity many of the reasons will be grouped together.</t>
      </text>
    </comment>
    <comment ref="M4" authorId="1" shapeId="0" xr:uid="{5C0AE3CB-87A0-48F9-A2D3-8AF5351799E8}">
      <text>
        <t>[Threaded comment]
Your version of Excel allows you to read this threaded comment; however, any edits to it will get removed if the file is opened in a newer version of Excel. Learn more: https://go.microsoft.com/fwlink/?linkid=870924
Comment:
    an email was sent to authors for clarification</t>
      </text>
    </comment>
    <comment ref="O9" authorId="2" shapeId="0" xr:uid="{902B2EFD-ABC5-4740-B990-D103EA2E6C5D}">
      <text>
        <t>[Threaded comment]
Your version of Excel allows you to read this threaded comment; however, any edits to it will get removed if the file is opened in a newer version of Excel. Learn more: https://go.microsoft.com/fwlink/?linkid=870924
Comment:
    an email was sent to authors for clarification</t>
      </text>
    </comment>
  </commentList>
</comments>
</file>

<file path=xl/sharedStrings.xml><?xml version="1.0" encoding="utf-8"?>
<sst xmlns="http://schemas.openxmlformats.org/spreadsheetml/2006/main" count="481" uniqueCount="305">
  <si>
    <t>Fixed effects</t>
  </si>
  <si>
    <t>Estimate</t>
  </si>
  <si>
    <t>Std. Error</t>
  </si>
  <si>
    <t>z value</t>
  </si>
  <si>
    <t>p-value</t>
  </si>
  <si>
    <t>Sensitivity</t>
  </si>
  <si>
    <t>Specificitiy</t>
  </si>
  <si>
    <t>Specimen type: Serum</t>
  </si>
  <si>
    <t>miRNA panel: Single</t>
  </si>
  <si>
    <t>Normalizer: Exogenous</t>
  </si>
  <si>
    <t>Inclusion of stage IV: True</t>
  </si>
  <si>
    <t xml:space="preserve">Subgroup </t>
  </si>
  <si>
    <t>Fixed Effects</t>
  </si>
  <si>
    <t>Random Effects</t>
  </si>
  <si>
    <t>Model</t>
  </si>
  <si>
    <t>Study</t>
  </si>
  <si>
    <t xml:space="preserve">Estimates </t>
  </si>
  <si>
    <t xml:space="preserve">CI </t>
  </si>
  <si>
    <t xml:space="preserve">Std.Dev. </t>
  </si>
  <si>
    <t xml:space="preserve">Corr </t>
  </si>
  <si>
    <t xml:space="preserve">n </t>
  </si>
  <si>
    <t>All models</t>
  </si>
  <si>
    <t xml:space="preserve">Sensitivity </t>
  </si>
  <si>
    <t xml:space="preserve">Specificity </t>
  </si>
  <si>
    <t>Plasma</t>
  </si>
  <si>
    <t>Serum</t>
  </si>
  <si>
    <t>Single miR panel</t>
  </si>
  <si>
    <t xml:space="preserve">single </t>
  </si>
  <si>
    <t>Multiple miR panel</t>
  </si>
  <si>
    <t>Endogenous normalizer</t>
  </si>
  <si>
    <t>Exogenous normalizer*</t>
  </si>
  <si>
    <t>With stage IV cases*</t>
  </si>
  <si>
    <t xml:space="preserve">with stage iv </t>
  </si>
  <si>
    <t>Without stage IV cases</t>
  </si>
  <si>
    <t xml:space="preserve">without stage iv </t>
  </si>
  <si>
    <t>Most important models</t>
  </si>
  <si>
    <t xml:space="preserve">multiple </t>
  </si>
  <si>
    <t xml:space="preserve">endogenous </t>
  </si>
  <si>
    <t xml:space="preserve">exogenous </t>
  </si>
  <si>
    <t xml:space="preserve">Pooled log-DOR </t>
  </si>
  <si>
    <t>Cochran's Q (p-value)</t>
  </si>
  <si>
    <t>Endogenous 
normalizer</t>
  </si>
  <si>
    <t>Exogenous normalizer</t>
  </si>
  <si>
    <t>With 
stage IV cases</t>
  </si>
  <si>
    <t>Without 
stage IV cases</t>
  </si>
  <si>
    <t>Data</t>
  </si>
  <si>
    <t>Number</t>
  </si>
  <si>
    <t>Reason for exclusion - initial read</t>
  </si>
  <si>
    <t>Reason for exclusion -secondary read</t>
  </si>
  <si>
    <t>Reason for exclusion - final read</t>
  </si>
  <si>
    <t>Narrowed down reasons for exclusion - initial read</t>
  </si>
  <si>
    <t>Narrowed down reasons for exclusion - secondary read</t>
  </si>
  <si>
    <t>Narrowed down reasons for exclusion - final read</t>
  </si>
  <si>
    <t>Narrowed down reasons - total</t>
  </si>
  <si>
    <t>Included articles</t>
  </si>
  <si>
    <t>Obtained results from search engines</t>
  </si>
  <si>
    <t>abstract</t>
  </si>
  <si>
    <t>&gt;4,5% stage IV samples</t>
  </si>
  <si>
    <t>Abstracts/comments/letters</t>
  </si>
  <si>
    <t>Unique publications</t>
  </si>
  <si>
    <t xml:space="preserve">aging </t>
  </si>
  <si>
    <t>article not found, chinese journal</t>
  </si>
  <si>
    <t>Not related to BC</t>
  </si>
  <si>
    <t>Unclear stage data</t>
  </si>
  <si>
    <t>Metastatic focus</t>
  </si>
  <si>
    <t>Excluded articles</t>
  </si>
  <si>
    <t>circulating tumors</t>
  </si>
  <si>
    <t>article not found</t>
  </si>
  <si>
    <t>full text not found</t>
  </si>
  <si>
    <t>Exosomal</t>
  </si>
  <si>
    <t>Dubious article/language/not found</t>
  </si>
  <si>
    <t>Too specific subtype of BC</t>
  </si>
  <si>
    <t>circulating tumors-abstract</t>
  </si>
  <si>
    <t>Correction</t>
  </si>
  <si>
    <t>Prognostic</t>
  </si>
  <si>
    <t>Review/meta-analysis</t>
  </si>
  <si>
    <t>No (qRT-PCR based) diagnostic performance data</t>
  </si>
  <si>
    <t>Different method/Goal</t>
  </si>
  <si>
    <t>comment</t>
  </si>
  <si>
    <t>ANN method (no validation cohort)</t>
  </si>
  <si>
    <t>Therapeutic</t>
  </si>
  <si>
    <t>No diagnostic perfomance data</t>
  </si>
  <si>
    <t>No performance data</t>
  </si>
  <si>
    <t>ddPCR</t>
  </si>
  <si>
    <t>in silico analysis, no qRT-PCR</t>
  </si>
  <si>
    <t>division only based on early and late stage, insufficient stage data</t>
  </si>
  <si>
    <t>Different Method/Goal</t>
  </si>
  <si>
    <t>exosome</t>
  </si>
  <si>
    <t>Letter</t>
  </si>
  <si>
    <t>ER+ and ER- cohorots separated, no combined model, no clear stage data</t>
  </si>
  <si>
    <t>focus is on diff between tumor-serum exp profiles</t>
  </si>
  <si>
    <t>meta-analysis</t>
  </si>
  <si>
    <t xml:space="preserve">LNA-based quantitative real-time PCR </t>
  </si>
  <si>
    <t>Metastatic samples</t>
  </si>
  <si>
    <t>focus on metastatic detection</t>
  </si>
  <si>
    <t>Too specific subtype/trait of BC</t>
  </si>
  <si>
    <t>SUM</t>
  </si>
  <si>
    <t>Exosomal miRNA</t>
  </si>
  <si>
    <t>Microarray</t>
  </si>
  <si>
    <t>Luminal A BC subtype only</t>
  </si>
  <si>
    <t>Not biomarker focused</t>
  </si>
  <si>
    <t>metastatic focus</t>
  </si>
  <si>
    <t>no Doi</t>
  </si>
  <si>
    <t>no differentiation between stage 2,3 and 4</t>
  </si>
  <si>
    <t>No diagnostic performance data</t>
  </si>
  <si>
    <t>metastatic focus-abstract</t>
  </si>
  <si>
    <t>No healthy samples, only benign</t>
  </si>
  <si>
    <t>no differentiation between stage 2,3 and 4, only TNBC</t>
  </si>
  <si>
    <t>Exosomal miRNAs</t>
  </si>
  <si>
    <t>metastatic focus-abstract/article not found</t>
  </si>
  <si>
    <t>no performance data</t>
  </si>
  <si>
    <t>no DOI</t>
  </si>
  <si>
    <t>metastatic focus-no performance data</t>
  </si>
  <si>
    <t>no performance data - article publication dubious</t>
  </si>
  <si>
    <t>metastatic focus-not a peer-reviewed article</t>
  </si>
  <si>
    <t>no performance data (although in materials and methods they claim to have done it)</t>
  </si>
  <si>
    <t>only an abstract</t>
  </si>
  <si>
    <t>method</t>
  </si>
  <si>
    <t>no performance data, sample size on qRT-PCR : 10</t>
  </si>
  <si>
    <t>only HER+/+ vs HD AUC value, no sens/spec data, will need assistance with extraction of stage data</t>
  </si>
  <si>
    <t>method and review article</t>
  </si>
  <si>
    <t>not a research article - abstract</t>
  </si>
  <si>
    <t>dubious article format</t>
  </si>
  <si>
    <t>method-abstract</t>
  </si>
  <si>
    <t>Not an officially published article</t>
  </si>
  <si>
    <t>TNBC and DPBC only</t>
  </si>
  <si>
    <t>method-article/abstract not found</t>
  </si>
  <si>
    <t>not biomarker focused, no performance data on miR of interest</t>
  </si>
  <si>
    <t>stage data not clear (3 and 4 together)</t>
  </si>
  <si>
    <t>method-no performance data</t>
  </si>
  <si>
    <t>not cell-free</t>
  </si>
  <si>
    <t>published in a book</t>
  </si>
  <si>
    <t>method-PBMCs</t>
  </si>
  <si>
    <t>not in English (No performance data)</t>
  </si>
  <si>
    <t>stage 3 and 4 combined</t>
  </si>
  <si>
    <t>method-therapeutic</t>
  </si>
  <si>
    <t>not miRNA based (circRNA)</t>
  </si>
  <si>
    <t>TNBC and luminal tumor samples separated into separate models</t>
  </si>
  <si>
    <t>not miRNA based (metabolites)</t>
  </si>
  <si>
    <t>TNBC only and no stage data</t>
  </si>
  <si>
    <t>no performance data-article not found</t>
  </si>
  <si>
    <t xml:space="preserve">not peer reviewed </t>
  </si>
  <si>
    <t xml:space="preserve">TNBC only, no stage data (only written that it is early) </t>
  </si>
  <si>
    <t>not biomarker focused</t>
  </si>
  <si>
    <t>not peer reviewed , prognostic</t>
  </si>
  <si>
    <t>TNBC only, no stage data (only written that it is early) and no ROC curve graph, only AUC value</t>
  </si>
  <si>
    <t>not biomarker-focused-abstract</t>
  </si>
  <si>
    <t>not qRT-PCR based</t>
  </si>
  <si>
    <t>unclear how many stage 4 samples were included in the model of 10 tumor samples</t>
  </si>
  <si>
    <t xml:space="preserve">not circulating </t>
  </si>
  <si>
    <t>not using qRT-PCR</t>
  </si>
  <si>
    <t>unclear staging</t>
  </si>
  <si>
    <t>no human samples</t>
  </si>
  <si>
    <t>using RT-qPCR-DS - no extraction of RNA</t>
  </si>
  <si>
    <t>not strictly related to BC</t>
  </si>
  <si>
    <t>patent</t>
  </si>
  <si>
    <t>no stage data</t>
  </si>
  <si>
    <t>prognostic</t>
  </si>
  <si>
    <t>no qRT-PCR performance data</t>
  </si>
  <si>
    <t xml:space="preserve">Prognostic - no performance data </t>
  </si>
  <si>
    <t>Quantification of a single (purpose is to prove miRs in serum exist) miR without further performance investigation</t>
  </si>
  <si>
    <t>prognostic and review article</t>
  </si>
  <si>
    <t>Reproducing previous results with Illumina Array</t>
  </si>
  <si>
    <t>prognostic-abstract</t>
  </si>
  <si>
    <t>response</t>
  </si>
  <si>
    <t>prognostic-article/abstract not found</t>
  </si>
  <si>
    <t>Review article</t>
  </si>
  <si>
    <t>prognostic-metastatic focus</t>
  </si>
  <si>
    <t>Review chapter</t>
  </si>
  <si>
    <t>prognostic-method</t>
  </si>
  <si>
    <t>sample size small; no performance data</t>
  </si>
  <si>
    <t>prognostic-not a peer-reviewed article</t>
  </si>
  <si>
    <t>simulation study</t>
  </si>
  <si>
    <t>prognostic-too specific</t>
  </si>
  <si>
    <t>Using locked nucleic acid real-time PCR panels</t>
  </si>
  <si>
    <t>prospective, no performance data</t>
  </si>
  <si>
    <t>using SdM-RT-PCR</t>
  </si>
  <si>
    <t>Review</t>
  </si>
  <si>
    <t>therapeutic</t>
  </si>
  <si>
    <t>therapeutic - no performance data</t>
  </si>
  <si>
    <t>therapeutic-abstract</t>
  </si>
  <si>
    <t>therapeutic-abstract/article not found</t>
  </si>
  <si>
    <t>therapeutic - exosomal</t>
  </si>
  <si>
    <t>therapeutic-letter</t>
  </si>
  <si>
    <t>therapeutic-no performance data</t>
  </si>
  <si>
    <t>therapeutic-review</t>
  </si>
  <si>
    <t>too general-no experiment</t>
  </si>
  <si>
    <t>too specific</t>
  </si>
  <si>
    <t>too specific-article/abstract not found</t>
  </si>
  <si>
    <t>urinary</t>
  </si>
  <si>
    <t>[0.77 - 0.86]</t>
  </si>
  <si>
    <t>Specificity</t>
  </si>
  <si>
    <t>[0.81 - 0.90]</t>
  </si>
  <si>
    <t>[0.78 - 0.91]</t>
  </si>
  <si>
    <t>QUADAS-2: &gt; 3 "LOW"</t>
  </si>
  <si>
    <t>QUADAS-2: &gt; 4 "LOW"</t>
  </si>
  <si>
    <t>QUADAS-2: &gt; 5 "LOW"</t>
  </si>
  <si>
    <t>[0.73 - 0.86]</t>
  </si>
  <si>
    <t>miRNA-21-5p*</t>
  </si>
  <si>
    <t>miRNA-21-5p</t>
  </si>
  <si>
    <t>Supplementary Table S1. Complete list of exclusion reasons and their frequencies</t>
  </si>
  <si>
    <t>Supplementary Table S2. Bivariate generalized linear mixed effect model on all reported models adjusted for covariates</t>
  </si>
  <si>
    <t>Supplementary Table S3. Bivariate generalized linear mixed effect model on most important model of each study adjusted for covariates</t>
  </si>
  <si>
    <t>Supplementary Table S4. Summary of the bivariate analysis on the all the reported models and its corresponding subgroup analyses. Subgroups marked with an asterix (*) do not have a large enough model sample size in order for the result to be reliable</t>
  </si>
  <si>
    <t>Supplementary Table S5. Summary of the bivariate analysis on the most important model of each study and its corresponding subgroup analyses. Subgroups marked with an asterix (*) do not have a large enough model sample size in order for the result to be reliable.</t>
  </si>
  <si>
    <t>Supplementary Table S6: Summary of the univariate (log-DOR) analysis on all the reported models and its corresponding subgroup analysis</t>
  </si>
  <si>
    <t>Supplementary Table S7: Summary of the univariate analysis (log-DOR) on the most important model of each study and its corresponding subgroup analysis</t>
  </si>
  <si>
    <t>not specific to BC</t>
  </si>
  <si>
    <t>No DOI - fluorescence quantitative PCR</t>
  </si>
  <si>
    <t>diagnostic performance not clearly extractable for BC - focus of article is not only BC</t>
  </si>
  <si>
    <t>TNBC vs other BC types</t>
  </si>
  <si>
    <t>not peer-reviewed</t>
  </si>
  <si>
    <t>Sum</t>
  </si>
  <si>
    <t>Inclusion of stage III: True</t>
  </si>
  <si>
    <t>With stage III cases</t>
  </si>
  <si>
    <t>Without stage III cases</t>
  </si>
  <si>
    <t>[0.77 - 0.87]</t>
  </si>
  <si>
    <t>[0.81 - 0.91]</t>
  </si>
  <si>
    <t>[0.78 - 0.87]</t>
  </si>
  <si>
    <t>[0.86 - 0.93]</t>
  </si>
  <si>
    <t>[0.80 - 0.90]</t>
  </si>
  <si>
    <t>[0.60 - 0.93]</t>
  </si>
  <si>
    <t>[0.63 - 0.86]</t>
  </si>
  <si>
    <t>[0.61 - 0.97]</t>
  </si>
  <si>
    <t>[0.81 - 0.88]</t>
  </si>
  <si>
    <t>[0.80 - 0.88]</t>
  </si>
  <si>
    <t>[0.77 - 0.91]</t>
  </si>
  <si>
    <t>[0.74 - 0.88]</t>
  </si>
  <si>
    <t>[0.64 - 0.83]</t>
  </si>
  <si>
    <t>[0.70 - 0.89]</t>
  </si>
  <si>
    <t>With stage III &amp; IV cases</t>
  </si>
  <si>
    <t>Without stage III &amp; IV cases</t>
  </si>
  <si>
    <t>[0.85 - 0.91]</t>
  </si>
  <si>
    <t>[0.84 - 0.91]</t>
  </si>
  <si>
    <t>[0.78 - 0.86]</t>
  </si>
  <si>
    <t>[0.77 - 0.85]</t>
  </si>
  <si>
    <t>[0.74 - 0.85]</t>
  </si>
  <si>
    <t>[0.73 - 0.84]</t>
  </si>
  <si>
    <t>[0.69 - 0.83]</t>
  </si>
  <si>
    <t>[0.79 - 0.87]</t>
  </si>
  <si>
    <t>[0.83 - 0.93]</t>
  </si>
  <si>
    <t>[0.82 - 0.95]</t>
  </si>
  <si>
    <t>[0.83 - 0.91]</t>
  </si>
  <si>
    <t>[0.80 - 0.89]</t>
  </si>
  <si>
    <t>[0.80 - 0.92]</t>
  </si>
  <si>
    <t>[0.86 - 0.94]</t>
  </si>
  <si>
    <t>[0.83 - 0.92]</t>
  </si>
  <si>
    <t>[0.81 - 0.97]</t>
  </si>
  <si>
    <t>[0.63 - 0.84]</t>
  </si>
  <si>
    <t>[0.63 - 0.97]</t>
  </si>
  <si>
    <t>[0.71 - 0.96]</t>
  </si>
  <si>
    <t>[0.85 - 0.92]</t>
  </si>
  <si>
    <t>[0.81 - 0.92]</t>
  </si>
  <si>
    <t>[0.67 - 0.84]</t>
  </si>
  <si>
    <t>[0.66 - 0.83]</t>
  </si>
  <si>
    <t>[0.82 - 0.89]</t>
  </si>
  <si>
    <t>[0.77 - 0.89]</t>
  </si>
  <si>
    <t>[0.78 - 0.89]</t>
  </si>
  <si>
    <t>With stage IV cases</t>
  </si>
  <si>
    <t>With stage III &amp; IVcases</t>
  </si>
  <si>
    <t>2.48 [2.15-2.81]</t>
  </si>
  <si>
    <t>978.91 &lt;0.001</t>
  </si>
  <si>
    <t>2.48 [1.82-3.14]</t>
  </si>
  <si>
    <t>412.48 &lt;0.001</t>
  </si>
  <si>
    <t>2.64 [2.22-3.06]</t>
  </si>
  <si>
    <t>496.29 &lt;0.001</t>
  </si>
  <si>
    <t>2.16 [1.8-2.53]</t>
  </si>
  <si>
    <t>669.47 &lt;0.001</t>
  </si>
  <si>
    <t>3.2 [2.76-3.64]</t>
  </si>
  <si>
    <t>126.68 &lt;0.001</t>
  </si>
  <si>
    <t>2.58 [2.22-2.94]</t>
  </si>
  <si>
    <t>501.87 &lt;0.001</t>
  </si>
  <si>
    <t>1.45 [0.86-2.04]</t>
  </si>
  <si>
    <t>115.1 &lt;0.001</t>
  </si>
  <si>
    <t>2.22 [1.39-3.06]</t>
  </si>
  <si>
    <t>210.43 &lt;0.001</t>
  </si>
  <si>
    <t>2.54 [2.19-2.89]</t>
  </si>
  <si>
    <t>767.49 &lt;0.001</t>
  </si>
  <si>
    <t>2.52 [2.16-2.88]</t>
  </si>
  <si>
    <t>866.86 &lt;0.001</t>
  </si>
  <si>
    <t>2.33 [1.69-2.97]</t>
  </si>
  <si>
    <t>111.92 &lt;0.001</t>
  </si>
  <si>
    <t>2.99 [2.56-3.41]</t>
  </si>
  <si>
    <t>402.58 &lt;0.001</t>
  </si>
  <si>
    <t>2.82 [1.98-3.67]</t>
  </si>
  <si>
    <t>153.72 &lt;0.001</t>
  </si>
  <si>
    <t>3.13 [2.61-3.66]</t>
  </si>
  <si>
    <t>208.05 &lt;0.001</t>
  </si>
  <si>
    <t>2.64 [2.07-3.21]</t>
  </si>
  <si>
    <t>248.1 &lt;0.001</t>
  </si>
  <si>
    <t>3.51 [2.96-4.06]</t>
  </si>
  <si>
    <t>109.27 &lt;0.001</t>
  </si>
  <si>
    <t>3.08 [2.58-3.58]</t>
  </si>
  <si>
    <t>229.96 &lt;0.001</t>
  </si>
  <si>
    <t>1.86 [0.89-2.84]</t>
  </si>
  <si>
    <t>70.38 &lt;0.001</t>
  </si>
  <si>
    <t>2.87 [1.79-3.95]</t>
  </si>
  <si>
    <t>50.92 &lt;0.001</t>
  </si>
  <si>
    <t>3.01 [2.54-3.47]</t>
  </si>
  <si>
    <t>347.02 &lt;0.001</t>
  </si>
  <si>
    <t>3.18 [2.68-3.67]</t>
  </si>
  <si>
    <t>327.56 &lt;0.001</t>
  </si>
  <si>
    <t>2.36 [1.61-3.11]</t>
  </si>
  <si>
    <t>60.71 &lt;0.001</t>
  </si>
  <si>
    <t>Incosistent diagnostic performance reporting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</si>
</sst>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2" borderId="2" xfId="0" applyFont="1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0" xfId="0" applyFill="1"/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0" fontId="0" fillId="2" borderId="4" xfId="0" applyFill="1" applyBorder="1" applyAlignment="1">
      <alignment horizontal="center"/>
    </xf>
    <xf numFmtId="0" fontId="3" fillId="2" borderId="0" xfId="0" applyFont="1" applyFill="1"/>
    <xf numFmtId="0" fontId="0" fillId="2" borderId="0" xfId="0" applyFill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3" fillId="2" borderId="2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wrapText="1"/>
    </xf>
    <xf numFmtId="0" fontId="1" fillId="0" borderId="0" xfId="1"/>
    <xf numFmtId="0" fontId="3" fillId="2" borderId="2" xfId="0" applyFont="1" applyFill="1" applyBorder="1" applyAlignment="1">
      <alignment horizontal="center"/>
    </xf>
    <xf numFmtId="0" fontId="0" fillId="2" borderId="0" xfId="0" applyNumberForma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2" borderId="4" xfId="0" applyNumberFormat="1" applyFill="1" applyBorder="1" applyAlignment="1">
      <alignment horizontal="center"/>
    </xf>
    <xf numFmtId="0" fontId="0" fillId="2" borderId="0" xfId="0" applyNumberFormat="1" applyFill="1" applyAlignment="1">
      <alignment horizontal="center"/>
    </xf>
    <xf numFmtId="2" fontId="0" fillId="2" borderId="4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2" borderId="1" xfId="0" applyFont="1" applyFill="1" applyBorder="1"/>
    <xf numFmtId="2" fontId="0" fillId="2" borderId="0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0" xfId="0" applyFont="1"/>
    <xf numFmtId="0" fontId="2" fillId="0" borderId="16" xfId="0" applyFont="1" applyBorder="1"/>
    <xf numFmtId="0" fontId="0" fillId="2" borderId="0" xfId="0" applyFill="1" applyBorder="1" applyAlignment="1">
      <alignment horizontal="left" vertical="top"/>
    </xf>
    <xf numFmtId="2" fontId="0" fillId="2" borderId="0" xfId="0" applyNumberFormat="1" applyFill="1"/>
    <xf numFmtId="2" fontId="0" fillId="2" borderId="1" xfId="0" applyNumberFormat="1" applyFill="1" applyBorder="1"/>
    <xf numFmtId="0" fontId="0" fillId="2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/>
    </xf>
  </cellXfs>
  <cellStyles count="2">
    <cellStyle name="Normal" xfId="0" builtinId="0"/>
    <cellStyle name="Normale 2" xfId="1" xr:uid="{8B58BB42-9B66-4DEF-B84B-DBCF821E9CE4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mir Sehovic" id="{42478469-497B-4D6A-92A2-B28E8F1166D3}" userId="Emir Sehovic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2" dT="2021-05-24T11:33:42.40" personId="{42478469-497B-4D6A-92A2-B28E8F1166D3}" id="{F5E0EA5D-5405-43CF-99D8-C15AA5C8F57A}">
    <text>Since many studies have multiple reasons for exclusion and for reasons of simplicity many of the reasons will be grouped together.</text>
  </threadedComment>
  <threadedComment ref="M4" dT="2021-05-24T12:49:32.61" personId="{42478469-497B-4D6A-92A2-B28E8F1166D3}" id="{5C0AE3CB-87A0-48F9-A2D3-8AF5351799E8}">
    <text>an email was sent to authors for clarification</text>
  </threadedComment>
  <threadedComment ref="O9" dT="2021-05-24T12:49:32.61" personId="{42478469-497B-4D6A-92A2-B28E8F1166D3}" id="{902B2EFD-ABC5-4740-B990-D103EA2E6C5D}">
    <text>an email was sent to authors for clarification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F509A-9D42-4CBF-8CCA-F6D72A9625CC}">
  <dimension ref="A1:Q64"/>
  <sheetViews>
    <sheetView tabSelected="1" zoomScale="70" zoomScaleNormal="70" workbookViewId="0">
      <selection activeCell="N19" sqref="N19"/>
    </sheetView>
  </sheetViews>
  <sheetFormatPr defaultRowHeight="15" x14ac:dyDescent="0.25"/>
  <cols>
    <col min="1" max="1" width="44.42578125" style="21" bestFit="1" customWidth="1"/>
    <col min="2" max="2" width="9.140625" style="21"/>
    <col min="3" max="3" width="46.7109375" style="21" bestFit="1" customWidth="1"/>
    <col min="4" max="4" width="9.140625" style="21"/>
    <col min="5" max="5" width="77.5703125" style="21" bestFit="1" customWidth="1"/>
    <col min="6" max="6" width="9.140625" style="21"/>
    <col min="7" max="7" width="90.140625" style="21" bestFit="1" customWidth="1"/>
    <col min="8" max="8" width="8.28515625" style="21" bestFit="1" customWidth="1"/>
    <col min="9" max="9" width="46.85546875" style="21" bestFit="1" customWidth="1"/>
    <col min="10" max="10" width="19" style="21" bestFit="1" customWidth="1"/>
    <col min="11" max="11" width="50.85546875" style="21" bestFit="1" customWidth="1"/>
    <col min="12" max="12" width="9.140625" style="21"/>
    <col min="13" max="13" width="45.5703125" style="21" bestFit="1" customWidth="1"/>
    <col min="14" max="14" width="9.140625" style="21"/>
    <col min="15" max="15" width="33.42578125" style="21" bestFit="1" customWidth="1"/>
    <col min="16" max="16" width="9.140625" style="21"/>
    <col min="17" max="17" width="15.7109375" style="21" bestFit="1" customWidth="1"/>
    <col min="18" max="18" width="19" style="21" bestFit="1" customWidth="1"/>
    <col min="19" max="16384" width="9.140625" style="21"/>
  </cols>
  <sheetData>
    <row r="1" spans="1:17" ht="15.75" customHeight="1" thickBot="1" x14ac:dyDescent="0.3">
      <c r="A1" s="52" t="s">
        <v>200</v>
      </c>
      <c r="B1" s="52"/>
      <c r="C1" s="52"/>
      <c r="D1" s="52"/>
      <c r="E1" s="52"/>
    </row>
    <row r="2" spans="1:17" ht="15.75" thickBot="1" x14ac:dyDescent="0.3">
      <c r="A2" s="38" t="s">
        <v>45</v>
      </c>
      <c r="B2" s="39" t="s">
        <v>46</v>
      </c>
      <c r="C2" s="40" t="s">
        <v>47</v>
      </c>
      <c r="D2" s="41" t="s">
        <v>46</v>
      </c>
      <c r="E2" s="41" t="s">
        <v>48</v>
      </c>
      <c r="F2" s="41" t="s">
        <v>46</v>
      </c>
      <c r="G2" s="41" t="s">
        <v>49</v>
      </c>
      <c r="H2" s="41" t="s">
        <v>46</v>
      </c>
      <c r="I2" s="41" t="s">
        <v>50</v>
      </c>
      <c r="J2" s="41" t="s">
        <v>46</v>
      </c>
      <c r="K2" s="41" t="s">
        <v>51</v>
      </c>
      <c r="L2" s="41" t="s">
        <v>46</v>
      </c>
      <c r="M2" s="41" t="s">
        <v>52</v>
      </c>
      <c r="N2" s="41" t="s">
        <v>46</v>
      </c>
      <c r="O2" s="41" t="s">
        <v>53</v>
      </c>
      <c r="P2" s="41" t="s">
        <v>46</v>
      </c>
      <c r="Q2" s="41" t="s">
        <v>54</v>
      </c>
    </row>
    <row r="3" spans="1:17" x14ac:dyDescent="0.25">
      <c r="A3" s="42" t="s">
        <v>55</v>
      </c>
      <c r="B3" s="43">
        <v>1165</v>
      </c>
      <c r="C3" t="s">
        <v>56</v>
      </c>
      <c r="D3">
        <v>4</v>
      </c>
      <c r="E3" t="s">
        <v>57</v>
      </c>
      <c r="F3">
        <v>1</v>
      </c>
      <c r="G3" t="s">
        <v>57</v>
      </c>
      <c r="H3">
        <v>30</v>
      </c>
      <c r="I3" t="s">
        <v>58</v>
      </c>
      <c r="J3">
        <f>SUM(D3,D6,D14,D15,D20,D35,D45,D48,D7,)</f>
        <v>32</v>
      </c>
      <c r="K3" t="s">
        <v>57</v>
      </c>
      <c r="L3">
        <f>SUM(F3)</f>
        <v>1</v>
      </c>
      <c r="M3" t="s">
        <v>57</v>
      </c>
      <c r="N3">
        <f>SUM(H3)</f>
        <v>30</v>
      </c>
      <c r="O3" t="s">
        <v>58</v>
      </c>
      <c r="P3">
        <f>SUM(N10,L4,J3)</f>
        <v>60</v>
      </c>
      <c r="Q3" s="44">
        <v>56</v>
      </c>
    </row>
    <row r="4" spans="1:17" x14ac:dyDescent="0.25">
      <c r="A4" s="42" t="s">
        <v>59</v>
      </c>
      <c r="B4" s="43">
        <v>722</v>
      </c>
      <c r="C4" t="s">
        <v>60</v>
      </c>
      <c r="D4">
        <v>1</v>
      </c>
      <c r="E4" t="s">
        <v>56</v>
      </c>
      <c r="F4">
        <v>2</v>
      </c>
      <c r="G4" t="s">
        <v>61</v>
      </c>
      <c r="H4">
        <v>6</v>
      </c>
      <c r="I4" t="s">
        <v>62</v>
      </c>
      <c r="J4">
        <f>SUM(D4,D31,D54)</f>
        <v>3</v>
      </c>
      <c r="K4" t="s">
        <v>58</v>
      </c>
      <c r="L4">
        <f>SUM(F4,F19,F30,F9,F35)</f>
        <v>24</v>
      </c>
      <c r="M4" t="s">
        <v>63</v>
      </c>
      <c r="N4">
        <f>SUM(H7,H13,H12,H20,H22,H27,H28,H30)</f>
        <v>33</v>
      </c>
      <c r="O4" t="s">
        <v>64</v>
      </c>
      <c r="P4">
        <f>SUM(N9,L10,J8)</f>
        <v>17</v>
      </c>
      <c r="Q4"/>
    </row>
    <row r="5" spans="1:17" x14ac:dyDescent="0.25">
      <c r="A5" s="42" t="s">
        <v>65</v>
      </c>
      <c r="B5" s="43">
        <f>P17</f>
        <v>666</v>
      </c>
      <c r="C5" t="s">
        <v>66</v>
      </c>
      <c r="D5">
        <v>4</v>
      </c>
      <c r="E5" t="s">
        <v>67</v>
      </c>
      <c r="F5">
        <v>15</v>
      </c>
      <c r="G5" t="s">
        <v>68</v>
      </c>
      <c r="H5">
        <v>9</v>
      </c>
      <c r="I5" t="s">
        <v>69</v>
      </c>
      <c r="J5">
        <f>SUM(D9)</f>
        <v>22</v>
      </c>
      <c r="K5" t="s">
        <v>70</v>
      </c>
      <c r="L5">
        <f>SUM(F5,F13,F16,F20,F26,F27,F23)</f>
        <v>23</v>
      </c>
      <c r="M5" t="s">
        <v>71</v>
      </c>
      <c r="N5">
        <f>SUM(H26,H25,H23,H24,H17,H19,H11,H8)</f>
        <v>9</v>
      </c>
      <c r="O5" t="s">
        <v>70</v>
      </c>
      <c r="P5">
        <f>SUM(N8,L5,)</f>
        <v>45</v>
      </c>
      <c r="Q5"/>
    </row>
    <row r="6" spans="1:17" ht="15.75" thickBot="1" x14ac:dyDescent="0.3">
      <c r="A6" s="40" t="s">
        <v>54</v>
      </c>
      <c r="B6" s="45">
        <f>Q3</f>
        <v>56</v>
      </c>
      <c r="C6" t="s">
        <v>72</v>
      </c>
      <c r="D6">
        <v>1</v>
      </c>
      <c r="E6" t="s">
        <v>73</v>
      </c>
      <c r="F6">
        <v>1</v>
      </c>
      <c r="G6" t="s">
        <v>79</v>
      </c>
      <c r="H6">
        <v>1</v>
      </c>
      <c r="I6" t="s">
        <v>74</v>
      </c>
      <c r="J6">
        <f>SUM(D32,D33,D34,D36,D37,D38,D39,D40)</f>
        <v>62</v>
      </c>
      <c r="K6" t="s">
        <v>75</v>
      </c>
      <c r="L6">
        <f>SUM(F10,F36,F37)</f>
        <v>31</v>
      </c>
      <c r="M6" t="s">
        <v>76</v>
      </c>
      <c r="N6">
        <f>SUM(H15,H31,H33,H34)</f>
        <v>21</v>
      </c>
      <c r="O6" t="s">
        <v>77</v>
      </c>
      <c r="P6">
        <f>SUM(N7,L8,J9)</f>
        <v>162</v>
      </c>
      <c r="Q6"/>
    </row>
    <row r="7" spans="1:17" x14ac:dyDescent="0.25">
      <c r="A7" s="44"/>
      <c r="B7" s="44"/>
      <c r="C7" t="s">
        <v>78</v>
      </c>
      <c r="D7">
        <v>2</v>
      </c>
      <c r="E7" t="s">
        <v>207</v>
      </c>
      <c r="F7">
        <v>1</v>
      </c>
      <c r="G7" t="s">
        <v>85</v>
      </c>
      <c r="H7">
        <v>1</v>
      </c>
      <c r="I7" t="s">
        <v>80</v>
      </c>
      <c r="J7">
        <f>SUM(D43,D44,D46,D47,D48,D49,D50,D51)</f>
        <v>47</v>
      </c>
      <c r="K7" t="s">
        <v>81</v>
      </c>
      <c r="L7">
        <f>SUM(F38,F21,F15,F17,F18,F33)</f>
        <v>22</v>
      </c>
      <c r="M7" t="s">
        <v>77</v>
      </c>
      <c r="N7">
        <f>SUM(H29,H6)</f>
        <v>2</v>
      </c>
      <c r="O7" t="s">
        <v>82</v>
      </c>
      <c r="P7">
        <f>SUM(N6,L7,J13)</f>
        <v>54</v>
      </c>
      <c r="Q7"/>
    </row>
    <row r="8" spans="1:17" x14ac:dyDescent="0.25">
      <c r="A8"/>
      <c r="B8"/>
      <c r="C8" t="s">
        <v>83</v>
      </c>
      <c r="D8">
        <v>1</v>
      </c>
      <c r="E8" t="s">
        <v>84</v>
      </c>
      <c r="F8">
        <v>1</v>
      </c>
      <c r="G8" t="s">
        <v>89</v>
      </c>
      <c r="H8">
        <v>1</v>
      </c>
      <c r="I8" t="s">
        <v>64</v>
      </c>
      <c r="J8">
        <f>SUM(D13,D15,D16,D17)</f>
        <v>15</v>
      </c>
      <c r="K8" t="s">
        <v>86</v>
      </c>
      <c r="L8">
        <f>SUM(F6,F8,F7,F12,F22,F24,F25,F34,F39,F40,F41,F29,F28,F31,F14)</f>
        <v>38</v>
      </c>
      <c r="M8" t="s">
        <v>70</v>
      </c>
      <c r="N8">
        <f>SUM(H4,H21,H5,H9,H14,H18,H36,H37)</f>
        <v>22</v>
      </c>
      <c r="O8" t="s">
        <v>71</v>
      </c>
      <c r="P8">
        <f>SUM(N5,J11)</f>
        <v>11</v>
      </c>
      <c r="Q8"/>
    </row>
    <row r="9" spans="1:17" x14ac:dyDescent="0.25">
      <c r="A9"/>
      <c r="B9"/>
      <c r="C9" t="s">
        <v>87</v>
      </c>
      <c r="D9">
        <v>22</v>
      </c>
      <c r="E9" t="s">
        <v>88</v>
      </c>
      <c r="F9">
        <v>1</v>
      </c>
      <c r="G9" t="s">
        <v>208</v>
      </c>
      <c r="H9">
        <v>2</v>
      </c>
      <c r="I9" t="s">
        <v>77</v>
      </c>
      <c r="J9">
        <f>SUM(D8,D10,D11,D18,D19,D21,D22,D23,D24,D51,D29,D30,D5)</f>
        <v>122</v>
      </c>
      <c r="K9" t="s">
        <v>74</v>
      </c>
      <c r="L9">
        <f>SUM(F32)</f>
        <v>5</v>
      </c>
      <c r="M9" t="s">
        <v>64</v>
      </c>
      <c r="N9">
        <f>SUM(H10)</f>
        <v>1</v>
      </c>
      <c r="O9" t="s">
        <v>63</v>
      </c>
      <c r="P9">
        <f>SUM(N4,)</f>
        <v>33</v>
      </c>
      <c r="Q9"/>
    </row>
    <row r="10" spans="1:17" x14ac:dyDescent="0.25">
      <c r="A10"/>
      <c r="B10"/>
      <c r="C10" t="s">
        <v>90</v>
      </c>
      <c r="D10">
        <v>1</v>
      </c>
      <c r="E10" t="s">
        <v>91</v>
      </c>
      <c r="F10">
        <v>5</v>
      </c>
      <c r="G10" t="s">
        <v>94</v>
      </c>
      <c r="H10">
        <v>1</v>
      </c>
      <c r="I10" t="s">
        <v>75</v>
      </c>
      <c r="J10">
        <f>SUM(D42,D12,)</f>
        <v>55</v>
      </c>
      <c r="K10" t="s">
        <v>64</v>
      </c>
      <c r="L10">
        <f>SUM(F11)</f>
        <v>1</v>
      </c>
      <c r="M10" t="s">
        <v>58</v>
      </c>
      <c r="N10">
        <f>SUM(H16)</f>
        <v>4</v>
      </c>
      <c r="O10" t="s">
        <v>57</v>
      </c>
      <c r="P10">
        <f>SUM(N3,L3,)</f>
        <v>31</v>
      </c>
      <c r="Q10"/>
    </row>
    <row r="11" spans="1:17" x14ac:dyDescent="0.25">
      <c r="A11"/>
      <c r="B11"/>
      <c r="C11" t="s">
        <v>92</v>
      </c>
      <c r="D11">
        <v>1</v>
      </c>
      <c r="E11" t="s">
        <v>93</v>
      </c>
      <c r="F11">
        <v>1</v>
      </c>
      <c r="G11" t="s">
        <v>99</v>
      </c>
      <c r="H11">
        <v>2</v>
      </c>
      <c r="I11" t="s">
        <v>95</v>
      </c>
      <c r="J11">
        <f>SUM(D53,D52,)</f>
        <v>2</v>
      </c>
      <c r="K11" s="44" t="s">
        <v>96</v>
      </c>
      <c r="L11" s="44">
        <f>SUM(L3:L10)</f>
        <v>145</v>
      </c>
      <c r="M11" t="s">
        <v>108</v>
      </c>
      <c r="N11">
        <f>SUM(H32)</f>
        <v>1</v>
      </c>
      <c r="O11" t="s">
        <v>75</v>
      </c>
      <c r="P11">
        <f>SUM(L6,J10)</f>
        <v>86</v>
      </c>
      <c r="Q11"/>
    </row>
    <row r="12" spans="1:17" x14ac:dyDescent="0.25">
      <c r="A12"/>
      <c r="B12"/>
      <c r="C12" t="s">
        <v>91</v>
      </c>
      <c r="D12">
        <v>13</v>
      </c>
      <c r="E12" t="s">
        <v>98</v>
      </c>
      <c r="F12">
        <v>1</v>
      </c>
      <c r="G12" t="s">
        <v>103</v>
      </c>
      <c r="H12">
        <v>14</v>
      </c>
      <c r="I12" t="s">
        <v>100</v>
      </c>
      <c r="J12">
        <f>SUM(D27)</f>
        <v>26</v>
      </c>
      <c r="K12"/>
      <c r="L12"/>
      <c r="M12" t="s">
        <v>74</v>
      </c>
      <c r="N12">
        <f>SUM(H35)</f>
        <v>1</v>
      </c>
      <c r="O12" t="s">
        <v>74</v>
      </c>
      <c r="P12">
        <f>SUM(L9,J6,N12)</f>
        <v>68</v>
      </c>
      <c r="Q12"/>
    </row>
    <row r="13" spans="1:17" x14ac:dyDescent="0.25">
      <c r="A13"/>
      <c r="B13"/>
      <c r="C13" t="s">
        <v>101</v>
      </c>
      <c r="D13">
        <v>12</v>
      </c>
      <c r="E13" t="s">
        <v>102</v>
      </c>
      <c r="F13">
        <v>1</v>
      </c>
      <c r="G13" t="s">
        <v>107</v>
      </c>
      <c r="H13">
        <v>1</v>
      </c>
      <c r="I13" t="s">
        <v>104</v>
      </c>
      <c r="J13">
        <v>11</v>
      </c>
      <c r="K13"/>
      <c r="L13"/>
      <c r="M13" s="44" t="s">
        <v>96</v>
      </c>
      <c r="N13" s="44">
        <f>SUM(N3:N12)</f>
        <v>124</v>
      </c>
      <c r="O13" t="s">
        <v>62</v>
      </c>
      <c r="P13">
        <f>SUM(J4)</f>
        <v>3</v>
      </c>
      <c r="Q13"/>
    </row>
    <row r="14" spans="1:17" x14ac:dyDescent="0.25">
      <c r="A14"/>
      <c r="B14"/>
      <c r="C14" t="s">
        <v>105</v>
      </c>
      <c r="D14">
        <v>8</v>
      </c>
      <c r="E14" t="s">
        <v>106</v>
      </c>
      <c r="F14">
        <v>2</v>
      </c>
      <c r="G14" t="s">
        <v>111</v>
      </c>
      <c r="H14">
        <v>1</v>
      </c>
      <c r="I14" s="44" t="s">
        <v>96</v>
      </c>
      <c r="J14" s="44">
        <f>SUM(J3:J13)</f>
        <v>397</v>
      </c>
      <c r="K14"/>
      <c r="L14"/>
      <c r="M14"/>
      <c r="N14"/>
      <c r="O14" t="s">
        <v>69</v>
      </c>
      <c r="P14">
        <f>SUM(J5,N11)</f>
        <v>23</v>
      </c>
      <c r="Q14"/>
    </row>
    <row r="15" spans="1:17" x14ac:dyDescent="0.25">
      <c r="A15"/>
      <c r="B15"/>
      <c r="C15" t="s">
        <v>109</v>
      </c>
      <c r="D15">
        <v>1</v>
      </c>
      <c r="E15" t="s">
        <v>110</v>
      </c>
      <c r="F15">
        <v>14</v>
      </c>
      <c r="G15" t="s">
        <v>110</v>
      </c>
      <c r="H15">
        <v>18</v>
      </c>
      <c r="I15"/>
      <c r="J15"/>
      <c r="K15"/>
      <c r="L15"/>
      <c r="M15"/>
      <c r="N15"/>
      <c r="O15" t="s">
        <v>80</v>
      </c>
      <c r="P15">
        <f>SUM(J7)</f>
        <v>47</v>
      </c>
      <c r="Q15"/>
    </row>
    <row r="16" spans="1:17" x14ac:dyDescent="0.25">
      <c r="A16"/>
      <c r="B16"/>
      <c r="C16" t="s">
        <v>112</v>
      </c>
      <c r="D16">
        <v>1</v>
      </c>
      <c r="E16" t="s">
        <v>113</v>
      </c>
      <c r="F16">
        <v>1</v>
      </c>
      <c r="G16" t="s">
        <v>116</v>
      </c>
      <c r="H16">
        <v>4</v>
      </c>
      <c r="I16"/>
      <c r="J16"/>
      <c r="K16"/>
      <c r="L16"/>
      <c r="M16"/>
      <c r="N16"/>
      <c r="O16" t="s">
        <v>100</v>
      </c>
      <c r="P16">
        <f>SUM(J12)</f>
        <v>26</v>
      </c>
      <c r="Q16"/>
    </row>
    <row r="17" spans="1:17" x14ac:dyDescent="0.25">
      <c r="A17"/>
      <c r="B17"/>
      <c r="C17" t="s">
        <v>114</v>
      </c>
      <c r="D17">
        <v>1</v>
      </c>
      <c r="E17" t="s">
        <v>115</v>
      </c>
      <c r="F17">
        <v>1</v>
      </c>
      <c r="G17" t="s">
        <v>119</v>
      </c>
      <c r="H17">
        <v>1</v>
      </c>
      <c r="I17"/>
      <c r="J17"/>
      <c r="K17"/>
      <c r="L17"/>
      <c r="M17"/>
      <c r="N17"/>
      <c r="O17" s="44" t="s">
        <v>96</v>
      </c>
      <c r="P17" s="44">
        <f>SUM(P3:P16)</f>
        <v>666</v>
      </c>
      <c r="Q17"/>
    </row>
    <row r="18" spans="1:17" x14ac:dyDescent="0.25">
      <c r="A18"/>
      <c r="B18"/>
      <c r="C18" t="s">
        <v>117</v>
      </c>
      <c r="D18">
        <v>107</v>
      </c>
      <c r="E18" t="s">
        <v>118</v>
      </c>
      <c r="F18">
        <v>1</v>
      </c>
      <c r="G18" t="s">
        <v>122</v>
      </c>
      <c r="H18">
        <v>1</v>
      </c>
      <c r="I18"/>
      <c r="J18"/>
      <c r="K18"/>
      <c r="L18"/>
      <c r="M18"/>
      <c r="N18"/>
      <c r="O18"/>
      <c r="P18"/>
      <c r="Q18"/>
    </row>
    <row r="19" spans="1:17" x14ac:dyDescent="0.25">
      <c r="A19"/>
      <c r="B19"/>
      <c r="C19" t="s">
        <v>120</v>
      </c>
      <c r="D19">
        <v>1</v>
      </c>
      <c r="E19" t="s">
        <v>121</v>
      </c>
      <c r="F19">
        <v>1</v>
      </c>
      <c r="G19" t="s">
        <v>125</v>
      </c>
      <c r="H19">
        <v>1</v>
      </c>
      <c r="I19"/>
      <c r="J19"/>
      <c r="K19"/>
      <c r="L19"/>
      <c r="M19"/>
      <c r="N19"/>
      <c r="O19"/>
      <c r="P19"/>
      <c r="Q19"/>
    </row>
    <row r="20" spans="1:17" x14ac:dyDescent="0.25">
      <c r="A20"/>
      <c r="B20"/>
      <c r="C20" t="s">
        <v>123</v>
      </c>
      <c r="D20">
        <v>1</v>
      </c>
      <c r="E20" t="s">
        <v>124</v>
      </c>
      <c r="F20">
        <v>3</v>
      </c>
      <c r="G20" t="s">
        <v>128</v>
      </c>
      <c r="H20">
        <v>4</v>
      </c>
      <c r="I20"/>
      <c r="J20"/>
      <c r="K20"/>
      <c r="L20"/>
      <c r="M20"/>
      <c r="N20"/>
      <c r="O20"/>
      <c r="P20"/>
      <c r="Q20"/>
    </row>
    <row r="21" spans="1:17" x14ac:dyDescent="0.25">
      <c r="A21"/>
      <c r="B21"/>
      <c r="C21" t="s">
        <v>126</v>
      </c>
      <c r="D21">
        <v>1</v>
      </c>
      <c r="E21" t="s">
        <v>127</v>
      </c>
      <c r="F21">
        <v>4</v>
      </c>
      <c r="G21" t="s">
        <v>131</v>
      </c>
      <c r="H21">
        <v>1</v>
      </c>
      <c r="I21"/>
      <c r="J21"/>
      <c r="K21"/>
      <c r="L21"/>
      <c r="M21"/>
      <c r="N21"/>
      <c r="O21"/>
      <c r="P21"/>
      <c r="Q21"/>
    </row>
    <row r="22" spans="1:17" x14ac:dyDescent="0.25">
      <c r="A22"/>
      <c r="B22"/>
      <c r="C22" t="s">
        <v>129</v>
      </c>
      <c r="D22">
        <v>1</v>
      </c>
      <c r="E22" t="s">
        <v>130</v>
      </c>
      <c r="F22">
        <v>6</v>
      </c>
      <c r="G22" t="s">
        <v>134</v>
      </c>
      <c r="H22">
        <v>5</v>
      </c>
      <c r="I22"/>
      <c r="J22"/>
      <c r="K22"/>
      <c r="L22"/>
      <c r="M22"/>
      <c r="N22"/>
      <c r="O22"/>
      <c r="P22"/>
      <c r="Q22"/>
    </row>
    <row r="23" spans="1:17" x14ac:dyDescent="0.25">
      <c r="A23"/>
      <c r="B23"/>
      <c r="C23" t="s">
        <v>132</v>
      </c>
      <c r="D23">
        <v>1</v>
      </c>
      <c r="E23" t="s">
        <v>133</v>
      </c>
      <c r="F23">
        <v>1</v>
      </c>
      <c r="G23" t="s">
        <v>137</v>
      </c>
      <c r="H23">
        <v>1</v>
      </c>
      <c r="I23"/>
      <c r="J23"/>
      <c r="K23"/>
      <c r="L23"/>
      <c r="M23"/>
      <c r="N23"/>
      <c r="O23"/>
      <c r="P23"/>
      <c r="Q23"/>
    </row>
    <row r="24" spans="1:17" x14ac:dyDescent="0.25">
      <c r="A24"/>
      <c r="B24"/>
      <c r="C24" t="s">
        <v>135</v>
      </c>
      <c r="D24">
        <v>1</v>
      </c>
      <c r="E24" t="s">
        <v>136</v>
      </c>
      <c r="F24">
        <v>1</v>
      </c>
      <c r="G24" t="s">
        <v>139</v>
      </c>
      <c r="H24">
        <v>1</v>
      </c>
      <c r="I24"/>
      <c r="J24"/>
      <c r="K24"/>
      <c r="L24"/>
      <c r="M24"/>
      <c r="N24"/>
      <c r="O24"/>
      <c r="P24"/>
      <c r="Q24"/>
    </row>
    <row r="25" spans="1:17" x14ac:dyDescent="0.25">
      <c r="A25"/>
      <c r="B25"/>
      <c r="C25" t="s">
        <v>110</v>
      </c>
      <c r="D25">
        <v>10</v>
      </c>
      <c r="E25" t="s">
        <v>138</v>
      </c>
      <c r="F25">
        <v>1</v>
      </c>
      <c r="G25" t="s">
        <v>142</v>
      </c>
      <c r="H25">
        <v>1</v>
      </c>
      <c r="I25"/>
      <c r="J25"/>
      <c r="K25"/>
      <c r="L25"/>
      <c r="M25"/>
      <c r="N25"/>
      <c r="O25"/>
      <c r="P25"/>
      <c r="Q25"/>
    </row>
    <row r="26" spans="1:17" x14ac:dyDescent="0.25">
      <c r="A26"/>
      <c r="B26"/>
      <c r="C26" t="s">
        <v>140</v>
      </c>
      <c r="D26">
        <v>1</v>
      </c>
      <c r="E26" t="s">
        <v>141</v>
      </c>
      <c r="F26">
        <v>1</v>
      </c>
      <c r="G26" t="s">
        <v>145</v>
      </c>
      <c r="H26">
        <v>1</v>
      </c>
      <c r="I26"/>
      <c r="J26"/>
      <c r="K26"/>
      <c r="L26"/>
      <c r="M26"/>
      <c r="N26"/>
      <c r="O26"/>
      <c r="P26"/>
      <c r="Q26"/>
    </row>
    <row r="27" spans="1:17" x14ac:dyDescent="0.25">
      <c r="A27"/>
      <c r="B27"/>
      <c r="C27" t="s">
        <v>143</v>
      </c>
      <c r="D27">
        <v>26</v>
      </c>
      <c r="E27" t="s">
        <v>144</v>
      </c>
      <c r="F27">
        <v>1</v>
      </c>
      <c r="G27" t="s">
        <v>148</v>
      </c>
      <c r="H27">
        <v>1</v>
      </c>
      <c r="I27"/>
      <c r="J27"/>
      <c r="K27"/>
      <c r="L27"/>
      <c r="M27"/>
      <c r="N27"/>
      <c r="O27"/>
      <c r="P27"/>
      <c r="Q27"/>
    </row>
    <row r="28" spans="1:17" x14ac:dyDescent="0.25">
      <c r="A28"/>
      <c r="B28"/>
      <c r="C28" t="s">
        <v>146</v>
      </c>
      <c r="D28">
        <v>2</v>
      </c>
      <c r="E28" t="s">
        <v>147</v>
      </c>
      <c r="F28">
        <v>4</v>
      </c>
      <c r="G28" t="s">
        <v>151</v>
      </c>
      <c r="H28">
        <v>2</v>
      </c>
      <c r="I28"/>
      <c r="J28"/>
      <c r="K28"/>
      <c r="L28"/>
      <c r="M28"/>
      <c r="N28"/>
      <c r="O28"/>
      <c r="P28"/>
      <c r="Q28"/>
    </row>
    <row r="29" spans="1:17" x14ac:dyDescent="0.25">
      <c r="A29"/>
      <c r="B29"/>
      <c r="C29" t="s">
        <v>149</v>
      </c>
      <c r="D29">
        <v>1</v>
      </c>
      <c r="E29" t="s">
        <v>150</v>
      </c>
      <c r="F29">
        <v>15</v>
      </c>
      <c r="G29" t="s">
        <v>153</v>
      </c>
      <c r="H29">
        <v>1</v>
      </c>
      <c r="I29"/>
      <c r="J29"/>
      <c r="K29"/>
      <c r="L29"/>
      <c r="M29"/>
      <c r="N29"/>
      <c r="O29"/>
      <c r="P29"/>
      <c r="Q29"/>
    </row>
    <row r="30" spans="1:17" x14ac:dyDescent="0.25">
      <c r="A30"/>
      <c r="B30"/>
      <c r="C30" t="s">
        <v>152</v>
      </c>
      <c r="D30">
        <v>1</v>
      </c>
      <c r="E30" t="s">
        <v>116</v>
      </c>
      <c r="F30">
        <v>19</v>
      </c>
      <c r="G30" t="s">
        <v>156</v>
      </c>
      <c r="H30">
        <v>5</v>
      </c>
      <c r="I30"/>
      <c r="J30"/>
      <c r="K30"/>
      <c r="L30"/>
      <c r="M30"/>
      <c r="N30"/>
      <c r="O30"/>
      <c r="P30"/>
      <c r="Q30"/>
    </row>
    <row r="31" spans="1:17" x14ac:dyDescent="0.25">
      <c r="A31"/>
      <c r="B31"/>
      <c r="C31" t="s">
        <v>154</v>
      </c>
      <c r="D31">
        <v>1</v>
      </c>
      <c r="E31" t="s">
        <v>155</v>
      </c>
      <c r="F31">
        <v>1</v>
      </c>
      <c r="G31" t="s">
        <v>158</v>
      </c>
      <c r="H31">
        <v>1</v>
      </c>
      <c r="I31"/>
      <c r="J31"/>
      <c r="K31"/>
      <c r="L31"/>
      <c r="M31"/>
      <c r="N31"/>
      <c r="O31"/>
      <c r="P31"/>
      <c r="Q31"/>
    </row>
    <row r="32" spans="1:17" x14ac:dyDescent="0.25">
      <c r="A32"/>
      <c r="B32"/>
      <c r="C32" t="s">
        <v>74</v>
      </c>
      <c r="D32">
        <v>47</v>
      </c>
      <c r="E32" t="s">
        <v>157</v>
      </c>
      <c r="F32">
        <v>5</v>
      </c>
      <c r="G32" t="s">
        <v>97</v>
      </c>
      <c r="H32">
        <v>1</v>
      </c>
      <c r="I32"/>
      <c r="J32"/>
      <c r="K32"/>
      <c r="L32"/>
      <c r="M32"/>
      <c r="N32"/>
      <c r="O32"/>
      <c r="P32"/>
      <c r="Q32"/>
    </row>
    <row r="33" spans="1:17" x14ac:dyDescent="0.25">
      <c r="A33"/>
      <c r="B33"/>
      <c r="C33" t="s">
        <v>159</v>
      </c>
      <c r="D33">
        <v>6</v>
      </c>
      <c r="E33" t="s">
        <v>160</v>
      </c>
      <c r="F33">
        <v>1</v>
      </c>
      <c r="G33" t="s">
        <v>209</v>
      </c>
      <c r="H33">
        <v>1</v>
      </c>
      <c r="I33"/>
      <c r="J33"/>
      <c r="K33"/>
      <c r="L33"/>
      <c r="M33"/>
      <c r="N33"/>
      <c r="O33"/>
      <c r="P33"/>
      <c r="Q33"/>
    </row>
    <row r="34" spans="1:17" x14ac:dyDescent="0.25">
      <c r="A34"/>
      <c r="B34"/>
      <c r="C34" t="s">
        <v>161</v>
      </c>
      <c r="D34">
        <v>1</v>
      </c>
      <c r="E34" t="s">
        <v>162</v>
      </c>
      <c r="F34">
        <v>1</v>
      </c>
      <c r="G34" t="s">
        <v>210</v>
      </c>
      <c r="H34">
        <v>1</v>
      </c>
      <c r="I34"/>
      <c r="J34"/>
      <c r="K34"/>
      <c r="L34"/>
      <c r="M34"/>
      <c r="N34"/>
      <c r="O34"/>
      <c r="P34"/>
      <c r="Q34"/>
    </row>
    <row r="35" spans="1:17" x14ac:dyDescent="0.25">
      <c r="A35"/>
      <c r="B35"/>
      <c r="C35" t="s">
        <v>163</v>
      </c>
      <c r="D35">
        <v>12</v>
      </c>
      <c r="E35" t="s">
        <v>164</v>
      </c>
      <c r="F35">
        <v>1</v>
      </c>
      <c r="G35" t="s">
        <v>157</v>
      </c>
      <c r="H35">
        <v>1</v>
      </c>
      <c r="I35"/>
      <c r="J35"/>
      <c r="K35"/>
      <c r="L35"/>
      <c r="M35"/>
      <c r="N35"/>
      <c r="O35"/>
      <c r="P35"/>
      <c r="Q35"/>
    </row>
    <row r="36" spans="1:17" x14ac:dyDescent="0.25">
      <c r="A36"/>
      <c r="B36"/>
      <c r="C36" t="s">
        <v>165</v>
      </c>
      <c r="D36">
        <v>4</v>
      </c>
      <c r="E36" t="s">
        <v>166</v>
      </c>
      <c r="F36">
        <v>25</v>
      </c>
      <c r="G36" t="s">
        <v>211</v>
      </c>
      <c r="H36">
        <v>1</v>
      </c>
      <c r="I36"/>
      <c r="J36"/>
      <c r="K36"/>
      <c r="L36"/>
      <c r="M36"/>
      <c r="N36"/>
      <c r="O36"/>
      <c r="P36"/>
      <c r="Q36"/>
    </row>
    <row r="37" spans="1:17" x14ac:dyDescent="0.25">
      <c r="A37"/>
      <c r="B37"/>
      <c r="C37" t="s">
        <v>167</v>
      </c>
      <c r="D37">
        <v>1</v>
      </c>
      <c r="E37" t="s">
        <v>168</v>
      </c>
      <c r="F37">
        <v>1</v>
      </c>
      <c r="G37" t="s">
        <v>304</v>
      </c>
      <c r="H37">
        <v>1</v>
      </c>
      <c r="I37"/>
      <c r="J37"/>
      <c r="K37"/>
      <c r="L37"/>
      <c r="M37"/>
      <c r="N37"/>
      <c r="O37"/>
      <c r="P37"/>
      <c r="Q37"/>
    </row>
    <row r="38" spans="1:17" x14ac:dyDescent="0.25">
      <c r="A38"/>
      <c r="B38"/>
      <c r="C38" t="s">
        <v>169</v>
      </c>
      <c r="D38">
        <v>1</v>
      </c>
      <c r="E38" t="s">
        <v>170</v>
      </c>
      <c r="F38">
        <v>1</v>
      </c>
      <c r="G38" s="44" t="s">
        <v>212</v>
      </c>
      <c r="H38" s="44">
        <f>SUM(H3:H37)</f>
        <v>124</v>
      </c>
      <c r="I38"/>
      <c r="J38"/>
      <c r="K38"/>
      <c r="L38"/>
      <c r="M38"/>
      <c r="N38"/>
      <c r="O38"/>
      <c r="P38"/>
      <c r="Q38"/>
    </row>
    <row r="39" spans="1:17" x14ac:dyDescent="0.25">
      <c r="A39"/>
      <c r="B39"/>
      <c r="C39" t="s">
        <v>171</v>
      </c>
      <c r="D39">
        <v>1</v>
      </c>
      <c r="E39" t="s">
        <v>172</v>
      </c>
      <c r="F39">
        <v>1</v>
      </c>
      <c r="G39"/>
      <c r="H39"/>
      <c r="I39"/>
      <c r="J39"/>
      <c r="K39"/>
      <c r="L39"/>
      <c r="M39"/>
      <c r="N39"/>
      <c r="O39"/>
      <c r="P39"/>
      <c r="Q39"/>
    </row>
    <row r="40" spans="1:17" x14ac:dyDescent="0.25">
      <c r="A40"/>
      <c r="B40"/>
      <c r="C40" t="s">
        <v>173</v>
      </c>
      <c r="D40">
        <v>1</v>
      </c>
      <c r="E40" t="s">
        <v>174</v>
      </c>
      <c r="F40">
        <v>1</v>
      </c>
      <c r="G40"/>
      <c r="H40"/>
      <c r="I40"/>
      <c r="J40"/>
      <c r="K40"/>
      <c r="L40"/>
      <c r="M40"/>
      <c r="N40"/>
      <c r="O40"/>
      <c r="P40"/>
      <c r="Q40"/>
    </row>
    <row r="41" spans="1:17" x14ac:dyDescent="0.25">
      <c r="A41"/>
      <c r="B41"/>
      <c r="C41" t="s">
        <v>175</v>
      </c>
      <c r="D41">
        <v>1</v>
      </c>
      <c r="E41" t="s">
        <v>176</v>
      </c>
      <c r="F41">
        <v>1</v>
      </c>
      <c r="G41"/>
      <c r="H41"/>
      <c r="I41"/>
      <c r="J41"/>
      <c r="K41"/>
      <c r="L41"/>
      <c r="M41"/>
      <c r="N41"/>
      <c r="O41"/>
      <c r="P41"/>
      <c r="Q41"/>
    </row>
    <row r="42" spans="1:17" x14ac:dyDescent="0.25">
      <c r="A42"/>
      <c r="B42"/>
      <c r="C42" t="s">
        <v>177</v>
      </c>
      <c r="D42">
        <v>42</v>
      </c>
      <c r="E42" s="44" t="s">
        <v>212</v>
      </c>
      <c r="F42" s="44">
        <f ca="1">SUM(F3:F42)</f>
        <v>145</v>
      </c>
      <c r="G42"/>
      <c r="H42"/>
      <c r="I42"/>
      <c r="J42"/>
      <c r="K42"/>
      <c r="L42"/>
      <c r="M42"/>
      <c r="N42"/>
      <c r="O42"/>
      <c r="P42"/>
      <c r="Q42"/>
    </row>
    <row r="43" spans="1:17" x14ac:dyDescent="0.25">
      <c r="A43"/>
      <c r="B43"/>
      <c r="C43" t="s">
        <v>178</v>
      </c>
      <c r="D43">
        <v>38</v>
      </c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 x14ac:dyDescent="0.25">
      <c r="A44"/>
      <c r="B44"/>
      <c r="C44" t="s">
        <v>179</v>
      </c>
      <c r="D44">
        <v>1</v>
      </c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 x14ac:dyDescent="0.25">
      <c r="A45"/>
      <c r="B45"/>
      <c r="C45" t="s">
        <v>180</v>
      </c>
      <c r="D45">
        <v>2</v>
      </c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17" x14ac:dyDescent="0.25">
      <c r="A46"/>
      <c r="B46"/>
      <c r="C46" t="s">
        <v>181</v>
      </c>
      <c r="D46">
        <v>3</v>
      </c>
      <c r="E46"/>
      <c r="F46"/>
      <c r="G46"/>
      <c r="H46"/>
      <c r="I46"/>
      <c r="J46"/>
      <c r="K46"/>
      <c r="L46"/>
      <c r="M46"/>
      <c r="N46"/>
      <c r="O46"/>
      <c r="P46"/>
      <c r="Q46"/>
    </row>
    <row r="47" spans="1:17" x14ac:dyDescent="0.25">
      <c r="A47"/>
      <c r="B47"/>
      <c r="C47" t="s">
        <v>182</v>
      </c>
      <c r="D47">
        <v>1</v>
      </c>
      <c r="E47"/>
      <c r="F47"/>
      <c r="G47"/>
      <c r="H47"/>
      <c r="I47"/>
      <c r="J47"/>
      <c r="K47"/>
      <c r="L47"/>
      <c r="M47"/>
      <c r="N47"/>
      <c r="O47"/>
      <c r="P47"/>
      <c r="Q47"/>
    </row>
    <row r="48" spans="1:17" x14ac:dyDescent="0.25">
      <c r="A48"/>
      <c r="B48"/>
      <c r="C48" t="s">
        <v>183</v>
      </c>
      <c r="D48">
        <v>1</v>
      </c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17" x14ac:dyDescent="0.25">
      <c r="A49"/>
      <c r="B49"/>
      <c r="C49" t="s">
        <v>184</v>
      </c>
      <c r="D49">
        <v>1</v>
      </c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 x14ac:dyDescent="0.25">
      <c r="A50"/>
      <c r="B50"/>
      <c r="C50" t="s">
        <v>185</v>
      </c>
      <c r="D50">
        <v>1</v>
      </c>
      <c r="E50"/>
      <c r="F50"/>
      <c r="G50"/>
      <c r="H50"/>
      <c r="I50"/>
      <c r="J50"/>
      <c r="K50"/>
      <c r="L50"/>
      <c r="M50"/>
      <c r="N50"/>
      <c r="O50"/>
      <c r="P50"/>
      <c r="Q50"/>
    </row>
    <row r="51" spans="1:17" x14ac:dyDescent="0.25">
      <c r="A51"/>
      <c r="B51"/>
      <c r="C51" t="s">
        <v>186</v>
      </c>
      <c r="D51">
        <v>1</v>
      </c>
      <c r="E51"/>
      <c r="F51"/>
      <c r="G51"/>
      <c r="H51"/>
      <c r="I51"/>
      <c r="J51"/>
      <c r="K51"/>
      <c r="L51"/>
      <c r="M51"/>
      <c r="N51"/>
      <c r="O51"/>
      <c r="P51"/>
      <c r="Q51"/>
    </row>
    <row r="52" spans="1:17" x14ac:dyDescent="0.25">
      <c r="A52"/>
      <c r="B52"/>
      <c r="C52" t="s">
        <v>187</v>
      </c>
      <c r="D52">
        <v>1</v>
      </c>
      <c r="E52"/>
      <c r="F52"/>
      <c r="G52"/>
      <c r="H52"/>
      <c r="I52"/>
      <c r="J52"/>
      <c r="K52"/>
      <c r="L52"/>
      <c r="M52"/>
      <c r="N52"/>
      <c r="O52"/>
      <c r="P52"/>
      <c r="Q52"/>
    </row>
    <row r="53" spans="1:17" x14ac:dyDescent="0.25">
      <c r="A53"/>
      <c r="B53"/>
      <c r="C53" t="s">
        <v>188</v>
      </c>
      <c r="D53">
        <v>1</v>
      </c>
      <c r="E53"/>
      <c r="F53"/>
      <c r="G53"/>
      <c r="H53"/>
      <c r="I53"/>
      <c r="J53"/>
      <c r="K53"/>
      <c r="L53"/>
      <c r="M53"/>
      <c r="N53"/>
      <c r="O53"/>
      <c r="P53"/>
      <c r="Q53"/>
    </row>
    <row r="54" spans="1:17" x14ac:dyDescent="0.25">
      <c r="A54"/>
      <c r="B54"/>
      <c r="C54" t="s">
        <v>189</v>
      </c>
      <c r="D54">
        <v>1</v>
      </c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 x14ac:dyDescent="0.25">
      <c r="A55"/>
      <c r="B55"/>
      <c r="C55" s="44" t="s">
        <v>212</v>
      </c>
      <c r="D55" s="44">
        <f>SUM(D3:D54)</f>
        <v>397</v>
      </c>
      <c r="E55"/>
      <c r="F55"/>
      <c r="G55"/>
      <c r="H55"/>
      <c r="I55"/>
      <c r="J55"/>
      <c r="K55"/>
      <c r="L55"/>
      <c r="M55"/>
      <c r="N55"/>
      <c r="O55"/>
      <c r="P55"/>
      <c r="Q55"/>
    </row>
    <row r="56" spans="1:17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</row>
    <row r="57" spans="1:17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</row>
    <row r="58" spans="1:17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</row>
    <row r="59" spans="1:17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</row>
    <row r="61" spans="1:17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  <row r="63" spans="1:17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</row>
    <row r="64" spans="1:17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</row>
  </sheetData>
  <mergeCells count="1">
    <mergeCell ref="A1:E1"/>
  </mergeCells>
  <conditionalFormatting sqref="Q39">
    <cfRule type="duplicateValues" dxfId="2" priority="3"/>
  </conditionalFormatting>
  <conditionalFormatting sqref="Q43">
    <cfRule type="duplicateValues" dxfId="1" priority="2"/>
  </conditionalFormatting>
  <conditionalFormatting sqref="Q44">
    <cfRule type="duplicateValues" dxfId="0" priority="1"/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9AC9B-0A9F-4639-B98C-AA174A600BD5}">
  <dimension ref="A1:E9"/>
  <sheetViews>
    <sheetView workbookViewId="0">
      <selection activeCell="C37" sqref="C37"/>
    </sheetView>
  </sheetViews>
  <sheetFormatPr defaultRowHeight="15" x14ac:dyDescent="0.25"/>
  <cols>
    <col min="1" max="1" width="24.140625" style="4" bestFit="1" customWidth="1"/>
    <col min="2" max="16384" width="9.140625" style="4"/>
  </cols>
  <sheetData>
    <row r="1" spans="1:5" ht="31.5" customHeight="1" x14ac:dyDescent="0.25">
      <c r="A1" s="53" t="s">
        <v>201</v>
      </c>
      <c r="B1" s="54"/>
      <c r="C1" s="54"/>
      <c r="D1" s="54"/>
      <c r="E1" s="54"/>
    </row>
    <row r="2" spans="1:5" x14ac:dyDescent="0.25">
      <c r="A2" s="1" t="s">
        <v>0</v>
      </c>
      <c r="B2" s="37" t="s">
        <v>1</v>
      </c>
      <c r="C2" s="37" t="s">
        <v>2</v>
      </c>
      <c r="D2" s="37" t="s">
        <v>3</v>
      </c>
      <c r="E2" s="37" t="s">
        <v>4</v>
      </c>
    </row>
    <row r="3" spans="1:5" x14ac:dyDescent="0.25">
      <c r="A3" s="2" t="s">
        <v>5</v>
      </c>
      <c r="B3" s="47">
        <v>2.0140699999999998</v>
      </c>
      <c r="C3" s="47">
        <v>0.34350999999999998</v>
      </c>
      <c r="D3" s="47">
        <v>5.8630000000000004</v>
      </c>
      <c r="E3" s="47">
        <v>4.5399999999999996E-9</v>
      </c>
    </row>
    <row r="4" spans="1:5" x14ac:dyDescent="0.25">
      <c r="A4" s="2" t="s">
        <v>6</v>
      </c>
      <c r="B4" s="47">
        <v>2.0261999999999998</v>
      </c>
      <c r="C4" s="47">
        <v>0.32801000000000002</v>
      </c>
      <c r="D4" s="47">
        <v>6.1769999999999996</v>
      </c>
      <c r="E4" s="47">
        <v>6.5200000000000002E-10</v>
      </c>
    </row>
    <row r="5" spans="1:5" x14ac:dyDescent="0.25">
      <c r="A5" s="2" t="s">
        <v>7</v>
      </c>
      <c r="B5" s="47">
        <v>0.14019000000000001</v>
      </c>
      <c r="C5" s="47">
        <v>0.26965</v>
      </c>
      <c r="D5" s="47">
        <v>0.52</v>
      </c>
      <c r="E5" s="47">
        <v>0.60313899999999998</v>
      </c>
    </row>
    <row r="6" spans="1:5" x14ac:dyDescent="0.25">
      <c r="A6" s="2" t="s">
        <v>8</v>
      </c>
      <c r="B6" s="47">
        <v>-0.61346999999999996</v>
      </c>
      <c r="C6" s="47">
        <v>0.17648</v>
      </c>
      <c r="D6" s="47">
        <v>-3.476</v>
      </c>
      <c r="E6" s="47">
        <v>5.0900000000000001E-4</v>
      </c>
    </row>
    <row r="7" spans="1:5" x14ac:dyDescent="0.25">
      <c r="A7" s="2" t="s">
        <v>9</v>
      </c>
      <c r="B7" s="47">
        <v>-0.67735000000000001</v>
      </c>
      <c r="C7" s="47">
        <v>0.26258999999999999</v>
      </c>
      <c r="D7" s="47">
        <v>-2.58</v>
      </c>
      <c r="E7" s="47">
        <v>9.8930000000000008E-3</v>
      </c>
    </row>
    <row r="8" spans="1:5" x14ac:dyDescent="0.25">
      <c r="A8" s="2" t="s">
        <v>213</v>
      </c>
      <c r="B8" s="47">
        <v>6.5509999999999999E-2</v>
      </c>
      <c r="C8" s="47">
        <v>0.19933000000000001</v>
      </c>
      <c r="D8" s="47">
        <v>0.32900000000000001</v>
      </c>
      <c r="E8" s="47">
        <v>0.74243099999999995</v>
      </c>
    </row>
    <row r="9" spans="1:5" x14ac:dyDescent="0.25">
      <c r="A9" s="3" t="s">
        <v>10</v>
      </c>
      <c r="B9" s="48">
        <v>3.2759999999999997E-2</v>
      </c>
      <c r="C9" s="48">
        <v>0.31891000000000003</v>
      </c>
      <c r="D9" s="48">
        <v>0.10299999999999999</v>
      </c>
      <c r="E9" s="48">
        <v>0.91817599999999999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BAC40-6692-4760-83FF-2C1FDC198633}">
  <dimension ref="A1:E9"/>
  <sheetViews>
    <sheetView workbookViewId="0">
      <selection activeCell="G5" sqref="G5"/>
    </sheetView>
  </sheetViews>
  <sheetFormatPr defaultRowHeight="15" x14ac:dyDescent="0.25"/>
  <cols>
    <col min="1" max="1" width="24.140625" style="4" bestFit="1" customWidth="1"/>
    <col min="2" max="16384" width="9.140625" style="4"/>
  </cols>
  <sheetData>
    <row r="1" spans="1:5" ht="51" customHeight="1" x14ac:dyDescent="0.25">
      <c r="A1" s="53" t="s">
        <v>202</v>
      </c>
      <c r="B1" s="53"/>
      <c r="C1" s="53"/>
      <c r="D1" s="53"/>
      <c r="E1" s="53"/>
    </row>
    <row r="2" spans="1:5" x14ac:dyDescent="0.25">
      <c r="A2" s="1" t="s">
        <v>0</v>
      </c>
      <c r="B2" s="36" t="s">
        <v>1</v>
      </c>
      <c r="C2" s="36" t="s">
        <v>2</v>
      </c>
      <c r="D2" s="36" t="s">
        <v>3</v>
      </c>
      <c r="E2" s="36" t="s">
        <v>4</v>
      </c>
    </row>
    <row r="3" spans="1:5" x14ac:dyDescent="0.25">
      <c r="A3" s="2" t="s">
        <v>5</v>
      </c>
      <c r="B3" s="47">
        <v>1.8869899999999999</v>
      </c>
      <c r="C3" s="47">
        <v>0.48580000000000001</v>
      </c>
      <c r="D3" s="47">
        <v>3.8839999999999999</v>
      </c>
      <c r="E3" s="47">
        <v>1.03E-4</v>
      </c>
    </row>
    <row r="4" spans="1:5" x14ac:dyDescent="0.25">
      <c r="A4" s="2" t="s">
        <v>6</v>
      </c>
      <c r="B4" s="47">
        <v>1.9401299999999999</v>
      </c>
      <c r="C4" s="47">
        <v>0.48619000000000001</v>
      </c>
      <c r="D4" s="47">
        <v>3.99</v>
      </c>
      <c r="E4" s="47">
        <v>6.5900000000000003E-5</v>
      </c>
    </row>
    <row r="5" spans="1:5" x14ac:dyDescent="0.25">
      <c r="A5" s="2" t="s">
        <v>7</v>
      </c>
      <c r="B5" s="47">
        <v>-5.194E-2</v>
      </c>
      <c r="C5" s="47">
        <v>0.32985999999999999</v>
      </c>
      <c r="D5" s="47">
        <v>-0.157</v>
      </c>
      <c r="E5" s="47">
        <v>0.87487700000000002</v>
      </c>
    </row>
    <row r="6" spans="1:5" x14ac:dyDescent="0.25">
      <c r="A6" s="2" t="s">
        <v>8</v>
      </c>
      <c r="B6" s="47">
        <v>-0.39656999999999998</v>
      </c>
      <c r="C6" s="47">
        <v>0.32845000000000002</v>
      </c>
      <c r="D6" s="47">
        <v>-1.2070000000000001</v>
      </c>
      <c r="E6" s="47">
        <v>0.22727900000000001</v>
      </c>
    </row>
    <row r="7" spans="1:5" x14ac:dyDescent="0.25">
      <c r="A7" s="2" t="s">
        <v>9</v>
      </c>
      <c r="B7" s="47">
        <v>-0.21554999999999999</v>
      </c>
      <c r="C7" s="47">
        <v>0.50217999999999996</v>
      </c>
      <c r="D7" s="47">
        <v>-0.42899999999999999</v>
      </c>
      <c r="E7" s="47">
        <v>0.66776599999999997</v>
      </c>
    </row>
    <row r="8" spans="1:5" x14ac:dyDescent="0.25">
      <c r="A8" s="46" t="s">
        <v>213</v>
      </c>
      <c r="B8" s="47">
        <v>0.38347999999999999</v>
      </c>
      <c r="C8" s="47">
        <v>0.33622000000000002</v>
      </c>
      <c r="D8" s="47">
        <v>1.141</v>
      </c>
      <c r="E8" s="47">
        <v>0.25406000000000001</v>
      </c>
    </row>
    <row r="9" spans="1:5" x14ac:dyDescent="0.25">
      <c r="A9" s="3" t="s">
        <v>10</v>
      </c>
      <c r="B9" s="48">
        <v>-7.739E-2</v>
      </c>
      <c r="C9" s="48">
        <v>0.44196999999999997</v>
      </c>
      <c r="D9" s="48">
        <v>-0.17499999999999999</v>
      </c>
      <c r="E9" s="48">
        <v>0.86099700000000001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DA9FB-2B77-42A3-9424-04829A86251C}">
  <dimension ref="A1:J34"/>
  <sheetViews>
    <sheetView workbookViewId="0">
      <selection activeCell="A27" sqref="A27:A28"/>
    </sheetView>
  </sheetViews>
  <sheetFormatPr defaultRowHeight="15" x14ac:dyDescent="0.25"/>
  <cols>
    <col min="1" max="1" width="22.28515625" style="4" bestFit="1" customWidth="1"/>
    <col min="2" max="2" width="10.7109375" style="4" bestFit="1" customWidth="1"/>
    <col min="3" max="3" width="9.140625" style="4"/>
    <col min="4" max="4" width="11.5703125" style="4" bestFit="1" customWidth="1"/>
    <col min="5" max="16384" width="9.140625" style="4"/>
  </cols>
  <sheetData>
    <row r="1" spans="1:10" ht="51" customHeight="1" x14ac:dyDescent="0.25">
      <c r="A1" s="61" t="s">
        <v>203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x14ac:dyDescent="0.25">
      <c r="A2" s="63" t="s">
        <v>11</v>
      </c>
      <c r="B2" s="63" t="s">
        <v>12</v>
      </c>
      <c r="C2" s="63"/>
      <c r="D2" s="63"/>
      <c r="E2" s="66" t="s">
        <v>13</v>
      </c>
      <c r="F2" s="66"/>
      <c r="G2" s="66"/>
      <c r="H2" s="66"/>
      <c r="I2" s="66"/>
      <c r="J2" s="66"/>
    </row>
    <row r="3" spans="1:10" x14ac:dyDescent="0.25">
      <c r="A3" s="64"/>
      <c r="B3" s="65"/>
      <c r="C3" s="65"/>
      <c r="D3" s="65"/>
      <c r="E3" s="66" t="s">
        <v>14</v>
      </c>
      <c r="F3" s="66"/>
      <c r="G3" s="66"/>
      <c r="H3" s="66" t="s">
        <v>15</v>
      </c>
      <c r="I3" s="66"/>
      <c r="J3" s="66"/>
    </row>
    <row r="4" spans="1:10" x14ac:dyDescent="0.25">
      <c r="A4" s="65"/>
      <c r="B4" s="5"/>
      <c r="C4" s="22" t="s">
        <v>16</v>
      </c>
      <c r="D4" s="22" t="s">
        <v>17</v>
      </c>
      <c r="E4" s="22" t="s">
        <v>18</v>
      </c>
      <c r="F4" s="22" t="s">
        <v>19</v>
      </c>
      <c r="G4" s="22" t="s">
        <v>20</v>
      </c>
      <c r="H4" s="22" t="s">
        <v>18</v>
      </c>
      <c r="I4" s="22" t="s">
        <v>19</v>
      </c>
      <c r="J4" s="22" t="s">
        <v>20</v>
      </c>
    </row>
    <row r="5" spans="1:10" x14ac:dyDescent="0.25">
      <c r="A5" s="56" t="s">
        <v>21</v>
      </c>
      <c r="B5" s="14" t="s">
        <v>22</v>
      </c>
      <c r="C5" s="33">
        <v>0.85</v>
      </c>
      <c r="D5" s="49" t="s">
        <v>224</v>
      </c>
      <c r="E5" s="33">
        <v>0.85</v>
      </c>
      <c r="F5" s="33">
        <v>-0.17</v>
      </c>
      <c r="G5" s="34">
        <v>146</v>
      </c>
      <c r="H5" s="33">
        <v>0.7</v>
      </c>
      <c r="I5" s="23">
        <v>0.06</v>
      </c>
      <c r="J5" s="15">
        <v>46</v>
      </c>
    </row>
    <row r="6" spans="1:10" x14ac:dyDescent="0.25">
      <c r="A6" s="56"/>
      <c r="B6" s="14" t="s">
        <v>23</v>
      </c>
      <c r="C6" s="33">
        <v>0.83</v>
      </c>
      <c r="D6" s="49" t="s">
        <v>239</v>
      </c>
      <c r="E6" s="33">
        <v>0.6</v>
      </c>
      <c r="F6" s="33">
        <v>-0.17</v>
      </c>
      <c r="G6" s="34">
        <v>146</v>
      </c>
      <c r="H6" s="33">
        <v>0.74</v>
      </c>
      <c r="I6" s="23">
        <v>0.06</v>
      </c>
      <c r="J6" s="15">
        <v>46</v>
      </c>
    </row>
    <row r="7" spans="1:10" x14ac:dyDescent="0.25">
      <c r="A7" s="55" t="s">
        <v>24</v>
      </c>
      <c r="B7" s="14" t="s">
        <v>22</v>
      </c>
      <c r="C7" s="33">
        <v>0.83</v>
      </c>
      <c r="D7" s="49" t="s">
        <v>216</v>
      </c>
      <c r="E7" s="33">
        <v>0.75</v>
      </c>
      <c r="F7" s="33">
        <v>-0.09</v>
      </c>
      <c r="G7" s="34">
        <v>64</v>
      </c>
      <c r="H7" s="33">
        <v>0.49</v>
      </c>
      <c r="I7" s="23">
        <v>-0.09</v>
      </c>
      <c r="J7" s="15">
        <v>15</v>
      </c>
    </row>
    <row r="8" spans="1:10" x14ac:dyDescent="0.25">
      <c r="A8" s="55"/>
      <c r="B8" s="14" t="s">
        <v>23</v>
      </c>
      <c r="C8" s="33">
        <v>0.85</v>
      </c>
      <c r="D8" s="49" t="s">
        <v>193</v>
      </c>
      <c r="E8" s="33">
        <v>0.47</v>
      </c>
      <c r="F8" s="33">
        <v>-0.09</v>
      </c>
      <c r="G8" s="34">
        <v>64</v>
      </c>
      <c r="H8" s="33">
        <v>0.86</v>
      </c>
      <c r="I8" s="23">
        <v>-0.09</v>
      </c>
      <c r="J8" s="15">
        <v>15</v>
      </c>
    </row>
    <row r="9" spans="1:10" x14ac:dyDescent="0.25">
      <c r="A9" s="55" t="s">
        <v>25</v>
      </c>
      <c r="B9" s="14" t="s">
        <v>22</v>
      </c>
      <c r="C9" s="33">
        <v>0.87</v>
      </c>
      <c r="D9" s="49" t="s">
        <v>217</v>
      </c>
      <c r="E9" s="33">
        <v>0.94</v>
      </c>
      <c r="F9" s="33">
        <v>-0.28999999999999998</v>
      </c>
      <c r="G9" s="34">
        <v>73</v>
      </c>
      <c r="H9" s="33">
        <v>0.84</v>
      </c>
      <c r="I9" s="23">
        <v>0.25</v>
      </c>
      <c r="J9" s="15">
        <v>29</v>
      </c>
    </row>
    <row r="10" spans="1:10" x14ac:dyDescent="0.25">
      <c r="A10" s="55"/>
      <c r="B10" s="14" t="s">
        <v>23</v>
      </c>
      <c r="C10" s="33">
        <v>0.83</v>
      </c>
      <c r="D10" s="49" t="s">
        <v>218</v>
      </c>
      <c r="E10" s="33">
        <v>0.63</v>
      </c>
      <c r="F10" s="33">
        <v>-0.28999999999999998</v>
      </c>
      <c r="G10" s="34">
        <v>73</v>
      </c>
      <c r="H10" s="33">
        <v>0.71</v>
      </c>
      <c r="I10" s="23">
        <v>0.25</v>
      </c>
      <c r="J10" s="15">
        <v>29</v>
      </c>
    </row>
    <row r="11" spans="1:10" x14ac:dyDescent="0.25">
      <c r="A11" s="56" t="s">
        <v>26</v>
      </c>
      <c r="B11" s="14" t="s">
        <v>22</v>
      </c>
      <c r="C11" s="33">
        <v>0.82</v>
      </c>
      <c r="D11" s="49" t="s">
        <v>190</v>
      </c>
      <c r="E11" s="33">
        <v>0.8</v>
      </c>
      <c r="F11" s="33">
        <v>-0.28000000000000003</v>
      </c>
      <c r="G11" s="34">
        <v>96</v>
      </c>
      <c r="H11" s="33">
        <v>0.73</v>
      </c>
      <c r="I11" s="23">
        <v>0.08</v>
      </c>
      <c r="J11" s="15">
        <v>34</v>
      </c>
    </row>
    <row r="12" spans="1:10" x14ac:dyDescent="0.25">
      <c r="A12" s="56" t="s">
        <v>27</v>
      </c>
      <c r="B12" s="14" t="s">
        <v>23</v>
      </c>
      <c r="C12" s="33">
        <v>0.83</v>
      </c>
      <c r="D12" s="49" t="s">
        <v>218</v>
      </c>
      <c r="E12" s="33">
        <v>0.67</v>
      </c>
      <c r="F12" s="33">
        <v>-0.28000000000000003</v>
      </c>
      <c r="G12" s="34">
        <v>96</v>
      </c>
      <c r="H12" s="33">
        <v>0.75</v>
      </c>
      <c r="I12" s="23">
        <v>0.08</v>
      </c>
      <c r="J12" s="15">
        <v>34</v>
      </c>
    </row>
    <row r="13" spans="1:10" x14ac:dyDescent="0.25">
      <c r="A13" s="56" t="s">
        <v>28</v>
      </c>
      <c r="B13" s="14" t="s">
        <v>22</v>
      </c>
      <c r="C13" s="33">
        <v>0.9</v>
      </c>
      <c r="D13" s="49" t="s">
        <v>219</v>
      </c>
      <c r="E13" s="33">
        <v>0.55000000000000004</v>
      </c>
      <c r="F13" s="33">
        <v>0.09</v>
      </c>
      <c r="G13" s="34">
        <v>50</v>
      </c>
      <c r="H13" s="33">
        <v>0.65</v>
      </c>
      <c r="I13" s="23">
        <v>0.11</v>
      </c>
      <c r="J13" s="15">
        <v>20</v>
      </c>
    </row>
    <row r="14" spans="1:10" x14ac:dyDescent="0.25">
      <c r="A14" s="56"/>
      <c r="B14" s="14" t="s">
        <v>23</v>
      </c>
      <c r="C14" s="33">
        <v>0.86</v>
      </c>
      <c r="D14" s="49" t="s">
        <v>220</v>
      </c>
      <c r="E14" s="33">
        <v>0.35</v>
      </c>
      <c r="F14" s="33">
        <v>0.09</v>
      </c>
      <c r="G14" s="34">
        <v>50</v>
      </c>
      <c r="H14" s="33">
        <v>0.77</v>
      </c>
      <c r="I14" s="23">
        <v>0.11</v>
      </c>
      <c r="J14" s="15">
        <v>20</v>
      </c>
    </row>
    <row r="15" spans="1:10" x14ac:dyDescent="0.25">
      <c r="A15" s="56" t="s">
        <v>29</v>
      </c>
      <c r="B15" s="14" t="s">
        <v>22</v>
      </c>
      <c r="C15" s="33">
        <v>0.82</v>
      </c>
      <c r="D15" s="49" t="s">
        <v>190</v>
      </c>
      <c r="E15" s="33">
        <v>0.8</v>
      </c>
      <c r="F15" s="33">
        <v>-0.28000000000000003</v>
      </c>
      <c r="G15" s="34">
        <v>96</v>
      </c>
      <c r="H15" s="33">
        <v>0.73</v>
      </c>
      <c r="I15" s="23">
        <v>0.08</v>
      </c>
      <c r="J15" s="15">
        <v>34</v>
      </c>
    </row>
    <row r="16" spans="1:10" x14ac:dyDescent="0.25">
      <c r="A16" s="56"/>
      <c r="B16" s="14" t="s">
        <v>23</v>
      </c>
      <c r="C16" s="33">
        <v>0.83</v>
      </c>
      <c r="D16" s="49" t="s">
        <v>218</v>
      </c>
      <c r="E16" s="33">
        <v>0.67</v>
      </c>
      <c r="F16" s="33">
        <v>-0.28000000000000003</v>
      </c>
      <c r="G16" s="34">
        <v>96</v>
      </c>
      <c r="H16" s="33">
        <v>0.75</v>
      </c>
      <c r="I16" s="23">
        <v>0.08</v>
      </c>
      <c r="J16" s="15">
        <v>34</v>
      </c>
    </row>
    <row r="17" spans="1:10" x14ac:dyDescent="0.25">
      <c r="A17" s="56" t="s">
        <v>30</v>
      </c>
      <c r="B17" s="14" t="s">
        <v>22</v>
      </c>
      <c r="C17" s="33">
        <v>0.82</v>
      </c>
      <c r="D17" s="49" t="s">
        <v>221</v>
      </c>
      <c r="E17" s="33">
        <v>1.38</v>
      </c>
      <c r="F17" s="33">
        <v>-0.63</v>
      </c>
      <c r="G17" s="34">
        <v>9</v>
      </c>
      <c r="H17" s="33">
        <v>0.51</v>
      </c>
      <c r="I17" s="23">
        <v>-1</v>
      </c>
      <c r="J17" s="15">
        <v>4</v>
      </c>
    </row>
    <row r="18" spans="1:10" x14ac:dyDescent="0.25">
      <c r="A18" s="56"/>
      <c r="B18" s="14" t="s">
        <v>23</v>
      </c>
      <c r="C18" s="33">
        <v>0.76</v>
      </c>
      <c r="D18" s="49" t="s">
        <v>222</v>
      </c>
      <c r="E18" s="33">
        <v>0.88</v>
      </c>
      <c r="F18" s="33">
        <v>-0.63</v>
      </c>
      <c r="G18" s="34">
        <v>9</v>
      </c>
      <c r="H18" s="33">
        <v>0.13</v>
      </c>
      <c r="I18" s="23">
        <v>-1</v>
      </c>
      <c r="J18" s="15">
        <v>4</v>
      </c>
    </row>
    <row r="19" spans="1:10" x14ac:dyDescent="0.25">
      <c r="A19" s="57" t="s">
        <v>230</v>
      </c>
      <c r="B19" s="14" t="s">
        <v>22</v>
      </c>
      <c r="C19" s="33">
        <v>0.85</v>
      </c>
      <c r="D19" s="49" t="s">
        <v>225</v>
      </c>
      <c r="E19" s="33">
        <v>0.85</v>
      </c>
      <c r="F19" s="33">
        <v>-0.19</v>
      </c>
      <c r="G19" s="34">
        <v>125</v>
      </c>
      <c r="H19" s="33">
        <v>0.69</v>
      </c>
      <c r="I19" s="23">
        <v>0.09</v>
      </c>
      <c r="J19" s="15">
        <v>38</v>
      </c>
    </row>
    <row r="20" spans="1:10" x14ac:dyDescent="0.25">
      <c r="A20" s="57"/>
      <c r="B20" s="14" t="s">
        <v>23</v>
      </c>
      <c r="C20" s="33">
        <v>0.84</v>
      </c>
      <c r="D20" s="49" t="s">
        <v>225</v>
      </c>
      <c r="E20" s="33">
        <v>0.65</v>
      </c>
      <c r="F20" s="33">
        <v>-0.19</v>
      </c>
      <c r="G20" s="34">
        <v>125</v>
      </c>
      <c r="H20" s="33">
        <v>0.75</v>
      </c>
      <c r="I20" s="23">
        <v>0.09</v>
      </c>
      <c r="J20" s="15">
        <v>38</v>
      </c>
    </row>
    <row r="21" spans="1:10" x14ac:dyDescent="0.25">
      <c r="A21" s="57" t="s">
        <v>231</v>
      </c>
      <c r="B21" s="14" t="s">
        <v>22</v>
      </c>
      <c r="C21" s="33">
        <v>0.86</v>
      </c>
      <c r="D21" s="49" t="s">
        <v>226</v>
      </c>
      <c r="E21" s="33">
        <v>0.95</v>
      </c>
      <c r="F21" s="33">
        <v>0.04</v>
      </c>
      <c r="G21" s="34">
        <v>21</v>
      </c>
      <c r="H21" s="33">
        <v>0.55000000000000004</v>
      </c>
      <c r="I21" s="23">
        <v>-0.14000000000000001</v>
      </c>
      <c r="J21" s="15">
        <v>13</v>
      </c>
    </row>
    <row r="22" spans="1:10" x14ac:dyDescent="0.25">
      <c r="A22" s="57"/>
      <c r="B22" s="14" t="s">
        <v>23</v>
      </c>
      <c r="C22" s="33">
        <v>0.82</v>
      </c>
      <c r="D22" s="49" t="s">
        <v>227</v>
      </c>
      <c r="E22" s="33">
        <v>0.47</v>
      </c>
      <c r="F22" s="33">
        <v>0.04</v>
      </c>
      <c r="G22" s="34">
        <v>21</v>
      </c>
      <c r="H22" s="33">
        <v>0.73</v>
      </c>
      <c r="I22" s="23">
        <v>-0.14000000000000001</v>
      </c>
      <c r="J22" s="15">
        <v>13</v>
      </c>
    </row>
    <row r="23" spans="1:10" x14ac:dyDescent="0.25">
      <c r="A23" s="56" t="s">
        <v>31</v>
      </c>
      <c r="B23" s="14" t="s">
        <v>22</v>
      </c>
      <c r="C23" s="33">
        <v>0.87</v>
      </c>
      <c r="D23" s="49" t="s">
        <v>223</v>
      </c>
      <c r="E23" s="33">
        <v>0.98</v>
      </c>
      <c r="F23" s="33">
        <v>0.22</v>
      </c>
      <c r="G23" s="34">
        <v>17</v>
      </c>
      <c r="H23" s="33">
        <v>1.35</v>
      </c>
      <c r="I23" s="15">
        <v>-1</v>
      </c>
      <c r="J23" s="15">
        <v>4</v>
      </c>
    </row>
    <row r="24" spans="1:10" x14ac:dyDescent="0.25">
      <c r="A24" s="56" t="s">
        <v>32</v>
      </c>
      <c r="B24" s="14" t="s">
        <v>23</v>
      </c>
      <c r="C24" s="33">
        <v>0.86</v>
      </c>
      <c r="D24" s="49" t="s">
        <v>220</v>
      </c>
      <c r="E24" s="33">
        <v>0.68</v>
      </c>
      <c r="F24" s="33">
        <v>0.22</v>
      </c>
      <c r="G24" s="34">
        <v>17</v>
      </c>
      <c r="H24" s="33">
        <v>0.16</v>
      </c>
      <c r="I24" s="15">
        <v>-1</v>
      </c>
      <c r="J24" s="15">
        <v>4</v>
      </c>
    </row>
    <row r="25" spans="1:10" x14ac:dyDescent="0.25">
      <c r="A25" s="56" t="s">
        <v>33</v>
      </c>
      <c r="B25" s="14" t="s">
        <v>22</v>
      </c>
      <c r="C25" s="33">
        <v>0.85</v>
      </c>
      <c r="D25" s="49" t="s">
        <v>224</v>
      </c>
      <c r="E25" s="33">
        <v>0.83</v>
      </c>
      <c r="F25" s="33">
        <v>-0.23</v>
      </c>
      <c r="G25" s="34">
        <v>129</v>
      </c>
      <c r="H25" s="33">
        <v>0.62</v>
      </c>
      <c r="I25" s="23">
        <v>0.06</v>
      </c>
      <c r="J25" s="15">
        <v>43</v>
      </c>
    </row>
    <row r="26" spans="1:10" x14ac:dyDescent="0.25">
      <c r="A26" s="56" t="s">
        <v>34</v>
      </c>
      <c r="B26" s="14" t="s">
        <v>23</v>
      </c>
      <c r="C26" s="33">
        <v>0.84</v>
      </c>
      <c r="D26" s="49" t="s">
        <v>225</v>
      </c>
      <c r="E26" s="33">
        <v>0.6</v>
      </c>
      <c r="F26" s="33">
        <v>-0.23</v>
      </c>
      <c r="G26" s="34">
        <v>129</v>
      </c>
      <c r="H26" s="33">
        <v>0.76</v>
      </c>
      <c r="I26" s="23">
        <v>0.06</v>
      </c>
      <c r="J26" s="15">
        <v>43</v>
      </c>
    </row>
    <row r="27" spans="1:10" x14ac:dyDescent="0.25">
      <c r="A27" s="55" t="s">
        <v>198</v>
      </c>
      <c r="B27" s="14" t="s">
        <v>5</v>
      </c>
      <c r="C27" s="33">
        <v>0.74</v>
      </c>
      <c r="D27" s="49" t="s">
        <v>228</v>
      </c>
      <c r="E27" s="33">
        <v>0.52</v>
      </c>
      <c r="F27" s="33">
        <v>1</v>
      </c>
      <c r="G27" s="34">
        <v>10</v>
      </c>
      <c r="H27" s="33">
        <v>0.46</v>
      </c>
      <c r="I27" s="23">
        <v>-1</v>
      </c>
      <c r="J27" s="15">
        <v>9</v>
      </c>
    </row>
    <row r="28" spans="1:10" x14ac:dyDescent="0.25">
      <c r="A28" s="55"/>
      <c r="B28" s="14" t="s">
        <v>191</v>
      </c>
      <c r="C28" s="33">
        <v>0.81</v>
      </c>
      <c r="D28" s="49" t="s">
        <v>229</v>
      </c>
      <c r="E28" s="33">
        <v>0.11</v>
      </c>
      <c r="F28" s="33">
        <v>1</v>
      </c>
      <c r="G28" s="34">
        <v>10</v>
      </c>
      <c r="H28" s="33">
        <v>0.81</v>
      </c>
      <c r="I28" s="23">
        <v>-1</v>
      </c>
      <c r="J28" s="15">
        <v>9</v>
      </c>
    </row>
    <row r="29" spans="1:10" x14ac:dyDescent="0.25">
      <c r="A29" s="58" t="s">
        <v>194</v>
      </c>
      <c r="B29" s="30" t="s">
        <v>5</v>
      </c>
      <c r="C29" s="33">
        <v>0.82</v>
      </c>
      <c r="D29" s="49" t="s">
        <v>234</v>
      </c>
      <c r="E29" s="33">
        <v>0.85</v>
      </c>
      <c r="F29" s="33">
        <v>-0.11</v>
      </c>
      <c r="G29" s="34">
        <v>109</v>
      </c>
      <c r="H29" s="33">
        <v>0.51</v>
      </c>
      <c r="I29" s="23">
        <v>-0.09</v>
      </c>
      <c r="J29" s="23">
        <v>39</v>
      </c>
    </row>
    <row r="30" spans="1:10" x14ac:dyDescent="0.25">
      <c r="A30" s="58"/>
      <c r="B30" s="30" t="s">
        <v>191</v>
      </c>
      <c r="C30" s="33">
        <v>0.82</v>
      </c>
      <c r="D30" s="49" t="s">
        <v>234</v>
      </c>
      <c r="E30" s="33">
        <v>0.63</v>
      </c>
      <c r="F30" s="33">
        <v>-0.11</v>
      </c>
      <c r="G30" s="34">
        <v>109</v>
      </c>
      <c r="H30" s="33">
        <v>0.76</v>
      </c>
      <c r="I30" s="23">
        <v>-0.09</v>
      </c>
      <c r="J30" s="23">
        <v>39</v>
      </c>
    </row>
    <row r="31" spans="1:10" x14ac:dyDescent="0.25">
      <c r="A31" s="58" t="s">
        <v>195</v>
      </c>
      <c r="B31" s="30" t="s">
        <v>5</v>
      </c>
      <c r="C31" s="33">
        <v>0.82</v>
      </c>
      <c r="D31" s="49" t="s">
        <v>235</v>
      </c>
      <c r="E31" s="33">
        <v>0.83</v>
      </c>
      <c r="F31" s="33">
        <v>-0.02</v>
      </c>
      <c r="G31" s="34">
        <v>78</v>
      </c>
      <c r="H31" s="33">
        <v>0.43</v>
      </c>
      <c r="I31" s="23">
        <v>-0.08</v>
      </c>
      <c r="J31" s="23">
        <v>29</v>
      </c>
    </row>
    <row r="32" spans="1:10" x14ac:dyDescent="0.25">
      <c r="A32" s="58"/>
      <c r="B32" s="30" t="s">
        <v>191</v>
      </c>
      <c r="C32" s="33">
        <v>0.8</v>
      </c>
      <c r="D32" s="49" t="s">
        <v>236</v>
      </c>
      <c r="E32" s="33">
        <v>0.56000000000000005</v>
      </c>
      <c r="F32" s="33">
        <v>-0.02</v>
      </c>
      <c r="G32" s="34">
        <v>78</v>
      </c>
      <c r="H32" s="33">
        <v>0.78</v>
      </c>
      <c r="I32" s="23">
        <v>-0.08</v>
      </c>
      <c r="J32" s="23">
        <v>29</v>
      </c>
    </row>
    <row r="33" spans="1:10" x14ac:dyDescent="0.25">
      <c r="A33" s="59" t="s">
        <v>196</v>
      </c>
      <c r="B33" s="31" t="s">
        <v>5</v>
      </c>
      <c r="C33" s="33">
        <v>0.79</v>
      </c>
      <c r="D33" s="49" t="s">
        <v>237</v>
      </c>
      <c r="E33" s="33">
        <v>0.78</v>
      </c>
      <c r="F33" s="33">
        <v>-0.13</v>
      </c>
      <c r="G33" s="34">
        <v>41</v>
      </c>
      <c r="H33" s="33">
        <v>0.43</v>
      </c>
      <c r="I33" s="23">
        <v>-0.11</v>
      </c>
      <c r="J33" s="23">
        <v>20</v>
      </c>
    </row>
    <row r="34" spans="1:10" x14ac:dyDescent="0.25">
      <c r="A34" s="60"/>
      <c r="B34" s="32" t="s">
        <v>191</v>
      </c>
      <c r="C34" s="28">
        <v>0.77</v>
      </c>
      <c r="D34" s="50" t="s">
        <v>238</v>
      </c>
      <c r="E34" s="28">
        <v>0.57999999999999996</v>
      </c>
      <c r="F34" s="28">
        <v>-0.13</v>
      </c>
      <c r="G34" s="35">
        <v>41</v>
      </c>
      <c r="H34" s="28">
        <v>0.69</v>
      </c>
      <c r="I34" s="24">
        <v>-0.11</v>
      </c>
      <c r="J34" s="24">
        <v>20</v>
      </c>
    </row>
  </sheetData>
  <mergeCells count="21">
    <mergeCell ref="A29:A30"/>
    <mergeCell ref="A31:A32"/>
    <mergeCell ref="A33:A34"/>
    <mergeCell ref="A15:A16"/>
    <mergeCell ref="A1:J1"/>
    <mergeCell ref="A2:A4"/>
    <mergeCell ref="B2:D3"/>
    <mergeCell ref="E2:J2"/>
    <mergeCell ref="E3:G3"/>
    <mergeCell ref="H3:J3"/>
    <mergeCell ref="A5:A6"/>
    <mergeCell ref="A7:A8"/>
    <mergeCell ref="A9:A10"/>
    <mergeCell ref="A11:A12"/>
    <mergeCell ref="A13:A14"/>
    <mergeCell ref="A27:A28"/>
    <mergeCell ref="A17:A18"/>
    <mergeCell ref="A23:A24"/>
    <mergeCell ref="A25:A26"/>
    <mergeCell ref="A21:A22"/>
    <mergeCell ref="A19:A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81FE7-36F3-4271-B840-58EAAF1C7945}">
  <dimension ref="A1:G34"/>
  <sheetViews>
    <sheetView workbookViewId="0">
      <selection activeCell="C22" sqref="C22"/>
    </sheetView>
  </sheetViews>
  <sheetFormatPr defaultRowHeight="15" x14ac:dyDescent="0.25"/>
  <cols>
    <col min="1" max="1" width="22.28515625" style="4" bestFit="1" customWidth="1"/>
    <col min="2" max="2" width="10.7109375" style="4" bestFit="1" customWidth="1"/>
    <col min="3" max="3" width="9.140625" style="4"/>
    <col min="4" max="4" width="11.5703125" style="4" bestFit="1" customWidth="1"/>
    <col min="5" max="16384" width="9.140625" style="4"/>
  </cols>
  <sheetData>
    <row r="1" spans="1:7" ht="47.25" customHeight="1" x14ac:dyDescent="0.25">
      <c r="A1" s="62" t="s">
        <v>204</v>
      </c>
      <c r="B1" s="62"/>
      <c r="C1" s="62"/>
      <c r="D1" s="62"/>
      <c r="E1" s="62"/>
      <c r="F1" s="62"/>
      <c r="G1" s="62"/>
    </row>
    <row r="2" spans="1:7" x14ac:dyDescent="0.25">
      <c r="A2" s="69" t="s">
        <v>11</v>
      </c>
      <c r="B2" s="63" t="s">
        <v>12</v>
      </c>
      <c r="C2" s="63"/>
      <c r="D2" s="63"/>
      <c r="E2" s="72" t="s">
        <v>13</v>
      </c>
      <c r="F2" s="73"/>
      <c r="G2" s="74"/>
    </row>
    <row r="3" spans="1:7" x14ac:dyDescent="0.25">
      <c r="A3" s="70"/>
      <c r="B3" s="65"/>
      <c r="C3" s="65"/>
      <c r="D3" s="65"/>
      <c r="E3" s="72" t="s">
        <v>14</v>
      </c>
      <c r="F3" s="73"/>
      <c r="G3" s="74"/>
    </row>
    <row r="4" spans="1:7" x14ac:dyDescent="0.25">
      <c r="A4" s="71"/>
      <c r="B4" s="5"/>
      <c r="C4" s="6" t="s">
        <v>16</v>
      </c>
      <c r="D4" s="6" t="s">
        <v>17</v>
      </c>
      <c r="E4" s="6" t="s">
        <v>18</v>
      </c>
      <c r="F4" s="13" t="s">
        <v>19</v>
      </c>
      <c r="G4" s="6" t="s">
        <v>20</v>
      </c>
    </row>
    <row r="5" spans="1:7" x14ac:dyDescent="0.25">
      <c r="A5" s="75" t="s">
        <v>35</v>
      </c>
      <c r="B5" s="7" t="s">
        <v>22</v>
      </c>
      <c r="C5" s="27">
        <v>0.88</v>
      </c>
      <c r="D5" s="11" t="s">
        <v>232</v>
      </c>
      <c r="E5" s="27">
        <v>0.86</v>
      </c>
      <c r="F5" s="25">
        <v>0.23</v>
      </c>
      <c r="G5" s="8">
        <v>46</v>
      </c>
    </row>
    <row r="6" spans="1:7" x14ac:dyDescent="0.25">
      <c r="A6" s="76"/>
      <c r="B6" s="9" t="s">
        <v>23</v>
      </c>
      <c r="C6" s="29">
        <v>0.88</v>
      </c>
      <c r="D6" s="4" t="s">
        <v>233</v>
      </c>
      <c r="E6" s="29">
        <v>1</v>
      </c>
      <c r="F6" s="26">
        <v>0.23</v>
      </c>
      <c r="G6" s="10">
        <v>46</v>
      </c>
    </row>
    <row r="7" spans="1:7" x14ac:dyDescent="0.25">
      <c r="A7" s="68" t="s">
        <v>24</v>
      </c>
      <c r="B7" s="9" t="s">
        <v>22</v>
      </c>
      <c r="C7" s="29">
        <v>0.89</v>
      </c>
      <c r="D7" s="4" t="s">
        <v>240</v>
      </c>
      <c r="E7" s="29">
        <v>0.84</v>
      </c>
      <c r="F7" s="26">
        <v>0.04</v>
      </c>
      <c r="G7" s="10">
        <v>14</v>
      </c>
    </row>
    <row r="8" spans="1:7" x14ac:dyDescent="0.25">
      <c r="A8" s="68"/>
      <c r="B8" s="9" t="s">
        <v>23</v>
      </c>
      <c r="C8" s="29">
        <v>0.9</v>
      </c>
      <c r="D8" s="4" t="s">
        <v>241</v>
      </c>
      <c r="E8" s="29">
        <v>1.1599999999999999</v>
      </c>
      <c r="F8" s="26">
        <v>0.04</v>
      </c>
      <c r="G8" s="10">
        <v>14</v>
      </c>
    </row>
    <row r="9" spans="1:7" x14ac:dyDescent="0.25">
      <c r="A9" s="68" t="s">
        <v>25</v>
      </c>
      <c r="B9" s="9" t="s">
        <v>22</v>
      </c>
      <c r="C9" s="29">
        <v>0.87</v>
      </c>
      <c r="D9" s="4" t="s">
        <v>242</v>
      </c>
      <c r="E9" s="29">
        <v>0.91</v>
      </c>
      <c r="F9" s="26">
        <v>0.31</v>
      </c>
      <c r="G9" s="10">
        <v>29</v>
      </c>
    </row>
    <row r="10" spans="1:7" x14ac:dyDescent="0.25">
      <c r="A10" s="68"/>
      <c r="B10" s="9" t="s">
        <v>23</v>
      </c>
      <c r="C10" s="29">
        <v>0.86</v>
      </c>
      <c r="D10" s="4" t="s">
        <v>192</v>
      </c>
      <c r="E10" s="29">
        <v>0.96</v>
      </c>
      <c r="F10" s="26">
        <v>0.31</v>
      </c>
      <c r="G10" s="10">
        <v>29</v>
      </c>
    </row>
    <row r="11" spans="1:7" x14ac:dyDescent="0.25">
      <c r="A11" s="67" t="s">
        <v>26</v>
      </c>
      <c r="B11" s="9" t="s">
        <v>22</v>
      </c>
      <c r="C11" s="29">
        <v>0.85</v>
      </c>
      <c r="D11" s="4" t="s">
        <v>243</v>
      </c>
      <c r="E11" s="29">
        <v>0.76</v>
      </c>
      <c r="F11" s="26">
        <v>0.14000000000000001</v>
      </c>
      <c r="G11" s="10">
        <v>26</v>
      </c>
    </row>
    <row r="12" spans="1:7" x14ac:dyDescent="0.25">
      <c r="A12" s="68" t="s">
        <v>27</v>
      </c>
      <c r="B12" s="9" t="s">
        <v>23</v>
      </c>
      <c r="C12" s="29">
        <v>0.87</v>
      </c>
      <c r="D12" s="4" t="s">
        <v>244</v>
      </c>
      <c r="E12" s="29">
        <v>1.1200000000000001</v>
      </c>
      <c r="F12" s="26">
        <v>0.14000000000000001</v>
      </c>
      <c r="G12" s="10">
        <v>26</v>
      </c>
    </row>
    <row r="13" spans="1:7" x14ac:dyDescent="0.25">
      <c r="A13" s="67" t="s">
        <v>28</v>
      </c>
      <c r="B13" s="9" t="s">
        <v>22</v>
      </c>
      <c r="C13" s="29">
        <v>0.9</v>
      </c>
      <c r="D13" s="4" t="s">
        <v>245</v>
      </c>
      <c r="E13" s="29">
        <v>0.89</v>
      </c>
      <c r="F13" s="26">
        <v>0.28000000000000003</v>
      </c>
      <c r="G13" s="10">
        <v>20</v>
      </c>
    </row>
    <row r="14" spans="1:7" x14ac:dyDescent="0.25">
      <c r="A14" s="68" t="s">
        <v>36</v>
      </c>
      <c r="B14" s="9" t="s">
        <v>23</v>
      </c>
      <c r="C14" s="29">
        <v>0.89</v>
      </c>
      <c r="D14" s="4" t="s">
        <v>246</v>
      </c>
      <c r="E14" s="29">
        <v>0.87</v>
      </c>
      <c r="F14" s="26">
        <v>0.28000000000000003</v>
      </c>
      <c r="G14" s="10">
        <v>20</v>
      </c>
    </row>
    <row r="15" spans="1:7" x14ac:dyDescent="0.25">
      <c r="A15" s="67" t="s">
        <v>29</v>
      </c>
      <c r="B15" s="9" t="s">
        <v>22</v>
      </c>
      <c r="C15" s="29">
        <v>0.85</v>
      </c>
      <c r="D15" s="4" t="s">
        <v>243</v>
      </c>
      <c r="E15" s="29">
        <v>0.76</v>
      </c>
      <c r="F15" s="26">
        <v>0.14000000000000001</v>
      </c>
      <c r="G15" s="10">
        <v>26</v>
      </c>
    </row>
    <row r="16" spans="1:7" x14ac:dyDescent="0.25">
      <c r="A16" s="68" t="s">
        <v>37</v>
      </c>
      <c r="B16" s="9" t="s">
        <v>23</v>
      </c>
      <c r="C16" s="29">
        <v>0.87</v>
      </c>
      <c r="D16" s="4" t="s">
        <v>244</v>
      </c>
      <c r="E16" s="29">
        <v>1.1200000000000001</v>
      </c>
      <c r="F16" s="26">
        <v>0.14000000000000001</v>
      </c>
      <c r="G16" s="10">
        <v>26</v>
      </c>
    </row>
    <row r="17" spans="1:7" x14ac:dyDescent="0.25">
      <c r="A17" s="67" t="s">
        <v>30</v>
      </c>
      <c r="B17" s="9" t="s">
        <v>22</v>
      </c>
      <c r="C17" s="29">
        <v>0.93</v>
      </c>
      <c r="D17" s="4" t="s">
        <v>247</v>
      </c>
      <c r="E17" s="29">
        <v>0.87</v>
      </c>
      <c r="F17" s="26">
        <v>1</v>
      </c>
      <c r="G17" s="10">
        <v>3</v>
      </c>
    </row>
    <row r="18" spans="1:7" x14ac:dyDescent="0.25">
      <c r="A18" s="68" t="s">
        <v>38</v>
      </c>
      <c r="B18" s="9" t="s">
        <v>23</v>
      </c>
      <c r="C18" s="29">
        <v>0.75</v>
      </c>
      <c r="D18" s="4" t="s">
        <v>248</v>
      </c>
      <c r="E18" s="29">
        <v>0.45</v>
      </c>
      <c r="F18" s="26">
        <v>1</v>
      </c>
      <c r="G18" s="10">
        <v>3</v>
      </c>
    </row>
    <row r="19" spans="1:7" ht="15" customHeight="1" x14ac:dyDescent="0.25">
      <c r="A19" s="57" t="s">
        <v>230</v>
      </c>
      <c r="B19" s="14" t="s">
        <v>22</v>
      </c>
      <c r="C19" s="29">
        <v>0.88</v>
      </c>
      <c r="D19" s="4" t="s">
        <v>233</v>
      </c>
      <c r="E19" s="29">
        <v>0.9</v>
      </c>
      <c r="F19" s="26">
        <v>0.27</v>
      </c>
      <c r="G19" s="10">
        <v>37</v>
      </c>
    </row>
    <row r="20" spans="1:7" x14ac:dyDescent="0.25">
      <c r="A20" s="57"/>
      <c r="B20" s="14" t="s">
        <v>23</v>
      </c>
      <c r="C20" s="29">
        <v>0.89</v>
      </c>
      <c r="D20" s="4" t="s">
        <v>251</v>
      </c>
      <c r="E20" s="29">
        <v>1.02</v>
      </c>
      <c r="F20" s="26">
        <v>0.27</v>
      </c>
      <c r="G20" s="10">
        <v>37</v>
      </c>
    </row>
    <row r="21" spans="1:7" ht="15" customHeight="1" x14ac:dyDescent="0.25">
      <c r="A21" s="57" t="s">
        <v>231</v>
      </c>
      <c r="B21" s="14" t="s">
        <v>22</v>
      </c>
      <c r="C21" s="29">
        <v>0.88</v>
      </c>
      <c r="D21" s="4" t="s">
        <v>252</v>
      </c>
      <c r="E21" s="29">
        <v>0.65</v>
      </c>
      <c r="F21" s="26">
        <v>0.12</v>
      </c>
      <c r="G21" s="10">
        <v>9</v>
      </c>
    </row>
    <row r="22" spans="1:7" x14ac:dyDescent="0.25">
      <c r="A22" s="57"/>
      <c r="B22" s="14" t="s">
        <v>23</v>
      </c>
      <c r="C22" s="29">
        <v>0.77</v>
      </c>
      <c r="D22" s="4" t="s">
        <v>253</v>
      </c>
      <c r="E22" s="29">
        <v>0.63</v>
      </c>
      <c r="F22" s="26">
        <v>0.12</v>
      </c>
      <c r="G22" s="10">
        <v>9</v>
      </c>
    </row>
    <row r="23" spans="1:7" x14ac:dyDescent="0.25">
      <c r="A23" s="67" t="s">
        <v>258</v>
      </c>
      <c r="B23" s="9" t="s">
        <v>22</v>
      </c>
      <c r="C23" s="29">
        <v>0.87</v>
      </c>
      <c r="D23" s="4" t="s">
        <v>249</v>
      </c>
      <c r="E23" s="29">
        <v>1.37</v>
      </c>
      <c r="F23" s="26">
        <v>0.52</v>
      </c>
      <c r="G23" s="10">
        <v>4</v>
      </c>
    </row>
    <row r="24" spans="1:7" x14ac:dyDescent="0.25">
      <c r="A24" s="68" t="s">
        <v>32</v>
      </c>
      <c r="B24" s="9" t="s">
        <v>23</v>
      </c>
      <c r="C24" s="29">
        <v>0.89</v>
      </c>
      <c r="D24" s="4" t="s">
        <v>250</v>
      </c>
      <c r="E24" s="29">
        <v>1.1000000000000001</v>
      </c>
      <c r="F24" s="26">
        <v>0.52</v>
      </c>
      <c r="G24" s="10">
        <v>4</v>
      </c>
    </row>
    <row r="25" spans="1:7" x14ac:dyDescent="0.25">
      <c r="A25" s="67" t="s">
        <v>33</v>
      </c>
      <c r="B25" s="9" t="s">
        <v>22</v>
      </c>
      <c r="C25" s="29">
        <v>0.88</v>
      </c>
      <c r="D25" s="4" t="s">
        <v>232</v>
      </c>
      <c r="E25" s="29">
        <v>0.79</v>
      </c>
      <c r="F25" s="26">
        <v>0.19</v>
      </c>
      <c r="G25" s="10">
        <v>42</v>
      </c>
    </row>
    <row r="26" spans="1:7" x14ac:dyDescent="0.25">
      <c r="A26" s="68" t="s">
        <v>34</v>
      </c>
      <c r="B26" s="9" t="s">
        <v>23</v>
      </c>
      <c r="C26" s="29">
        <v>0.88</v>
      </c>
      <c r="D26" s="4" t="s">
        <v>242</v>
      </c>
      <c r="E26" s="29">
        <v>0.99</v>
      </c>
      <c r="F26" s="26">
        <v>0.19</v>
      </c>
      <c r="G26" s="10">
        <v>42</v>
      </c>
    </row>
    <row r="27" spans="1:7" x14ac:dyDescent="0.25">
      <c r="A27" s="77" t="s">
        <v>199</v>
      </c>
      <c r="B27" s="14" t="s">
        <v>5</v>
      </c>
      <c r="C27" s="33">
        <v>0.75</v>
      </c>
      <c r="D27" s="16" t="s">
        <v>254</v>
      </c>
      <c r="E27" s="33">
        <v>0.57999999999999996</v>
      </c>
      <c r="F27" s="23">
        <v>-0.43</v>
      </c>
      <c r="G27" s="15">
        <v>9</v>
      </c>
    </row>
    <row r="28" spans="1:7" x14ac:dyDescent="0.25">
      <c r="A28" s="77"/>
      <c r="B28" s="14" t="s">
        <v>191</v>
      </c>
      <c r="C28" s="33">
        <v>0.81</v>
      </c>
      <c r="D28" s="16" t="s">
        <v>229</v>
      </c>
      <c r="E28" s="33">
        <v>0.83</v>
      </c>
      <c r="F28" s="23">
        <v>-0.43</v>
      </c>
      <c r="G28" s="15">
        <v>9</v>
      </c>
    </row>
    <row r="29" spans="1:7" x14ac:dyDescent="0.25">
      <c r="A29" s="58" t="s">
        <v>194</v>
      </c>
      <c r="B29" s="30" t="s">
        <v>5</v>
      </c>
      <c r="C29" s="33">
        <v>0.86</v>
      </c>
      <c r="D29" s="16" t="s">
        <v>255</v>
      </c>
      <c r="E29" s="33">
        <v>0.77</v>
      </c>
      <c r="F29" s="23">
        <v>0.13</v>
      </c>
      <c r="G29" s="23">
        <v>39</v>
      </c>
    </row>
    <row r="30" spans="1:7" x14ac:dyDescent="0.25">
      <c r="A30" s="58"/>
      <c r="B30" s="30" t="s">
        <v>191</v>
      </c>
      <c r="C30" s="33">
        <v>0.86</v>
      </c>
      <c r="D30" s="16" t="s">
        <v>192</v>
      </c>
      <c r="E30" s="33">
        <v>1.06</v>
      </c>
      <c r="F30" s="23">
        <v>0.13</v>
      </c>
      <c r="G30" s="23">
        <v>39</v>
      </c>
    </row>
    <row r="31" spans="1:7" x14ac:dyDescent="0.25">
      <c r="A31" s="58" t="s">
        <v>195</v>
      </c>
      <c r="B31" s="30" t="s">
        <v>5</v>
      </c>
      <c r="C31" s="33">
        <v>0.85</v>
      </c>
      <c r="D31" s="16" t="s">
        <v>225</v>
      </c>
      <c r="E31" s="33">
        <v>0.77</v>
      </c>
      <c r="F31" s="23">
        <v>0.18</v>
      </c>
      <c r="G31" s="23">
        <v>29</v>
      </c>
    </row>
    <row r="32" spans="1:7" x14ac:dyDescent="0.25">
      <c r="A32" s="58"/>
      <c r="B32" s="30" t="s">
        <v>191</v>
      </c>
      <c r="C32" s="33">
        <v>0.84</v>
      </c>
      <c r="D32" s="16" t="s">
        <v>256</v>
      </c>
      <c r="E32" s="33">
        <v>1.04</v>
      </c>
      <c r="F32" s="23">
        <v>0.18</v>
      </c>
      <c r="G32" s="23">
        <v>29</v>
      </c>
    </row>
    <row r="33" spans="1:7" x14ac:dyDescent="0.25">
      <c r="A33" s="59" t="s">
        <v>196</v>
      </c>
      <c r="B33" s="31" t="s">
        <v>5</v>
      </c>
      <c r="C33" s="33">
        <v>0.84</v>
      </c>
      <c r="D33" s="16" t="s">
        <v>257</v>
      </c>
      <c r="E33" s="33">
        <v>0.84</v>
      </c>
      <c r="F33" s="23">
        <v>0.1</v>
      </c>
      <c r="G33" s="23">
        <v>20</v>
      </c>
    </row>
    <row r="34" spans="1:7" x14ac:dyDescent="0.25">
      <c r="A34" s="60"/>
      <c r="B34" s="32" t="s">
        <v>191</v>
      </c>
      <c r="C34" s="28">
        <v>0.8</v>
      </c>
      <c r="D34" s="12" t="s">
        <v>197</v>
      </c>
      <c r="E34" s="28">
        <v>0.91</v>
      </c>
      <c r="F34" s="24">
        <v>0.1</v>
      </c>
      <c r="G34" s="24">
        <v>20</v>
      </c>
    </row>
  </sheetData>
  <mergeCells count="20">
    <mergeCell ref="A31:A32"/>
    <mergeCell ref="A33:A34"/>
    <mergeCell ref="A17:A18"/>
    <mergeCell ref="A1:G1"/>
    <mergeCell ref="A2:A4"/>
    <mergeCell ref="B2:D3"/>
    <mergeCell ref="E2:G2"/>
    <mergeCell ref="E3:G3"/>
    <mergeCell ref="A5:A6"/>
    <mergeCell ref="A7:A8"/>
    <mergeCell ref="A9:A10"/>
    <mergeCell ref="A11:A12"/>
    <mergeCell ref="A13:A14"/>
    <mergeCell ref="A15:A16"/>
    <mergeCell ref="A27:A28"/>
    <mergeCell ref="A23:A24"/>
    <mergeCell ref="A25:A26"/>
    <mergeCell ref="A21:A22"/>
    <mergeCell ref="A19:A20"/>
    <mergeCell ref="A29:A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C7D6F-3DD5-49A3-8730-ED26BC0D173B}">
  <dimension ref="A1:C13"/>
  <sheetViews>
    <sheetView workbookViewId="0">
      <selection activeCell="C6" sqref="C6"/>
    </sheetView>
  </sheetViews>
  <sheetFormatPr defaultRowHeight="15" x14ac:dyDescent="0.25"/>
  <cols>
    <col min="1" max="1" width="25.28515625" style="4" bestFit="1" customWidth="1"/>
    <col min="2" max="2" width="15.5703125" style="4" bestFit="1" customWidth="1"/>
    <col min="3" max="3" width="20.28515625" style="18" bestFit="1" customWidth="1"/>
    <col min="4" max="16384" width="9.140625" style="4"/>
  </cols>
  <sheetData>
    <row r="1" spans="1:3" ht="44.25" customHeight="1" x14ac:dyDescent="0.25">
      <c r="A1" s="78" t="s">
        <v>205</v>
      </c>
      <c r="B1" s="79"/>
      <c r="C1" s="79"/>
    </row>
    <row r="2" spans="1:3" x14ac:dyDescent="0.25">
      <c r="A2" s="5" t="s">
        <v>11</v>
      </c>
      <c r="B2" s="5" t="s">
        <v>39</v>
      </c>
      <c r="C2" s="17" t="s">
        <v>40</v>
      </c>
    </row>
    <row r="3" spans="1:3" x14ac:dyDescent="0.25">
      <c r="A3" s="4" t="s">
        <v>21</v>
      </c>
      <c r="B3" s="18" t="s">
        <v>260</v>
      </c>
      <c r="C3" s="18" t="s">
        <v>261</v>
      </c>
    </row>
    <row r="4" spans="1:3" x14ac:dyDescent="0.25">
      <c r="A4" s="4" t="s">
        <v>24</v>
      </c>
      <c r="B4" s="18" t="s">
        <v>262</v>
      </c>
      <c r="C4" s="18" t="s">
        <v>263</v>
      </c>
    </row>
    <row r="5" spans="1:3" x14ac:dyDescent="0.25">
      <c r="A5" s="4" t="s">
        <v>25</v>
      </c>
      <c r="B5" s="18" t="s">
        <v>264</v>
      </c>
      <c r="C5" s="18" t="s">
        <v>265</v>
      </c>
    </row>
    <row r="6" spans="1:3" x14ac:dyDescent="0.25">
      <c r="A6" s="4" t="s">
        <v>26</v>
      </c>
      <c r="B6" s="18" t="s">
        <v>266</v>
      </c>
      <c r="C6" s="18" t="s">
        <v>267</v>
      </c>
    </row>
    <row r="7" spans="1:3" x14ac:dyDescent="0.25">
      <c r="A7" s="4" t="s">
        <v>28</v>
      </c>
      <c r="B7" s="18" t="s">
        <v>268</v>
      </c>
      <c r="C7" s="18" t="s">
        <v>269</v>
      </c>
    </row>
    <row r="8" spans="1:3" x14ac:dyDescent="0.25">
      <c r="A8" s="4" t="s">
        <v>41</v>
      </c>
      <c r="B8" s="18" t="s">
        <v>270</v>
      </c>
      <c r="C8" s="18" t="s">
        <v>271</v>
      </c>
    </row>
    <row r="9" spans="1:3" x14ac:dyDescent="0.25">
      <c r="A9" s="4" t="s">
        <v>42</v>
      </c>
      <c r="B9" s="18" t="s">
        <v>272</v>
      </c>
      <c r="C9" s="18" t="s">
        <v>273</v>
      </c>
    </row>
    <row r="10" spans="1:3" x14ac:dyDescent="0.25">
      <c r="A10" s="4" t="s">
        <v>259</v>
      </c>
      <c r="B10" s="51" t="s">
        <v>278</v>
      </c>
      <c r="C10" s="51" t="s">
        <v>279</v>
      </c>
    </row>
    <row r="11" spans="1:3" x14ac:dyDescent="0.25">
      <c r="A11" s="4" t="s">
        <v>231</v>
      </c>
      <c r="B11" s="51" t="s">
        <v>280</v>
      </c>
      <c r="C11" s="51" t="s">
        <v>281</v>
      </c>
    </row>
    <row r="12" spans="1:3" x14ac:dyDescent="0.25">
      <c r="A12" s="4" t="s">
        <v>43</v>
      </c>
      <c r="B12" s="51" t="s">
        <v>274</v>
      </c>
      <c r="C12" s="51" t="s">
        <v>275</v>
      </c>
    </row>
    <row r="13" spans="1:3" x14ac:dyDescent="0.25">
      <c r="A13" s="12" t="s">
        <v>44</v>
      </c>
      <c r="B13" s="19" t="s">
        <v>276</v>
      </c>
      <c r="C13" s="19" t="s">
        <v>277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4727C-2217-4230-8AB5-A360511B903F}">
  <dimension ref="A1:C13"/>
  <sheetViews>
    <sheetView workbookViewId="0">
      <selection activeCell="E5" sqref="E5"/>
    </sheetView>
  </sheetViews>
  <sheetFormatPr defaultRowHeight="15" x14ac:dyDescent="0.25"/>
  <cols>
    <col min="1" max="1" width="23.42578125" style="4" bestFit="1" customWidth="1"/>
    <col min="2" max="2" width="15.5703125" style="4" bestFit="1" customWidth="1"/>
    <col min="3" max="3" width="20.140625" style="4" customWidth="1"/>
    <col min="4" max="16384" width="9.140625" style="4"/>
  </cols>
  <sheetData>
    <row r="1" spans="1:3" ht="45.75" customHeight="1" x14ac:dyDescent="0.25">
      <c r="A1" s="78" t="s">
        <v>206</v>
      </c>
      <c r="B1" s="79"/>
      <c r="C1" s="79"/>
    </row>
    <row r="2" spans="1:3" x14ac:dyDescent="0.25">
      <c r="A2" s="5" t="s">
        <v>11</v>
      </c>
      <c r="B2" s="5" t="s">
        <v>39</v>
      </c>
      <c r="C2" s="5" t="s">
        <v>40</v>
      </c>
    </row>
    <row r="3" spans="1:3" x14ac:dyDescent="0.25">
      <c r="A3" s="20" t="s">
        <v>35</v>
      </c>
      <c r="B3" s="4" t="s">
        <v>282</v>
      </c>
      <c r="C3" s="4" t="s">
        <v>283</v>
      </c>
    </row>
    <row r="4" spans="1:3" x14ac:dyDescent="0.25">
      <c r="A4" s="4" t="s">
        <v>24</v>
      </c>
      <c r="B4" s="4" t="s">
        <v>284</v>
      </c>
      <c r="C4" s="4" t="s">
        <v>285</v>
      </c>
    </row>
    <row r="5" spans="1:3" x14ac:dyDescent="0.25">
      <c r="A5" s="4" t="s">
        <v>25</v>
      </c>
      <c r="B5" s="4" t="s">
        <v>286</v>
      </c>
      <c r="C5" s="4" t="s">
        <v>287</v>
      </c>
    </row>
    <row r="6" spans="1:3" x14ac:dyDescent="0.25">
      <c r="A6" s="4" t="s">
        <v>26</v>
      </c>
      <c r="B6" s="4" t="s">
        <v>288</v>
      </c>
      <c r="C6" s="4" t="s">
        <v>289</v>
      </c>
    </row>
    <row r="7" spans="1:3" x14ac:dyDescent="0.25">
      <c r="A7" s="4" t="s">
        <v>28</v>
      </c>
      <c r="B7" s="4" t="s">
        <v>290</v>
      </c>
      <c r="C7" s="4" t="s">
        <v>291</v>
      </c>
    </row>
    <row r="8" spans="1:3" x14ac:dyDescent="0.25">
      <c r="A8" s="4" t="s">
        <v>41</v>
      </c>
      <c r="B8" s="4" t="s">
        <v>292</v>
      </c>
      <c r="C8" s="4" t="s">
        <v>293</v>
      </c>
    </row>
    <row r="9" spans="1:3" x14ac:dyDescent="0.25">
      <c r="A9" s="20" t="s">
        <v>42</v>
      </c>
      <c r="B9" s="4" t="s">
        <v>294</v>
      </c>
      <c r="C9" s="4" t="s">
        <v>295</v>
      </c>
    </row>
    <row r="10" spans="1:3" x14ac:dyDescent="0.25">
      <c r="A10" s="4" t="s">
        <v>214</v>
      </c>
      <c r="B10" s="4" t="s">
        <v>300</v>
      </c>
      <c r="C10" s="4" t="s">
        <v>301</v>
      </c>
    </row>
    <row r="11" spans="1:3" x14ac:dyDescent="0.25">
      <c r="A11" s="4" t="s">
        <v>215</v>
      </c>
      <c r="B11" s="16" t="s">
        <v>302</v>
      </c>
      <c r="C11" s="16" t="s">
        <v>303</v>
      </c>
    </row>
    <row r="12" spans="1:3" x14ac:dyDescent="0.25">
      <c r="A12" s="4" t="s">
        <v>43</v>
      </c>
      <c r="B12" s="4" t="s">
        <v>296</v>
      </c>
      <c r="C12" s="4" t="s">
        <v>297</v>
      </c>
    </row>
    <row r="13" spans="1:3" x14ac:dyDescent="0.25">
      <c r="A13" s="12" t="s">
        <v>44</v>
      </c>
      <c r="B13" s="12" t="s">
        <v>298</v>
      </c>
      <c r="C13" s="12" t="s">
        <v>299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Emir Sehovic</dc:creator>
  <cp:lastModifiedBy>Emir Sehovic</cp:lastModifiedBy>
  <dcterms:created xsi:type="dcterms:W3CDTF">2021-09-28T15:06:53Z</dcterms:created>
  <dcterms:modified xsi:type="dcterms:W3CDTF">2022-04-10T15:33:29Z</dcterms:modified>
</cp:coreProperties>
</file>