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defaultThemeVersion="166925"/>
  <mc:AlternateContent xmlns:mc="http://schemas.openxmlformats.org/markup-compatibility/2006">
    <mc:Choice Requires="x15">
      <x15ac:absPath xmlns:x15ac="http://schemas.microsoft.com/office/spreadsheetml/2010/11/ac" url="/Users/michael/Downloads/"/>
    </mc:Choice>
  </mc:AlternateContent>
  <xr:revisionPtr revIDLastSave="0" documentId="13_ncr:1_{A782399E-FE7E-1B47-B536-E612162E43C5}" xr6:coauthVersionLast="47" xr6:coauthVersionMax="47" xr10:uidLastSave="{00000000-0000-0000-0000-000000000000}"/>
  <bookViews>
    <workbookView xWindow="780" yWindow="1000" windowWidth="27640" windowHeight="16440" xr2:uid="{D6F32F38-819A-2D47-8DB9-42ED04558FF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Q58" i="1" l="1"/>
  <c r="C58" i="1"/>
  <c r="Q57" i="1"/>
  <c r="C57" i="1"/>
  <c r="Q56" i="1"/>
  <c r="C56" i="1"/>
  <c r="Q55" i="1"/>
  <c r="C55" i="1"/>
  <c r="Q54" i="1"/>
  <c r="C54" i="1"/>
  <c r="Q53" i="1"/>
  <c r="C53" i="1"/>
  <c r="Q52" i="1"/>
  <c r="C52" i="1"/>
  <c r="C51" i="1"/>
  <c r="Q50" i="1"/>
  <c r="C50" i="1"/>
  <c r="Q49" i="1"/>
  <c r="M49" i="1"/>
  <c r="C49" i="1"/>
  <c r="Q48" i="1"/>
  <c r="M48" i="1"/>
  <c r="C48" i="1"/>
  <c r="Q47" i="1"/>
  <c r="C47" i="1"/>
  <c r="Q46" i="1"/>
  <c r="M46" i="1"/>
  <c r="C46" i="1"/>
  <c r="Q43" i="1"/>
  <c r="C43" i="1"/>
  <c r="C42" i="1"/>
  <c r="Q41" i="1"/>
  <c r="C41" i="1"/>
  <c r="Q40" i="1"/>
  <c r="C40" i="1"/>
  <c r="Q39" i="1"/>
  <c r="M39" i="1"/>
  <c r="C39" i="1"/>
  <c r="Q38" i="1"/>
  <c r="C38" i="1"/>
  <c r="Q37" i="1"/>
  <c r="C37" i="1"/>
  <c r="C36" i="1"/>
  <c r="C35" i="1"/>
  <c r="Q34" i="1"/>
  <c r="C34" i="1"/>
  <c r="Q33" i="1"/>
  <c r="C33" i="1"/>
  <c r="Q32" i="1"/>
  <c r="M32" i="1"/>
  <c r="C32" i="1"/>
  <c r="Q31" i="1"/>
  <c r="M31" i="1"/>
  <c r="C31" i="1"/>
  <c r="Q30" i="1"/>
  <c r="C29" i="1"/>
  <c r="C28" i="1"/>
  <c r="Q27" i="1"/>
  <c r="C27" i="1"/>
  <c r="C26" i="1"/>
  <c r="Q25" i="1"/>
  <c r="C25" i="1"/>
  <c r="Q24" i="1"/>
  <c r="C24" i="1"/>
  <c r="Q23" i="1"/>
  <c r="M23" i="1"/>
  <c r="C23" i="1"/>
  <c r="Q22" i="1"/>
  <c r="C22" i="1"/>
  <c r="Q21" i="1"/>
  <c r="M21" i="1"/>
  <c r="C21" i="1"/>
  <c r="Q20" i="1"/>
  <c r="C20" i="1"/>
  <c r="Q19" i="1"/>
  <c r="M19" i="1"/>
  <c r="C19" i="1"/>
  <c r="C18" i="1"/>
  <c r="Q17" i="1"/>
  <c r="M17" i="1"/>
  <c r="C17" i="1"/>
  <c r="Q16" i="1"/>
  <c r="C16" i="1"/>
  <c r="C15" i="1"/>
  <c r="Q14" i="1"/>
  <c r="C14" i="1"/>
  <c r="Q13" i="1"/>
  <c r="C13" i="1"/>
  <c r="Q12" i="1"/>
  <c r="M12" i="1"/>
  <c r="C12" i="1"/>
  <c r="C11" i="1"/>
  <c r="Q10" i="1"/>
  <c r="M10" i="1"/>
  <c r="C10" i="1"/>
  <c r="Q9" i="1"/>
  <c r="C9" i="1"/>
  <c r="Q8" i="1"/>
  <c r="M8" i="1"/>
  <c r="C8" i="1"/>
  <c r="Q7" i="1"/>
  <c r="C7" i="1"/>
  <c r="Q6" i="1"/>
  <c r="C6" i="1"/>
  <c r="Q5" i="1"/>
  <c r="M5" i="1"/>
  <c r="C5" i="1"/>
  <c r="Q4" i="1"/>
  <c r="C4" i="1"/>
</calcChain>
</file>

<file path=xl/sharedStrings.xml><?xml version="1.0" encoding="utf-8"?>
<sst xmlns="http://schemas.openxmlformats.org/spreadsheetml/2006/main" count="1053" uniqueCount="378">
  <si>
    <t>POPULATION</t>
  </si>
  <si>
    <t>AGE</t>
  </si>
  <si>
    <t>CALCULATED AGE</t>
  </si>
  <si>
    <t>STUDY CHARACTERISTICS</t>
  </si>
  <si>
    <t>EVENT TIMING</t>
  </si>
  <si>
    <t>MMAT</t>
  </si>
  <si>
    <t>Study</t>
  </si>
  <si>
    <t>Level of Evidence</t>
  </si>
  <si>
    <t>Total</t>
  </si>
  <si>
    <t>Male</t>
  </si>
  <si>
    <t>Female</t>
  </si>
  <si>
    <t>Note</t>
  </si>
  <si>
    <t>Mean</t>
  </si>
  <si>
    <t>Standard Deviation</t>
  </si>
  <si>
    <t>Median</t>
  </si>
  <si>
    <t>Mode</t>
  </si>
  <si>
    <t>Minimum</t>
  </si>
  <si>
    <t>Maximum</t>
  </si>
  <si>
    <t>Mean, Estimate per Hozo et al., 2005</t>
  </si>
  <si>
    <t>Population</t>
  </si>
  <si>
    <t>Population Weighted Mean</t>
  </si>
  <si>
    <t>Tumor Site</t>
  </si>
  <si>
    <t>Tumor Type</t>
  </si>
  <si>
    <t>Surgery</t>
  </si>
  <si>
    <t>Additional Treatment</t>
  </si>
  <si>
    <t>Raw Data</t>
  </si>
  <si>
    <t>Category</t>
  </si>
  <si>
    <t>Study Design</t>
  </si>
  <si>
    <t>Criteria 1</t>
  </si>
  <si>
    <t>Criteria 2</t>
  </si>
  <si>
    <t>Criteria 3</t>
  </si>
  <si>
    <t>Criteria 4</t>
  </si>
  <si>
    <t>Criteria 5</t>
  </si>
  <si>
    <t>Include</t>
  </si>
  <si>
    <t>Amr et al., 2000</t>
  </si>
  <si>
    <t>III</t>
  </si>
  <si>
    <t>None</t>
  </si>
  <si>
    <t>Not reported</t>
  </si>
  <si>
    <t>Not applicable</t>
  </si>
  <si>
    <t>17 lower femur, 6 upper tibia</t>
  </si>
  <si>
    <t>3 giant cell tumors, 1 malignant fibrous histiocytoma, 1 parosteal osteosarcoma, 1 periosteal osteosarcoma; remaining patients (17) conventional osteogenic sarcomas</t>
  </si>
  <si>
    <t>resection arthrodesis</t>
  </si>
  <si>
    <t>neoadjuvant therapy regimen from Memorial Sloan-Kettering (ifosfamide, Adriamycin, cisplatin); postop adjuvant chemo was dependent on response to presurgical chemo</t>
  </si>
  <si>
    <t>limb-sparing surgery and/or early metastatectomy were instituted after presurgical chemotherapy; "the duration of symptoms ranged from 2-20 months" (symptom duration (in # of mo's) reported for each patient)</t>
  </si>
  <si>
    <t>Yes</t>
  </si>
  <si>
    <t>Bacci et al., 1990</t>
  </si>
  <si>
    <t>extremities: 1 radius, 19 humerus, 7 fibula, 35 tibia, 63 femur</t>
  </si>
  <si>
    <t>osteosarcoma</t>
  </si>
  <si>
    <t>Amputation, limb salvage, or rotation plasty; reconstruction types = prosthesis, bone grafts, rod or plate and cement</t>
  </si>
  <si>
    <t>Preop chemo &amp; postop chemo (--&gt;)</t>
  </si>
  <si>
    <t>Surgery was scheduled 3 weeks after end of preop chemo = 7 weeks after beginning of treatment (preop chemo = MTX, 6 days later cisplatinum, 48 hours after beginning of cisplatinum infusion adriamycin administered; 2nd cycle started on day 28); postop chemo started 3-5 days after surgery for amputation pts &amp; 3 weeks after surgery for limb salvage pts; for pts who had RESECTION surgery, postop chemo lasted 31 wks for good responders &amp; 40 wks for poor responders; for pts who had AMPUTATION surgery, postop chemo lasted 29 wks for good responders &amp; 38 wks for poor responders</t>
  </si>
  <si>
    <t>No</t>
  </si>
  <si>
    <t>Bacci et al., 2009</t>
  </si>
  <si>
    <t>Humerus</t>
  </si>
  <si>
    <t>non-metastatic ESFT Ewing's sarcoma family tumors (ESFT)</t>
  </si>
  <si>
    <t>Amputation or limb salvage</t>
  </si>
  <si>
    <t>Induction chemo (3 different neoadjuvant protocols), then radiation/ surgery/surgery followed by radiation (if resection margins were inadequate (Enneking's criteria), postop adjuvant radiotherapy); if lesion inoperable or pt refused surgery, radical radiotherapy</t>
  </si>
  <si>
    <t>criteria included "less than 4-week interval between biopsy and start of treatment"; duration of symptoms (mean 5.2 mo; range 0.5-24 mo; grouped into &gt; or &lt; 2 months)</t>
  </si>
  <si>
    <t>Bertoni et al., 2005</t>
  </si>
  <si>
    <t>1 scapula, 1 ilium, 1 skull, 26 in long bones (14 femur, 5 humerus, 3 tibia, 3 fibula, 1 ulna)</t>
  </si>
  <si>
    <t>Dedifferentiated parosteal osteosarcoma (DPOS) (14 high-grade osteoblastic osteosarcoma, 10 fibroblastic osteosarcoma, 3 giant cell-rich osteosarcoma, 2 chondroblastic osteosarcoma); all tumors were Stage IIB</t>
  </si>
  <si>
    <t>23 pts underwent "wide surgical treatment"; 2 pts had intralesional margins, 3 pts had marginal margins; 1 pt refused surgery</t>
  </si>
  <si>
    <t>18 pts received chemo, 5 pts received neoadjuvant chemo, and 13 pts received adjuvant chemo</t>
  </si>
  <si>
    <t>symptoms &amp; duration were related to the time of the first hospital admission for patients with synchronous DPOS; average duration of symptoms = 20 months (range 1-84 months)</t>
  </si>
  <si>
    <t>Chow et al., 2000</t>
  </si>
  <si>
    <t>7 trunk &amp; pelvis, 4 upper/lower extremity, 3 head &amp; neck</t>
  </si>
  <si>
    <t>cutaneous or subcutaenous Ewing's sarcoma</t>
  </si>
  <si>
    <t>13 had definitive surgical resections (wide local excision), 1 had only had a biopsy at time of referral</t>
  </si>
  <si>
    <t>all patients received chemo (unclear if pre/post-op) (ES-87, ES-92 or POG-9354 protocol); pts on the ES-87 and ES-92 protocols w/definitive resection and negative margins/microscopic residual dz received local irradiation of the operative bed over 28-34 days; the 1 biopsy patient had induction chemo, complete surgical resection, and postop radiotherapy to the tumor bed; one pt who had positive margins at referral received induction chemo; 13 patients had chemo postop</t>
  </si>
  <si>
    <t>the patients who received local irradiation of the operative bed got it over 28-34 days; the mean duration of symptoms *before diagnosis* was 2 months (range 0.5-12 months);</t>
  </si>
  <si>
    <t>Cortes et al., 1978</t>
  </si>
  <si>
    <t>II</t>
  </si>
  <si>
    <t>12 distal femur, 1 middle femur, 3 proximal tibia, 1 distal tibia, 2 rib, 1 humerus, 1 mandible</t>
  </si>
  <si>
    <t>histologically proved osteosarcoma</t>
  </si>
  <si>
    <t>8 hip disarticulations, 5 mid-thigh amputations, 4 above-knee amputations, 2 complete resections, 1 shoulder disarticulation, 1 incomplete resection</t>
  </si>
  <si>
    <t>Adriamycin postop</t>
  </si>
  <si>
    <t>Adriamycin given "when wound healing was complete" for 3 successive days, repeated every 4-6 weeks for 6 courses; 17/21 pts were treated within 8 wks after operation; the median onset of adriamycin tx for the entire group was 2 weeks; the total cumulative adriamycin tx was received over 5-7 months (some protocol deviation occurred (table 2) 3 cases had the interval between adriamycin courses &gt; 6wk)</t>
  </si>
  <si>
    <t>Daecke et al., 2005</t>
  </si>
  <si>
    <t>34 forearm, 5 hand</t>
  </si>
  <si>
    <t>subgroup 1: high-grade central osteosarcoma; subgroup2: unconventional osteosarcoma</t>
  </si>
  <si>
    <t>the group of 33 has 22 local resections, 9 amputations, 2 none/unknown; reporting for the group of 6 pts very confusing but total 27/39 patents had local resections</t>
  </si>
  <si>
    <t>24 pts with high-grade had neoadjuvant chemo (COSS protocols); 2 had the neoadjuvant regiment after surgery (osteosarcoma was not suspected); 4 of the atypical high grade tumors got chemo (pre/post surgery uncelar)</t>
  </si>
  <si>
    <t>Date of biopsy was recorded; duration of symptoms before biopsy was recorded; dates of any operations related to the tumor recorded; time lapse between symptoms and diagnosis ranged from 0-20 months</t>
  </si>
  <si>
    <t>Daugaard et al., 1987</t>
  </si>
  <si>
    <t>Excluded from age summary statistics due to insufficient reporting</t>
  </si>
  <si>
    <t>12 upper extremity (10 proximal, 2 distal), 34 lower extremity (19 proximal, 15 distal), 27 pelvis, 3 spine, 3 scapula and clavicle, 6 ribs, 2 skull</t>
  </si>
  <si>
    <t>Ewing's sarcoma</t>
  </si>
  <si>
    <t>unclear (aside from 4 amputations; see add'l tx --&gt;</t>
  </si>
  <si>
    <t>83 patients had radiation therapy for primary lesions; 3 patients were amputated (plus a 4th amputation after radiation therapy); "out of 74 pts w/localized disease, 32 received adjuvant chemo"</t>
  </si>
  <si>
    <t>treatment delay was defined as the time from the first symptom to the admission to the tumour centre; mean treatment delay 5 months (range 0-48 months); 13 pts had tumour dissemination at time of diagnosis but the delay in those cases did not differ from that in the other patients (median 4 months (2-17) vs 5 months (0-48);  "in our data there was no significant correlation between delay and survival"</t>
  </si>
  <si>
    <t>Donati et al., 2004</t>
  </si>
  <si>
    <t>15 whole hemipelvis, 29 iliac wing, 7 "centrally located in the periacetabular bone", 9 ischium/pubic bone</t>
  </si>
  <si>
    <t>30 osteoblastic osteosarcomas, 20 chondroblastic osteosarcomas, 3 fibroblastic, 3 teleangectatic, 3 small cell osteosarcomas, 1 giant  cell-rich osteosarcoma</t>
  </si>
  <si>
    <t>16 hindquarter amputations, 14 internal hemipelvectomy's (30/60 treated nonoperatively)</t>
  </si>
  <si>
    <t>48 patients received chemo (variety of protocols); 29/35 localized patients received chemo; of the 30 nonoperatively treated patients, 6 received radiotherapy</t>
  </si>
  <si>
    <t>presenting symptoms were pain duration for less than 3 months in 20 patients, and pain between 3 and 6 months in 20 patients. Ten patients had pain more than 6 months but less than one year, and 10 patients had pain for more than 1 year. Forty-four patients complained of a mass, while 27 had signs of peripheral nerve involvement</t>
  </si>
  <si>
    <t>Evans et al., 2020</t>
  </si>
  <si>
    <t xml:space="preserve">Lower limb = 1536 (82.8%) 
Upper limb = 319 (17.2%) </t>
  </si>
  <si>
    <t>Osteosarcoma NOS = 1216 (66.1%)
Chondro/fibroblastic = 370 (20.1%)
Telangiectatic = 78 (4.2%)
Central = 108 (5.9%)
Surface/juxtacortical = 68 (3.7%)</t>
  </si>
  <si>
    <t>Limb salvage surgery = 1855
Amputation = 587</t>
  </si>
  <si>
    <t xml:space="preserve">Adjuvant chemo (limb salvage) = 1762 (95.6%)
Adjuvant chemo (amputation) = 521 (89.4%)
Adjuvant chemo before (limb salvage) = 558 (37.3%) 
Adjuvant chemo before (amputation) = 170 (38.7%)
Adjuvant chemo after (limb salvage) = 162 (10.8%)
Adjuvant chemo after (amputation) = 88 (20%)
Adjuvant chemo before + after (limb salvage) = 777 (51.9%)
Adjuvant chemo before + after (amputation) = 181 (41.2%) </t>
  </si>
  <si>
    <t xml:space="preserve">Days from Dx to surgery (limb salvage) = 96.1 (94.1-98.1)
Days from Dx to surgery (amputation) = 91.8 (87.6 - 96.1) 
Days from dx to treatment commencing (limb salvage) = 20.5 (19.4 - 21.5) 
Days from dx to treatment commencing (amputation) = 22.4 (20.3 - 24.5) </t>
  </si>
  <si>
    <t>Feng et al., 2013</t>
  </si>
  <si>
    <t>6 cervical spine, 6 thoracic spine, 4 lumbar spine</t>
  </si>
  <si>
    <t>spinal osteosarcoma</t>
  </si>
  <si>
    <t>7 en bloc spondylectomies, 9 piecemeal resections</t>
  </si>
  <si>
    <t>14 had preop chemo; all patients received postop chemo; 14 patients received postop photon radiotherapy</t>
  </si>
  <si>
    <t>the period of symptoms between onset and diagnosis ranged from 0.5 months to 14 months (median 4.3 months); "three months following their surgical procedure, most patients' pain eased or gradually disappeared"</t>
  </si>
  <si>
    <t>Fuchs et al., 1998</t>
  </si>
  <si>
    <t>79 patients older than 15 and 92 patients 15 or younger</t>
  </si>
  <si>
    <t>73 distal femur, 47 proximal tibia, 18 proximal humerus, 12 fibula, 21 "all other sites"</t>
  </si>
  <si>
    <t>de novo high-grade central etremity osteosarcoma</t>
  </si>
  <si>
    <t>96 ablative, 69 limb-salvage (6 no surgery)</t>
  </si>
  <si>
    <t>neoadjuvant chemo COSS-protocols (COSS-80,82,86)</t>
  </si>
  <si>
    <t>pts were eligible if they "were registered within three weeks of biopsy of a primary"; low risk tumors tx w/doxorubicin on consecutive days (weeks 1,11,20,29) and cisplatin as 5 hr infusions (weeks 5,8,15,24), plus MTX with leucovorin (weeks 3,4,13,14,18,19,22,23,27,28,31,32); high risk patients had additions of ifosfamide as 1 hr infusions 2 days prior to every cisplatin; high risk patients had 5 treatment cycles for each: doxorubicin (weeks 1,11,20,29,38), ifosfamide plus cisplatin (weeks 5,8,15,24,33) + 14 cycles for high does MTX ("as above plus weeks 36,37" ??); definitive surgery was scheduled for week 10; low vs high risk stratification did include risk factor of tumor length (maybe related to age of tumor?) but the low-risk group "did not have a better outcome than the high=risk group"</t>
  </si>
  <si>
    <t>Fuchs et al., 2009</t>
  </si>
  <si>
    <t>16 ilium, 9 sacroiliac joint, 10 acetabulum, 5 ischium, 2 pubic bone, 1 sacrum</t>
  </si>
  <si>
    <t>all high grade; 20 chondroblastic, 10 fibroblastic, 11 osteoblastic, 1 giant cell-rich and 1 small cell osteosarcoma</t>
  </si>
  <si>
    <t>29 internal hemipelvectomies, 14 external hemipelvectomies</t>
  </si>
  <si>
    <t>36 pts had neo(? unclear)-adjuvant chemo (adriamycin, cisplatin, high-dose MTX); 11 pts had radiotherapy</t>
  </si>
  <si>
    <t>the mean duration of symptoms was 6 months (range 0-15 mo); recorded yearly rates of recurrence; "we found tumor size, represented by the greatest tumor dimension, predicted outcome and was negatively associated with the dev of local recurrence and metastasis...This also may be reflected in the long duration of symptoms until the diagnosis was established, which averaged 6 months"</t>
  </si>
  <si>
    <t>Gasparini et al., 1994</t>
  </si>
  <si>
    <t>37 trunk (vertebra, rib, scapula and clavicula),33 distal limbs (distally from elbow or knee), 23 humerus or femur (proximal limbs), 19 pelvic bones, 9 skull</t>
  </si>
  <si>
    <t>Monostotic Ewing's sarcoma</t>
  </si>
  <si>
    <t>wide or marginal surgery or "radical surgical resection"</t>
  </si>
  <si>
    <t>chemotherapy given to all patients (included adriamycin, vincristine, and cyclophosphamide); 75 received radiotherapy, 38 had surgical resection plus radiotherapy (and 8 only received radical surgery)</t>
  </si>
  <si>
    <t>First program: following "local therapy", received adjuvant chemo for 18 months, alternating between adriamycin and vincristine+cyclophosphamide monthly; Second program: chemo started earlier during the 3rd week from the start of radiation, and "consisted of alternating monthly cycles of ADM and VCR, CPM and VCR"; Third program: chemo "was given over 2 months before local modality, after a diagnositc biopsy", chemo schedule was VCR weekly for 8 doses, ADM daily for 2 days, and CPM daily for 2 days alternated every 2 weeks with DACT daily for 2 days and CPM daily for 2 days, "following local treatment, hemo w/a schedule identical to that of the second program, as far as drug doses and timing was concerned, was given for 9 months"; "the majority of treatment failures occurred within the first 3 years from diagnosis</t>
  </si>
  <si>
    <t>Guo et al., 1981</t>
  </si>
  <si>
    <t>IV</t>
  </si>
  <si>
    <t>1 scapula, 2 humerus, 1 tibia, 2 lower femur, 1 middle shaft of radius; remaining 5 cases did not record body site; "various sites"</t>
  </si>
  <si>
    <t>2 chondrosarcomas, 4 osteosarcomas, 1 giant cell sarcoma, 1 Ewing's tumour, 1 fibrosarcoma, 3 soft tissue sarcomata</t>
  </si>
  <si>
    <t>radical local resection</t>
  </si>
  <si>
    <t>unclear</t>
  </si>
  <si>
    <t>the duration of illness was from 2 months to 2 years</t>
  </si>
  <si>
    <t>0/ NA?</t>
  </si>
  <si>
    <t>Ham et al., 2000</t>
  </si>
  <si>
    <t>pelvis (including sacrum)</t>
  </si>
  <si>
    <t>osteosarcoma (42.5% chondroblastic, 32.5% osteoblastic, 20% fibroblastic, 5% telangiectatic)</t>
  </si>
  <si>
    <t>3 categories: excochleation, hemipelvectomy, and limb salvage resection of the pelvis</t>
  </si>
  <si>
    <t>26 of the 33 patients with stage IIB tumors were treated with surgical resection and/or chemotherapy with curative intent; 7/33 stage IIB pts had palliative procedures (radiation therapy in 2 pts, decompression of a large tumor in 1 pt, and pain relief only in 4 pts); neoadjuvant chemo was administered in 11/17 pts who had surgical excision,2 additional pts had postop chemo only; 2/3 of pts who had excochleation of their tumor received adjuvant cryosurgery; 9 pts had chemo without subsequent tumor resection</t>
  </si>
  <si>
    <t>when no operative procedure had been performed but the primary treatment had been chemo, the interval to local progression of the tumor in case of initial regression or cessation of growth was determined from the date of the first delivery of chemo; "at initial presentation" all pts had pain; the median duration of symptoms was 4 months (range 1-36 mo); Table 2 shows prognostic factor of complaints &lt;/= 3 months of &gt; 3 months as it related to 2-year and 5-year % of pts with disease-free survival</t>
  </si>
  <si>
    <t>Hu et al., 2010</t>
  </si>
  <si>
    <t>thoracolumbar &amp; lumbar spine</t>
  </si>
  <si>
    <t>6 primary spinal tumors (2 plasmomas, 2 giant cell tumors, 1 chondrosarcoma, 1 Ewing's sarcoma) &amp; 12 metastatic spinal tumors (2 renal cancer, 2 lung cancer, 2 breast cancer, 2 prostatic cancer, 1 thyroid cancer, 1 abdominal leiomyosarcoma, and 2 of unknown origin) (all 12 metastatic tumors were solitary osseous metastasis</t>
  </si>
  <si>
    <t>15 total en bloc spondylectomies, 3 bulk vertebrectomies</t>
  </si>
  <si>
    <t>not reported explicitly  - "1 pt with Ewing's sarcoma died due to distant mets 1 year after surgery and postop cheo" - "two patients with plasmoma received post-op chemo"</t>
  </si>
  <si>
    <t>all patients experienced low back pain for 2 weeks to 6 months before final diagnosis</t>
  </si>
  <si>
    <t>Hu et al., 2020</t>
  </si>
  <si>
    <t>Distal femur = 136 (61.8%)
Proximal tibia = 84 (38.2%)</t>
  </si>
  <si>
    <t>Osteoblastic = 148 (67.3%)
Chondroblastic = 43 (19.5%) 
Fibroblastic = 15 (6.8%) 
Others = 14 (6.4%)</t>
  </si>
  <si>
    <t>En bloc resection</t>
  </si>
  <si>
    <t>Adjuvant chemotherapy, post-operative chemotherapy (chemotherapy protocol is IOR/OS-4 (HDMTX – CDP –ADM –HDIFO)</t>
  </si>
  <si>
    <t xml:space="preserve">The median of symptom interval was 64.5 (Q1-Q3:42–88) days (mean, 74 days; range, 23–366 days) 
In nonparametric test (Table 2), increased symptom interval was associated with higher incidence of metastases at diagnosis (p = 0.008).
Delayed surgery:
&lt;14 days = 117 (19.5%)
&gt; 14 &lt; 21 days = 94 (6.8%)
&gt;21 days = 9 (6.4%) 
Delayed adjuvant chemo:
&lt; 14 days = 42 (19.1%)
&gt;14 &lt; 21 days = 94 (42.7%)
&gt; 21 days = 84 (38.2%) </t>
  </si>
  <si>
    <t>Jamshidi et al., 2017</t>
  </si>
  <si>
    <t>2 diaphyseal humerus, 2 proximal radius, 2 diaphyseal femur, 1 distal femur</t>
  </si>
  <si>
    <t>Florid reactive periostitis (FRP)</t>
  </si>
  <si>
    <t>no surgery</t>
  </si>
  <si>
    <t>limb rest &amp; anti-inflammatory therapy</t>
  </si>
  <si>
    <t>the duration of symptoms before referral to our center ranged from one to six months; table 1 includes duration of pain in months for each patient</t>
  </si>
  <si>
    <t>Kager et al., 2010</t>
  </si>
  <si>
    <t>12 femur, 10 humerus, 5 tibia</t>
  </si>
  <si>
    <t>high-grade central osteosarcoma; most frequent subtype osteoblastic osteosarcoma (13)</t>
  </si>
  <si>
    <t>9 limb salvage procedures (3 marginal resections + 6 wide or radical resections), 15 ablative procedures with wide or radical resections (7 rotationplasties, 8 amputations); 3 patients did not have surgery</t>
  </si>
  <si>
    <t>all pts had chemo; 25 received local therapy (surgery 24, radiotherapy 1); 22 had neoadjuvant chemo, 2 had up front surgery and received adjuvant chemo only</t>
  </si>
  <si>
    <t>the duration of symptoms…before diagnostic biopsy was reported...median duration of symptoms was 4 (range, 1 to 12) weeks; "all patients received chemotherapy, which was initiated at a median of 7 (range, 1 to 43) days after diagnostic biopsy; table 1 shows duration of symptoms in wks for 23/27 pts (4 are not known); "there was no correlation between patient's age or gender, duration of symptoms....and outcome"; *table 2 includes at what time point (in # of weeks) pts had surgery; *table 3 includes the # of pts with duration of symptoms &lt;5 wks or &gt;/= 5 wks &amp; 5 year overall survival &amp; event-free survival</t>
  </si>
  <si>
    <t>Kozlowski et al., 1988</t>
  </si>
  <si>
    <t>reported invidually in Tables 1 and 2 without summary statistics</t>
  </si>
  <si>
    <t>hand</t>
  </si>
  <si>
    <t>Ewing's sarcoma (n = 3);
aneurysmal bone cyst (n = 5);
osteoid osteoma (n = 6);
epidermoid cyst (n = 2) (not reported in table);
uncommon tumors (n = 5)</t>
  </si>
  <si>
    <t>reported individually in Tables 1 and 2 as applicable, paper focused on DDx rather than treatment, typically curettage and grafting (n = 4)</t>
  </si>
  <si>
    <t>chemotherapy to an unspecified regimen (n = 1) (Case 18, Table 2, 142)</t>
  </si>
  <si>
    <t>paper lists timing of various events on an individual basis in Tables 1 and 2 in inconsistent language and without summary statistics</t>
  </si>
  <si>
    <t>Lawrence et al., 1993</t>
  </si>
  <si>
    <t>distal femur (n = 20);
proximal tibia (n = 15);
proximal humerus (n = 7);
distal tibia (n = 2);
distal ulna (n = 1);
distal radius (n = 1);
distal fibula (n = 1) (43)</t>
  </si>
  <si>
    <t>osteoblastic osteosarcoma (n = 45);
telangiectatic osteosarcoma (n = 1);
chondroblastic osteosarcoma (n = 1) (43)</t>
  </si>
  <si>
    <t>salvage surgery (n = 42);
amputation (n = 3);
no surgery (n = 2) (44)</t>
  </si>
  <si>
    <t>pre-operative chemo (n = 47) to two specified regimens (44)</t>
  </si>
  <si>
    <t>diagnosis to surgery: "The mean length of time from diagnosis to surgery was 10 (range, 5-13) weeks." (44)</t>
  </si>
  <si>
    <t>Lee et al., 2009</t>
  </si>
  <si>
    <t>0-12 (n = 54);
12-15 (n = 69);
16-39 (n = 149);
&gt;40 (n = 16) (Table I, 341)</t>
  </si>
  <si>
    <t>distal femur (n = 143);
proximal tibia (n = 70);
proximal humerus (n = 28);
proximal fibula (n = 23);
proximal femur (n = 8);
other (n = 16) (Table I, 341)</t>
  </si>
  <si>
    <t>osteoblastic (n = 249);
chondroblastic (n = 17);
fibroblastic (n = 10);
other (n = 12) (Table I, 341)</t>
  </si>
  <si>
    <t>definitive surgery (n = 288)</t>
  </si>
  <si>
    <t>pre- and post-operative chemo to a specified regimen (n = 288)</t>
  </si>
  <si>
    <t>chemo to surgery: "Definitive surgery was scheduled between weeks 10 and 12." (341)
treatment and follow up: "The scheduled duration of chemotherapy was 29 weeks for good responders and 33 weeks for poor responders. After completing chemotherapy, patients were followed up for 2 years with monthly radiographs of the chest and the operated limb. CT of the chest and a whole-body bone scintigraphy were performed every 3 months for 2 years. Thereafter, the same protocol was repeated every 6 months for up to the 5 years and then annually for up to the tenth year after surgery. All the patients were followed up for at least 3 years after diagnosis unless they relapsed or died." (341)
survival: "The 5-year overall survival (OS) and event-free survival (EFS) rates of the entire cohort was 76.6$2.6% and 61.1$2.9%, respectively." (343)</t>
  </si>
  <si>
    <t>Letaief et al., 2020</t>
  </si>
  <si>
    <t xml:space="preserve">Distal femur = 51 (60%)
Proximal tibia = 26 (30%) 
Proximal humerus = 8 (10%) </t>
  </si>
  <si>
    <t>Osteoblastic conventional = 66 (77%)
Chondroblastic = 8 (9.4%) 
Anaplastic = 4 (7%) 
Telangiectatic = 3 (3.5%)
Fibroblastic = 2 (2.4%)
High grade intramedullary = 2 (2.4%)</t>
  </si>
  <si>
    <t xml:space="preserve">Limb salvage surgery = 34 (40%) 
Amputation = 31 (36.5%)
</t>
  </si>
  <si>
    <t>Methotrexate neo-adjuvant = 68 (80%) 
Other chemo regiments (adriamycin-cisplatinum-ifosfamide) = 17 (20%) 
Adjuvant chemo = 76 patients</t>
  </si>
  <si>
    <t>At initial presentation, males had an average 97 days history of symptoms and girls 113 days.
Time to start of treatment was 27 days (±15 days, range 3 days to 85 days) after the bone biopsy.
Median treatment time (neo-adjuvant chemo) duration was 12 weeks
Surgery was performed after a median time of 31 days (range, 6 days to 380 days) after the neoadjuvant treatment.
Adjuvant chemotherapy was resumed after a median delay of 41 days (range, 5 days to 146 days) for 76 patients. 9 patients were lost to follow-up.</t>
  </si>
  <si>
    <t>Liao et al., 2019</t>
  </si>
  <si>
    <t>chest wall (n = 3);
latissimus dorsi (n = 2);
erector spinae (n = 1);
retreperitoneum (n = 1);
upper extremity (n = 2);
lower extremity (n = 13) (2)</t>
  </si>
  <si>
    <t>extraskeletal osteosarcoma (n = 22)</t>
  </si>
  <si>
    <t>local resection (n = 2);
wide resection (n = 17);
amputation (n = 3) (Table 1, 3)</t>
  </si>
  <si>
    <t>adjuvant chemo (n = 15);
neoadjuvant and adjuvant chemo (n = 3);
no chemo (n = 4) (Table 1, 3)</t>
  </si>
  <si>
    <t>follow up: "All patients were observed starting at 1 month after completion of treatment, then every 3 months for the first year, and every 6 months thereafter." (2)
survival: "Patients were followed-up until death or June 1, 2016. The median follow-up time for all patients was 48.5 months. At the time of analysis, a total of 9 (40.9%) patients had died and each died of cancer. The 3-year and 5-year OS rate for all patients were 69% and 58%, respectively (Fig. 2B). For those who experienced localized diseases (N = 19), the 3-year and 5-year OS were 76% and 62%, respectively (Fig. 2B). " (3)</t>
  </si>
  <si>
    <t>Makley et al., 1988</t>
  </si>
  <si>
    <t>0-10 (n = 46);
11-14 (n = 57);
&gt;15 (n = 63) (Table 1, 147)</t>
  </si>
  <si>
    <t>humerus (n = 8);
radius (n = 2);
femur (n = 92);
tibia (n = 54);
fibula (n = 9);
OS calcis (n = 1) (Table 1, 147)</t>
  </si>
  <si>
    <t>osteoblastic (n = 51);
chondroblastic (n = 16);
fibroblastic (n = 14);
anaplastic (n = 39);
unknown (n = 46) (Table 1, 47)</t>
  </si>
  <si>
    <t>all patients underwent resection, surgery type is reported by tumor site in Table 2 (47)
conventional (n = 155);
limb salvage (n = 11) (Table 3, 148)</t>
  </si>
  <si>
    <t>all patients were randomized to one of two specified post-operative chemo regimens</t>
  </si>
  <si>
    <t>symptoms to surgery: 0-1 mo (n = 37); 2 mo (n = 39); 3+ mo (n = 55) (Table 3, 148)
biopsy to surgery: 0-4 days (n = 63); 5-8 days (n = 56); 9+ (n = 47) (Table 3, 148)
Table 4 (149) also reports the same statistics for the femur and tibia groups in particular</t>
  </si>
  <si>
    <t>Can't tell</t>
  </si>
  <si>
    <t>Nakano et al., 1999</t>
  </si>
  <si>
    <t>Did not breakout population by sex</t>
  </si>
  <si>
    <t>distal femur (n = 14);
proximal tibia (n = 3);
proximal fibula (n = 2);
distal fibula (n = 1) (n = 27)</t>
  </si>
  <si>
    <t>amputation (n = 3);
wide resection (n = 14);
intralesional resection (n = 3) (27)</t>
  </si>
  <si>
    <t>pre-operative chemo to a specified protocol (n = 20) (27)</t>
  </si>
  <si>
    <t>time on chemo: "The good responders to the preoperative chemotherapy with HIRP were treated for over 6 months. A total of 13 of the 20 cases treated with HIRP received 6 months or more of preoperative chemotherapy." (27)
survival: "The overall disease-free 5-year survival rates for patients treated with HIRP combined with systemic chemotherapy was 56%, and this group contained 6 patients at stage III. For patients with a stage IIB tumor the disease-free 5-year survival rate was 62%" (29)</t>
  </si>
  <si>
    <t>Ozaki et al., 2002</t>
  </si>
  <si>
    <t>Twenty-two patients with osteosarcoma of the spine (15 with tumors of the sacrum and 7 with tumors at other sites) (1069)</t>
  </si>
  <si>
    <t>resection w/ marginal margin (n = 3);
resection w/ intralesional margin (n =  7);
resection w/ wide marge (n = 2);
internal hemipelvectomy (n = 1);
no operation (n = 10) (Table 1, 1071)</t>
  </si>
  <si>
    <t>chemotherapy (n = 22);
radiotherapy (n = 8)
(Table 1, 1071)</t>
  </si>
  <si>
    <t>Symptoms to diagnosis: "period of symptoms between onset and diagnosis ranged from 2 months to 18 months (median, 5.0 months)" (1073)
Diagnosis to mets: documented on an individual basis (Table 1, 1071)
Survival: "Nineteen of 22 patients (86%) patients survived &gt; 1 year, and 3 patients survived &gt; 6 years." (1076)</t>
  </si>
  <si>
    <t>Ozaki et al., 2003</t>
  </si>
  <si>
    <t>pelvis (ilium, acetabulum, pubis, and ischium) while excluding osteosarcomas of the sacrum (335)</t>
  </si>
  <si>
    <t>resection (n = 38);
hemipelvectomy (n = 12);
no operation (n = 17)
(Table 1)</t>
  </si>
  <si>
    <t>11 patients received irradiation:
2 following limb-sparing resection, 2 following hemipelvectomy, 7 definitively (336)</t>
  </si>
  <si>
    <t>Symptoms to diagnosis: "Information on symptoms was available for 38 patients. The
most common symptom was pain. The period of symptoms between onset and diagnosis ranged between 0.5 and 24 months (median, 3.7 months)." (336)
Chemo to surgery: "The scheduled duration of chemotherapy ranged from 24 to 38 weeks. Definitive surgery was scheduled to take place between weeks 9 and 18 in the COSS-80 study and between weeks 9 and 11 in all other protocols." (335)
Diagnosis to mets: Of 19 patients with metastases developing after diagnosis, 17 patients had metastases within 38 months after diagnosis and two patients had metastases at 146 and 161 months after diagnosis. (337)
Survival: "At the last follow-up (in survivors, the follow-up median was 78 months, the average was 95 months, and the range was 24 to 225 months), 15 patients survived, one patient was lost to follow-up (at 125 months after diagnosis), and 51 patients died." (337)</t>
  </si>
  <si>
    <t>Parry et al., 2016</t>
  </si>
  <si>
    <t>pelvis, 
detailed locations are available in Table I (556)</t>
  </si>
  <si>
    <t>osteosarcoma:
primary (n = 74),
secondary to Paget's disease (n = 22),
secondary to previous pelvic radiation (n = 25) (555)</t>
  </si>
  <si>
    <t>limb salvage (n = 34);
hindquarter amputation (n = 19) (Fig. 2, 557)</t>
  </si>
  <si>
    <t>chemotherapy (n = 30);
chemotherapy and radiotherapy (n = 11);
radiotherapy (n = 2) (Fig. 2, 557)</t>
  </si>
  <si>
    <t>Symptoms to diagnosis: "The mean duration of symptoms was 33 weeks (4 to 364), 40 weeks (4 to 364) for primary tumours and 26 weeks (8 to 52) for secondary tumours." (556)
Survival: "The mean follow-up for all patients was 2.2 years (six months to 29 years) and for survivors was 6.6 years (six months to 29 years). The estimated disease-specific survival for all patients was 27.2% at five years and 16.9% at ten years." (559)</t>
  </si>
  <si>
    <t>Perret et al., 2020</t>
  </si>
  <si>
    <t>Femur = 14 (38%)
Tibia = 7 (19%)
Humerus = 3 (8%)
Maxilla/mandible = 6 (16%)
Pelvis = 5 (13%)
Spine = 2(6%)</t>
  </si>
  <si>
    <t>Not specified</t>
  </si>
  <si>
    <t>Oral metronomic etoposide (main treatment)
Previous chemo:
Most patients had received doxorubicin (n = 37, 100%), ifosfamide (n = 32, 86.5%) and cisplatin (n = 36, 97%). Twenty‐one patients (57%) had also previously received intravenous etoposide. Five patients had received one or more MKIs (sorafenib, sunitinib, regorafenib or cabozantinib).</t>
  </si>
  <si>
    <t>Overall, the median time between the diagnosis of metastases and the initiation of oral metronomic etoposide was 10 months (range: 0–160)
The median duration of treatment with oral metronomic etoposide was 3.1 months (range: 0–30)</t>
  </si>
  <si>
    <t>Picci, Bacci et al., 1997</t>
  </si>
  <si>
    <t>MFH
21 &lt; 20 years,
30 &gt; 20 years;
osteosarcoma
332 &lt; 20 years,
58 &gt; 20 years (Table 1, 1108)</t>
  </si>
  <si>
    <t>osteosarcoma
femur (n = 208), 
tibia (n = 103), 
humerus (n = 51), 
fibula (n = 22), 
other (n = 6) (Table 1, 1108)</t>
  </si>
  <si>
    <t>MFH (n = 51);
osteosarcoma (n = 390)
(1107)</t>
  </si>
  <si>
    <t>osteosarcoma
limb salvage (n = 326) (Table 2, 1111)</t>
  </si>
  <si>
    <t>pre- and post-operative chemotherapy to three specified regimens (n = 326) (Table 2, 1111)</t>
  </si>
  <si>
    <t>Chemo to surgery: "Surgery was performed three weeks after the last cycle of chemotherapy and after a complete restaging of the lesion." (1108)
Surgery to chemo: "Postoperative chemotherapy was started three to 21 days after surgery (Figure 2). " (1108)
Follow up: "After completion of chemotherapy, all patients were followed in the outpatient clinic with the above-cited radiographs every two months for two years, every three months the third year and subsequently every six months." (1108)
Diagnosis to mets: "The average time to relapse was 18.4 months for the MFH group and 21.9 months for the osteosarcoma group." (1112)
Survival: "At an average follow-up of 7.5 years (2-13 years) 288 patients (65%) remained continuously free of disease, 148 patients (34%) relapsed and five (1%), all in the osteosarcoma group, died of chemotherapy-related toxicity (Table 3)." (1111)</t>
  </si>
  <si>
    <t>Picci, Bohling et al., 1997</t>
  </si>
  <si>
    <t>59 &lt; 15,
59 &gt; 15 (Table 1, 1554)</t>
  </si>
  <si>
    <t>femur (n = 42),
tibia (n = 24),
fibula (n = 23),
metatarsal (n = 3),
humerus (n = 17),
radius (n = 4),
ulna (n = 3),
metacarpal (n = 2) (Table 1, 1554)</t>
  </si>
  <si>
    <t>Ewing's sarcoma (1553)</t>
  </si>
  <si>
    <t>resection (n = 104),
amputation (n = 12),
rotationplasty (n = 2) (1554)</t>
  </si>
  <si>
    <t>pre-operative chemotherapy to three specified regimens (n = 118);
post-operative radiation therapy (n = 32);
post-operative chemotherapy (n = 118) (1554)</t>
  </si>
  <si>
    <t>Diagnosis to mets: "The mean interval from diagnosis to first relapse (local or metastases) was 24 months (range, 6 to 64)." (1555)
Survival: "The estimated 5-year disease-free survival rate of the patients was 62%." (1555)</t>
  </si>
  <si>
    <t>Puhaindran and Pho, 2014</t>
  </si>
  <si>
    <t>osteosarcomas around the knee
distal femur (n = 7),
proximal tibia (n = 2) (499)</t>
  </si>
  <si>
    <t>osteosarcoma (499)</t>
  </si>
  <si>
    <t>limb salvage (n = 9) (499)</t>
  </si>
  <si>
    <t>pre- and post-operative chemotherapy to various unspecified regimens (n = 9) (500, 502)</t>
  </si>
  <si>
    <t>Surgery to chemo: "Chemotherapy was recommenced within 3 weeks of surgery. Those with lung metastases underwent thoracotomy and excision of the pulmonary metastases soon after the limb salvage procedure." (502)
Surgery to full weight bearing: documented on an individual basis (Table 1, 503)
Survival: "Four out of the 9 patients died from metastatic disease, and the 5 surviving patients have no evidence of disease. The average follow-up from the time of surgery for survivors is 13.2 years (shortest 12 years, longest 16 years)." (502); also documented on an individual basis (Table 1, 503)</t>
  </si>
  <si>
    <t>Puri et al., 2012</t>
  </si>
  <si>
    <t>femur (n = 17),
tibia (n = 11),
humerus (n = 3),
ulna (n = 1) (982)</t>
  </si>
  <si>
    <t>Ewing's sarcoma (n = 16),
osteosarcoma (n = 16) (982)</t>
  </si>
  <si>
    <t>resection and re-implantation of irradiated host bone (n = 32) (982)</t>
  </si>
  <si>
    <t>pre-operative chemo (n = 32) (984)</t>
  </si>
  <si>
    <t>Surgery to union: "The mean time to union for all osteotomy sites was 7.3 months (3 to 28). The mean time to union of the metaphyseal osteotomy sites was 5.8 months (3 to 10) and of the diaphyseal osteotomy sites it was 9.5 months (4 to 28), leaving one diaphyseal site that is still not united (case 32)." (985)
Surgery to weight-bearing: "mean period until the start of full weight-bearing was 6.8 months." (987)
Survival: "At the time of last review 19 patients were free of disease, one patient was alive with disease and 11 patients had died of disease. The mean follow-up for
survivors was 41 months (24 to 74). " (985)</t>
  </si>
  <si>
    <t>Puri et al., 2014</t>
  </si>
  <si>
    <t>pelvis (n = 106) (27)</t>
  </si>
  <si>
    <t>chondrosarcoma (n = 65),
Ewing's sarcoma (n = 25),
osteosarcoma (n = 10),
synovial sarcoma (n = 3),
malignant fibrous histiocytoma (n = 1),
high grade sarcoma (n = 1),
epithelioid hemangiothelioma (n = 1) (27)</t>
  </si>
  <si>
    <t>limb sparing resection (n = 103),
intralesional surgery (n = 3) (27)</t>
  </si>
  <si>
    <t>pre-operative chemo (n unspecified),
post-operative radiotherapy (n = 11) (28)</t>
  </si>
  <si>
    <t>Survival: "Sixty patients are currently alive, 46 being continuously free of disease. The follow up of the survivors ranges from 24 months to 122 months (median 47 months, mean 55 months). Disease free survival was 56% at 5 years and overall survival was 67% at 5 years" (29)</t>
  </si>
  <si>
    <t>Puri et al., 2018</t>
  </si>
  <si>
    <t>long bones (n = 720),
pelvis (n = 12),
other (n = 6) (Table 1, 301)</t>
  </si>
  <si>
    <t>high grade osteosarcoma (300)</t>
  </si>
  <si>
    <t>limb salvage (n = 552),
amputation (n = 186) (Table 1, 301)</t>
  </si>
  <si>
    <t>pre-operative chemotherapy (n = 738) (300);
post-operative chemotherapy (n = 676) to two specified regimens (301)</t>
  </si>
  <si>
    <t>Chemo to surgery: "Surgery was done after cycle 3 of chemotherapy." (300)
Survival: "At the time of last follow up for these (738) patients, 374 patients were alive, 346 had died and 18 were lost to follow up. All survivors had a minimum follow up 3 years (range 36-132 months) with a mean follow up of 72 months." (301)</t>
  </si>
  <si>
    <t>Pylkkanen et al., 1997</t>
  </si>
  <si>
    <t>femur (n = 12),
tibia (n = 9),
facial bones (n = 5),
humerus (n = 3),
pelvis (n = 3),
extraskeletal (n = 2),
vertebral column (n = 1),
rib (n =  1) (Table 3, 56)</t>
  </si>
  <si>
    <t>osteosarcoma (n = 36) (54)</t>
  </si>
  <si>
    <t>amputation (n = 15),
resection (n = 12),
intralesional (n = 2),
hemipelvectomy (n = 1) (Table 2, 55)</t>
  </si>
  <si>
    <t>pre- and post-operative chemo (55);
radiotherapy (n = 3) (55)</t>
  </si>
  <si>
    <t>Symptoms to diagnosis: "The average duration of the symptoms before diagnosis was 3.2 months (range: 0.5-12 months)." (56)
Survival: "The overall 5- and 10-year survival of all 36 patients was 44.4% and 33.6%, respectively (Fig. 1). The 5- and 10-year disease-free survival for 29 patients with non-metastatic disease at the diagnosis was 46.7%. None of the patients diagnosed before 1970 lived for 5 years; the median survival time (MST) for those patients was 8.2 months." (56)</t>
  </si>
  <si>
    <t>Raghavan et al., 2020</t>
  </si>
  <si>
    <t>3 &lt; 10,
41 &gt; 10 (Table 1, 336)</t>
  </si>
  <si>
    <t>femur (n = 25),
tibia (n = 16),
humerus (n = 3) (Table 1, 336)</t>
  </si>
  <si>
    <t>osteosarcoma (n = 44) (Table 1, 336)</t>
  </si>
  <si>
    <t>limb-salvage (n = 44) (335)</t>
  </si>
  <si>
    <t>pre- and post-operative chemo to a specified regimen (n = 44) (335, 336)</t>
  </si>
  <si>
    <t>Chemo to surgery/Surgery to chemo: "After 3-4 cycles of chemotherapy, LSS is done. Remaining cycles of chemotherapy are given once surgical wound heals." (336)
Chemo to surgery: "The number of cycles of [neoadjuvant chemotherapy] as a prognostic factor was not demonstrated in previous studies. In our study, only 10 patients (24%) received more than four NACT cycles. The reason for the delay in surgery was either inadequate response to chemotherapy mainly because of large volume of disease or delay in procuring custom made titanium prosthesis. In this group, there was significantly reduced [overall survival]. This shows that there would be no benefit in continuing chemotherapy, to obtain more tumor control. Timely local control of the disease is a major prognostic factor as per this finding." (338)
Survival: "The estimated 3‑year overall survival (OS) was 69% (95% confidence interval [CI] ‑ 55–86) and the estimated 3‑year event‑free survival (EFS) was 55% (95% CI = 41–74) [Graphs 1 and 2]." (336)</t>
  </si>
  <si>
    <t>Rao et al., 1978</t>
  </si>
  <si>
    <t>thigh (n = 4),
shoulder (n = 1),
scapular area (n = 1),
calf (n = 1),
antecubital fossa (n = 1) (Table 1, 1489)</t>
  </si>
  <si>
    <t>extraosseous osteosarcoma (n = 8)</t>
  </si>
  <si>
    <t>reported on an individual basis, primarily excisions (Table 1, 1489)</t>
  </si>
  <si>
    <t>chemo for mets, 
immunotherapy (Table 1, 1489) (1492)</t>
  </si>
  <si>
    <t>Symptoms to diagnosis: "A history of previous trauma was conspicously absent. The duration of the swelling, prior to diagnosis was one and one-half months in four patients, and five months in another. The remaining patients had the swelling for approximately three, six, and eleven years prior to diagnosis." (1488-1489)
Symptoms to diagnosis: "In our series, the median duration of the symptoms before the diagnosis, was three months. Most of the patients had localized disease at the time of diagnosis, although one patient had pulmonary metastases at the time of diagnosis." (1493)
Surgery to mets: "Six patients developed metastases to the lungs from which they ultimately died. The metastases developed in 0, 1, 5, 12, 50 and 70 months respectively following treatment of the primary tumor." (1492)
Survival: "Of the 8 patients, one is alive and free of disease one year following the treatment. The overall survival period from the diagnosis of the primary tumor, ranged from 4 months to 76 months, with the median value of 20 months. The 5-year survival rate was 25%. Almost twothirds of the patients died within the first three years. Of the 6 patients who developed pulmonary metastases, 5 died within one year." (1492)</t>
  </si>
  <si>
    <t>Rosen et al., 1982</t>
  </si>
  <si>
    <t>femur (n = 28),
tibia (n = 15),
humerus (n = 13),
fibula (n = 1) (1224)</t>
  </si>
  <si>
    <t>resection (n = 17),
rotationplasty (n = 3)
amputation (n = 13) (1224)</t>
  </si>
  <si>
    <t>pre- and post-operative chemo to the T-10 protocol (1224)</t>
  </si>
  <si>
    <t>Chemo to surgery: the T-10 protocol calls for 4 weeks of HDMTX prior to surgery (Fig. 1, 1223)
Survival: "The 93% disease-free survival rate at a median of 20 months from the start of chemotherapy reported here may not be significantly different from the diseasefree survival rate of 84% previously reported for patients undergoing T-7 chemotherapy" (1228)</t>
  </si>
  <si>
    <t>Rosen, 1985</t>
  </si>
  <si>
    <t>182 &lt; 21,
26 &gt; 21,
range: 3-57 (661)</t>
  </si>
  <si>
    <t>unspecified</t>
  </si>
  <si>
    <t>resection</t>
  </si>
  <si>
    <t>pre- and post-operative chemo to four specified regimens (Table 1, Table 2, 662)</t>
  </si>
  <si>
    <t>Chemo to surgery: dependent on pre-operative chemotherapy regimen, e.g., T-12 pilot chemotherapy protocol called for 10 weeks prior to surgery while the T-10 protocol called for 40 weeks (Fig. 2, 661)</t>
  </si>
  <si>
    <t>Saeter et al., 1991</t>
  </si>
  <si>
    <t>femur (n = 55),
tibia (n = 26),
fibula (n = 3),
humerus (n = 12),
radius (n = 1) (Table 2, 1768)</t>
  </si>
  <si>
    <t>resection (73%),
limb salvage (23%)
(1770)</t>
  </si>
  <si>
    <t>pre- and post-operative chemo to the T-10 protocol (1768)</t>
  </si>
  <si>
    <t>Symptoms to diagnosis: "The mean duration from onset of symptoms to diagnosis was 3.4 months (range, 1 to 14 months)." (1767)
Pre-operative treatment: "For all 97 patients, median duration of preoperative treatment (from biopsy date to date of surgery) was 34 days (range, 12 to 391 days). Of three patients who had a preoperative time period longer than 100 days, two had the delay due to the planning of limb-saving surgery (138 and 178 days), and one due to an intercurrent accidental head trauma (391 days)." (1769)
Chemo to surgery: the T-10 protocol calls for 4 weeks of HDMTX prior to surgery (Fig. 2, 1768)
Chemo to surgery: "Approximately 2 weeks after the fourth HD MTX course, surgery to the primary tumor was performed." (1768)
Biopsy to surgery: "For the group that had four courses of HDMTX as their only preoperative treatment (80 patients; 82%), the median time from biopsy to definitive surgery was also 34 days (range, 26 to 70 days)." (1769)
Diagnosis to mets: "By November 1990, the median observation time for living patients was 45 months (range, 6 to 95 months). Forty patients (41%) had relapsed, and 92% of these developed lung metastases. Six patients (15%) had additional skeletal metastases, four (10%) had additional local recurrence, and one patient had additional brain deposits. Two patients developed skeletal metastases only, and one patient developed local recurrence without evidence of further disease. The total local recurrence rate was 5%, with three recurrences in amputated patients and two in resected patients." (1771)
Survival: "Five-year overall and relapse-free survival rates for all 97 patients were 64% and 54%, respectively (life-table analysis) (Fig 3)." (1771)</t>
  </si>
  <si>
    <t>Sathiyamoorthy and Ali, 2012</t>
  </si>
  <si>
    <t>femur (n = 7),
humerus (n = 3),
tibia (n = 4),
fibula (n = 1),
iliac crest (n = 1),
pubis (n = 1),
sacrum (n = 1),
mandible (n = 1),
soft tissue of thigh (n = 3) (481)</t>
  </si>
  <si>
    <t>osteosarcoma, osteoblastic (n = 20) (481)</t>
  </si>
  <si>
    <t>resection (481)</t>
  </si>
  <si>
    <t>pre- and post-operative chemo (482)</t>
  </si>
  <si>
    <t>Symptoms to diagnosis: "Clinically, all patients except 1 presented with pain for the duration of 1–6 months." (482)</t>
  </si>
  <si>
    <t>Schulte et al., 1999</t>
  </si>
  <si>
    <t>femur (n = 19), 
fibula (n = 1), 
tibia (n = 1), 
pelvis (n = 2), 
cervical spine (n = 1), humerus (n = 2),
rib (n = 1) (Table 1, 1638)</t>
  </si>
  <si>
    <t>osteosarcoma,
chondroblastic  (n = 8),
osteoblastic (n = 16),
mixed (n = 2),
teleangiectatic (n = 1) (Table 1, 1638)</t>
  </si>
  <si>
    <t>limb salvage (n = 18),
amputation (n = 2),
rotationplasty (n = 5) (Table 1, 1638)</t>
  </si>
  <si>
    <t>pre-operative chemo to COSS 86c or COSS 96 protocols (1638)</t>
  </si>
  <si>
    <t>Biopsy to chemo: "Biopsy was performed within 5 d afterthe initial PET scanning,andchemotherapywas initiated within 14 d thereafter." (1638)
Chemo to surgery: "All patients in the study were examined with a second PET scan immediately before surgical treatment of the tumor. The minimum interval to the last combined administration of ifosfamide/ cisplatinum was 12d; the maximum interval was 18d." (1638)</t>
  </si>
  <si>
    <t>Sordillo et al., 1983</t>
  </si>
  <si>
    <t>thigh and buttock (n = 26),
popliteal region (n = 2),
foot (n = 1),
upper extremity (n = 11),
trunk (n = 5),
face (n = 1),
breat (n = 2) (728)</t>
  </si>
  <si>
    <t>extraosseous osteosarcoma (n = 48) (727)</t>
  </si>
  <si>
    <t>wide resection only (n = 33),
wide resection w/ radiation (n = 4),
amputation (n = 6) (Table 3, 723)</t>
  </si>
  <si>
    <t>wide resection w/ radiation (n =4), 
radiation only (n = 2) (Table 3, 723)</t>
  </si>
  <si>
    <t>Symptoms to diagnosis: "The median time from the onset of symptoms to diagnosis was four months, although nine patients related a history of chronic pain at the tumor site from 2- 1 5 years before diagnosis." (728) *relevant histories are related in detail on p. 728
Surgery to mets: reported on a group basis based on initial therapy (Table 3, 732)
Survival: "The median survival of the 45 patients was 31 months. " (732) *reported on a group basis based on initial therapy (Table 3, 732)</t>
  </si>
  <si>
    <t>Stein, 1975</t>
  </si>
  <si>
    <t>femur (n = 28),
tibia (n = 4),
humerus (n = 3),
mandible (n = 3),
fibula (n = 1),
ilium (n = 2),
sacrum (n = 2),
frontal bone (n = 1),
sphenoid (n = 1),
maxilla (n = 1) (Table II, 608)</t>
  </si>
  <si>
    <t>resection (611)</t>
  </si>
  <si>
    <t>pre-operative radiation (610),
post-radiation chemotherapy (612)</t>
  </si>
  <si>
    <t>Symptoms to diagnosis: "The average duration of symptoms was 2.5 months" (612)
Therapy to mets: "The average time period for the appearance of metastases calcualted from the onset of therapy was 5.5 months." (607)
Radiation to surgery: "The plan at the UCLA Center for Health Sciences has been on an elective basis to give preoperative megavoltage irradiation, 6,000 to 7,000 rads tumor dose at the rate of approximately 900 rads tumor dose per week to the whole limb or bone involved and then to consider surgical ablation 4 to 6 months later." (610-611)
Survival: "There have been 11 long-term survivors. There were no 5 year survivors from surgery only. There were 3 long-term survivors from radiation therapy only; 6 who were treated by radiation therapy and surgery; 1 treated by survery, radiation therapy, and chemotherapy; and 1 who had radiation therapy and chemotherapy." (612)</t>
  </si>
  <si>
    <t>Taylor et al., 1985</t>
  </si>
  <si>
    <t>0-9 (n = 25),
10-14 (n = 101),
15-19 (n = 112),
&gt;20 (n = 98) (Table 3, 98)</t>
  </si>
  <si>
    <t>humerus (n = 36),
femur (n = 77),
distal knee or elbow (n = 102),
pelvis, scapula, or clavicle (n = 21) (Table 3, 98)</t>
  </si>
  <si>
    <t>osteosarcoma,
osteoblastic (n = 212),
chondroblastic (n = 51),
fibroblastic (n = 73) (Table 3, 98)</t>
  </si>
  <si>
    <t>amputation (n = 294),
resection (limb sparing) (n = 31),
none (n = 11) (Table 2, 93)</t>
  </si>
  <si>
    <t>chemotherapy, immunotherapy (Table 2, 93)</t>
  </si>
  <si>
    <t>Symptoms to diagnosis: "From these findings, a prognostic score was developed, which was based on the number of the following unfavorable characteristics: age younger than 10 years, male sex, tumor diameter more than 15 cm, cell type osteoblastic or chondroblastic, duration of symptoms 2 months or less, and involvement of the femur or humerus. Patients with five or six of these unfavorable characteristics had a very poor survival; in contrast, patients with only one or two characteristics had a good outcome." (91)
Symptoms to diagnosis: 0 (n = 37), 1-2 mo (n = 145), 3-5 mo (n = 78), &gt;6 mo (n = 76) (Table 3, 98)
*note, this paper clearly defined its date of diagnosis of mets and duration of survival and provided rationale as to its selections (93-94)</t>
  </si>
  <si>
    <t>Thomas et al., 2014</t>
  </si>
  <si>
    <t>sacrum (n = 7),
more detailed location in Table 1, 181</t>
  </si>
  <si>
    <t>chondrosarcoma (n = 3),
chordoma (n = 2),
chondroblastic osteosarcoma (n = 1),
spindle cell sarcoma (n = 1) (Table 1, 181)</t>
  </si>
  <si>
    <t>sacral resection involving the proximal sacrum, with ilio-lumbar reconstruction (n = 7) (181)</t>
  </si>
  <si>
    <t>pre- and post-operative chemo (n = 2) (181)</t>
  </si>
  <si>
    <t>Diagnosis to surgery: reported on an individual basis in Table 1, 181
Surgery to bony union: reported on an individual basis in Table 3, 184
Surgery to metalwork or graft complication: reported on an individual basis in Table 2, 182</t>
  </si>
  <si>
    <t>Trieb et al., 2013</t>
  </si>
  <si>
    <t>femur (n = 25),
tibia (n = 16),
ileum or sacrum (n = 6),
humerus (n = 2) (559)</t>
  </si>
  <si>
    <t>high-grade (43 grade III and 6 grade II) osteosarcoma (559)</t>
  </si>
  <si>
    <t>definitive surgery… with surgical margins that were wide in all cases (n = 49) (560)</t>
  </si>
  <si>
    <t>pre- and post-operative chemo (n = 49) to the COSS96 protocol (560)</t>
  </si>
  <si>
    <t>Biopsy to chemo: "Following the biopsy, the patients received multi-agent neoadjuvant chemotherapy according to the Cooperative Osteosarcoma Study (COSS) (1) and definitive surgery. The recent (COSS96) chemotherapy protocol consists of one cycle of adriamycin (90 mg/m2) immediately following biopsy, two cases of methotrexate (12 g/m2 and 120 mg/m2) at 3 and 4 weeks following biopsy and a combination of ifosfamid and cisplatin (6,000 mg/m2) at 5 and 8 weeks following biopsy. (560)
Biopsy to surgery: "Definitive surgery was performed 10 weeks after the biopsy, with surgical margins that were wide in all cases and defined histologically according to the criteria previously described by Enneking et al (15)." (560)</t>
  </si>
  <si>
    <t>Tsagozis et al., 2019</t>
  </si>
  <si>
    <t>distal femur (n = 92),
proximal tibia (n = 51),
pelvis (n = 33),
proximal humerus (n = 27),
proximal fibula (n = 13),
proximal femur (n = 12),
other (n = 28) (Table I, 740)</t>
  </si>
  <si>
    <t>chondroblastic osteosarcoma (n = 256) (739)</t>
  </si>
  <si>
    <t>limb salvage (n = 173),
amputation (n = 60)
(740)</t>
  </si>
  <si>
    <t>pre-operative chemo to a specific protocol (n = 245),
radiotherapy (n = 36) (Table I, 740)</t>
  </si>
  <si>
    <t>Symptoms to diagnosis: median duration of symptoms, wks (IQR): 16 (6 to 18) (Table I, 740)
Chemo to surgery: "Of the 256 patients, 245 received chemotherapy in keeping with conventional regimens in place at the time of diagnosis: doxorubicin 25 mg/m2
for three days and cisplatin 100 mg/m2 every three weeks for six cycles in total, with surgery occurring at nine weeks being the standard regimen. " (740)
Surgery to local recurrence: "Local recurrence occurred in 37 patients (15%), at a median interval of 34 months (IQR 16 to 110)" (741)
Surgery to mets: "A total of 121 patients (47%) developed metastases after the primary treatment at a median interval of 21 months." (741)</t>
  </si>
  <si>
    <t>VandenBuscche et al., 2016</t>
  </si>
  <si>
    <t>mandible (n = 3),
fibula (n = 2),
femur (n = 1),
groin (n = 1),
tibia (n = 3),
sacrum (n = 1),
popliteal (n = 1),
calf (n = 1),
ilium (n = 1),
humerus (n = 1),
skull (n = 1),
inguinal soft tissue (n = 1) (Table 1, 3)</t>
  </si>
  <si>
    <t>osteosarcoma (reported individually in Table 1, 3)</t>
  </si>
  <si>
    <t>surgery (n = 14) (Table 1, 3)</t>
  </si>
  <si>
    <t>chemotherapy (n = 12),
radiotherapy (n = 4) (Table 1, 3)</t>
  </si>
  <si>
    <t>Symptoms to diagnosis: "In patients with primary lesions, all but 1 presented with pain persisting for 1 week to 1 year before biopsy. Four of these patients also noticed swelling or fullness in the affected region in addition to pain. Two patients noticed the pain after a sports-related injury." (2)
Survival: reported individually in Table 1 (3)</t>
  </si>
  <si>
    <t>Zileli et al., 2003</t>
  </si>
  <si>
    <t>sacrum</t>
  </si>
  <si>
    <t>chordoma (n = 8),
chondrosarcoma (n = 3), 
osteosarcoma (n = 2), liposarcoma (n = 1), plasmocytoma (n = 2), ependymoma (n = 3), hemangiopericytoma (n = 1),= (Table 2, 2)</t>
  </si>
  <si>
    <t>sacrectomy (n = 11),
gross resection (n = 12),
partial resection (n = 11) (Table 4, 2)</t>
  </si>
  <si>
    <t>radiotherapy (n = 12),
chemotherapy (n = 2) (3)</t>
  </si>
  <si>
    <t>Symptoms to diagnosis: "The median duration of symptoms prior to surgery was 20 months (7 days–10 years). The most frequent clinical symptom was pain." (3)
Survival: reported in groups by outcome in Table 6 (3)</t>
  </si>
  <si>
    <t>Zils et al., 2013</t>
  </si>
  <si>
    <t>spine, reported individually in Table 1 (2192)</t>
  </si>
  <si>
    <t>telangiectatic, osteoblastic, chondroblastic, reported individually in Table 1 (2192)</t>
  </si>
  <si>
    <t>resection (n = 20)</t>
  </si>
  <si>
    <t>chemotherapy to individually specificed protocols (Table 1, 2192) (n = 20),
radiotherapy (n = 13)</t>
  </si>
  <si>
    <t>Symptoms to diagnosis: "Information about pain at diagnosis was available for 19 of20 patients, all of whom presented with pain (median duration: 85 days). Data on neurological dysfunction was available for all patients and it was experienced by nine (median duration: 11 days). A pathologic fracture was recognized in three patients." (2191)
Surgery to first event: reported individually in Table 1 (2192)</t>
  </si>
  <si>
    <t>Zils et al., 2015</t>
  </si>
  <si>
    <t>tibia (n = 5),
ulna (n = 1),
fibula (n = 1) (3)</t>
  </si>
  <si>
    <t>osteoblastic (n = 2),
osteoblastic-sclerosing (n = 1),
malignant fibrous histiocytoma-like (n = 2),
telangiectatic (n = 1),
unclassified (n = 1) (Table 1, 4)</t>
  </si>
  <si>
    <t>limb salvage (n = 2),
amputation (n = 4),
rotationplasty (n = 1) (3)</t>
  </si>
  <si>
    <t>pre-operative chemo (n = 7)</t>
  </si>
  <si>
    <t>Symptoms to diagnosis: "Information about symptoms and their duration before diagnosis were available for every patient, of whom all presented with pain (median duration: 80 days) and swelling (median duration: 22 days)." (3)
Survival: "At last follow-up, after a median follow up of 13.7 years for three survivors (range 10.5–17.6) and 7.2 years for all seven patients (range 0.3–17.6), two patients were alive in first and one in second complete remission." (5)</t>
  </si>
  <si>
    <t>Appendix B. Summary of study population, characteristics, and MMAT grades.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</si>
</sst>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67828-47EA-544C-BAB7-CD1E69A55B83}">
  <dimension ref="A1:AD58"/>
  <sheetViews>
    <sheetView tabSelected="1" workbookViewId="0"/>
  </sheetViews>
  <sheetFormatPr baseColWidth="10" defaultRowHeight="16" x14ac:dyDescent="0.2"/>
  <sheetData>
    <row r="1" spans="1:30" x14ac:dyDescent="0.2">
      <c r="A1" t="s">
        <v>377</v>
      </c>
    </row>
    <row r="2" spans="1:30" x14ac:dyDescent="0.2">
      <c r="C2" t="s">
        <v>0</v>
      </c>
      <c r="G2" t="s">
        <v>1</v>
      </c>
      <c r="O2" t="s">
        <v>2</v>
      </c>
      <c r="R2" t="s">
        <v>3</v>
      </c>
      <c r="V2" t="s">
        <v>4</v>
      </c>
      <c r="X2" t="s">
        <v>5</v>
      </c>
    </row>
    <row r="3" spans="1:30" x14ac:dyDescent="0.2">
      <c r="A3" t="s">
        <v>6</v>
      </c>
      <c r="B3" t="s">
        <v>7</v>
      </c>
      <c r="C3" t="s">
        <v>8</v>
      </c>
      <c r="D3" t="s">
        <v>9</v>
      </c>
      <c r="E3" t="s">
        <v>10</v>
      </c>
      <c r="F3" t="s">
        <v>11</v>
      </c>
      <c r="G3" t="s">
        <v>12</v>
      </c>
      <c r="H3" t="s">
        <v>13</v>
      </c>
      <c r="I3" t="s">
        <v>14</v>
      </c>
      <c r="J3" t="s">
        <v>15</v>
      </c>
      <c r="K3" t="s">
        <v>16</v>
      </c>
      <c r="L3" t="s">
        <v>17</v>
      </c>
      <c r="M3" t="s">
        <v>18</v>
      </c>
      <c r="N3" t="s">
        <v>11</v>
      </c>
      <c r="O3" t="s">
        <v>12</v>
      </c>
      <c r="P3" t="s">
        <v>19</v>
      </c>
      <c r="Q3" t="s">
        <v>20</v>
      </c>
      <c r="R3" t="s">
        <v>21</v>
      </c>
      <c r="S3" t="s">
        <v>22</v>
      </c>
      <c r="T3" t="s">
        <v>23</v>
      </c>
      <c r="U3" t="s">
        <v>24</v>
      </c>
      <c r="V3" t="s">
        <v>25</v>
      </c>
      <c r="W3" t="s">
        <v>26</v>
      </c>
      <c r="X3" t="s">
        <v>27</v>
      </c>
      <c r="Y3" t="s">
        <v>28</v>
      </c>
      <c r="Z3" t="s">
        <v>29</v>
      </c>
      <c r="AA3" t="s">
        <v>30</v>
      </c>
      <c r="AB3" t="s">
        <v>31</v>
      </c>
      <c r="AC3" t="s">
        <v>32</v>
      </c>
      <c r="AD3" t="s">
        <v>33</v>
      </c>
    </row>
    <row r="4" spans="1:30" x14ac:dyDescent="0.2">
      <c r="A4" t="s">
        <v>34</v>
      </c>
      <c r="B4" t="s">
        <v>35</v>
      </c>
      <c r="C4">
        <f t="shared" ref="C4:C29" si="0">SUM(D4:E4)</f>
        <v>23</v>
      </c>
      <c r="D4">
        <v>11</v>
      </c>
      <c r="E4">
        <v>12</v>
      </c>
      <c r="F4" t="s">
        <v>36</v>
      </c>
      <c r="G4">
        <v>18.600000000000001</v>
      </c>
      <c r="H4">
        <v>10.7</v>
      </c>
      <c r="I4" t="s">
        <v>37</v>
      </c>
      <c r="J4" t="s">
        <v>37</v>
      </c>
      <c r="K4">
        <v>6</v>
      </c>
      <c r="L4">
        <v>45</v>
      </c>
      <c r="M4" t="s">
        <v>38</v>
      </c>
      <c r="N4" t="s">
        <v>36</v>
      </c>
      <c r="O4">
        <v>18.600000000000001</v>
      </c>
      <c r="P4">
        <v>23</v>
      </c>
      <c r="Q4">
        <f t="shared" ref="Q4:Q10" si="1">O4*P4</f>
        <v>427.8</v>
      </c>
      <c r="R4" t="s">
        <v>39</v>
      </c>
      <c r="S4" t="s">
        <v>40</v>
      </c>
      <c r="T4" t="s">
        <v>41</v>
      </c>
      <c r="U4" t="s">
        <v>42</v>
      </c>
      <c r="V4" t="s">
        <v>43</v>
      </c>
      <c r="W4">
        <v>8</v>
      </c>
      <c r="X4">
        <v>4</v>
      </c>
      <c r="Y4" t="s">
        <v>44</v>
      </c>
      <c r="Z4" t="s">
        <v>44</v>
      </c>
      <c r="AA4" t="s">
        <v>44</v>
      </c>
      <c r="AB4" t="s">
        <v>44</v>
      </c>
      <c r="AC4" t="s">
        <v>44</v>
      </c>
      <c r="AD4" t="b">
        <v>1</v>
      </c>
    </row>
    <row r="5" spans="1:30" x14ac:dyDescent="0.2">
      <c r="A5" t="s">
        <v>45</v>
      </c>
      <c r="B5" t="s">
        <v>35</v>
      </c>
      <c r="C5">
        <f t="shared" si="0"/>
        <v>125</v>
      </c>
      <c r="D5">
        <v>54</v>
      </c>
      <c r="E5">
        <v>71</v>
      </c>
      <c r="F5" t="s">
        <v>36</v>
      </c>
      <c r="G5" t="s">
        <v>37</v>
      </c>
      <c r="H5" t="s">
        <v>37</v>
      </c>
      <c r="I5">
        <v>17</v>
      </c>
      <c r="J5" t="s">
        <v>37</v>
      </c>
      <c r="K5">
        <v>1</v>
      </c>
      <c r="L5">
        <v>39</v>
      </c>
      <c r="M5">
        <f>0.25*(K5+(2*I5)+L5)</f>
        <v>18.5</v>
      </c>
      <c r="N5" t="s">
        <v>36</v>
      </c>
      <c r="O5">
        <v>18.5</v>
      </c>
      <c r="P5">
        <v>125</v>
      </c>
      <c r="Q5">
        <f t="shared" si="1"/>
        <v>2312.5</v>
      </c>
      <c r="R5" t="s">
        <v>46</v>
      </c>
      <c r="S5" t="s">
        <v>47</v>
      </c>
      <c r="T5" t="s">
        <v>48</v>
      </c>
      <c r="U5" t="s">
        <v>49</v>
      </c>
      <c r="V5" t="s">
        <v>50</v>
      </c>
      <c r="W5">
        <v>9</v>
      </c>
      <c r="X5">
        <v>4</v>
      </c>
      <c r="Y5" t="s">
        <v>44</v>
      </c>
      <c r="Z5" t="s">
        <v>44</v>
      </c>
      <c r="AA5" t="s">
        <v>44</v>
      </c>
      <c r="AB5" t="s">
        <v>44</v>
      </c>
      <c r="AC5" t="s">
        <v>51</v>
      </c>
      <c r="AD5" t="b">
        <v>0</v>
      </c>
    </row>
    <row r="6" spans="1:30" x14ac:dyDescent="0.2">
      <c r="A6" t="s">
        <v>52</v>
      </c>
      <c r="B6" t="s">
        <v>35</v>
      </c>
      <c r="C6">
        <f t="shared" si="0"/>
        <v>55</v>
      </c>
      <c r="D6">
        <v>34</v>
      </c>
      <c r="E6">
        <v>21</v>
      </c>
      <c r="F6" t="s">
        <v>36</v>
      </c>
      <c r="G6">
        <v>17.899999999999999</v>
      </c>
      <c r="H6" t="s">
        <v>37</v>
      </c>
      <c r="I6" t="s">
        <v>37</v>
      </c>
      <c r="J6" t="s">
        <v>37</v>
      </c>
      <c r="K6">
        <v>3</v>
      </c>
      <c r="L6">
        <v>40</v>
      </c>
      <c r="M6" t="s">
        <v>38</v>
      </c>
      <c r="N6" t="s">
        <v>36</v>
      </c>
      <c r="O6">
        <v>17.899999999999999</v>
      </c>
      <c r="P6">
        <v>55</v>
      </c>
      <c r="Q6">
        <f t="shared" si="1"/>
        <v>984.49999999999989</v>
      </c>
      <c r="R6" t="s">
        <v>53</v>
      </c>
      <c r="S6" t="s">
        <v>54</v>
      </c>
      <c r="T6" t="s">
        <v>55</v>
      </c>
      <c r="U6" t="s">
        <v>56</v>
      </c>
      <c r="V6" t="s">
        <v>57</v>
      </c>
      <c r="W6">
        <v>8</v>
      </c>
      <c r="X6">
        <v>4</v>
      </c>
      <c r="Y6" t="s">
        <v>44</v>
      </c>
      <c r="Z6" t="s">
        <v>44</v>
      </c>
      <c r="AA6" t="s">
        <v>44</v>
      </c>
      <c r="AB6" t="s">
        <v>44</v>
      </c>
      <c r="AC6" t="s">
        <v>44</v>
      </c>
      <c r="AD6" t="b">
        <v>1</v>
      </c>
    </row>
    <row r="7" spans="1:30" x14ac:dyDescent="0.2">
      <c r="A7" t="s">
        <v>58</v>
      </c>
      <c r="B7" t="s">
        <v>35</v>
      </c>
      <c r="C7">
        <f t="shared" si="0"/>
        <v>29</v>
      </c>
      <c r="D7">
        <v>12</v>
      </c>
      <c r="E7">
        <v>17</v>
      </c>
      <c r="F7" t="s">
        <v>36</v>
      </c>
      <c r="G7">
        <v>36</v>
      </c>
      <c r="H7" t="s">
        <v>37</v>
      </c>
      <c r="I7">
        <v>32</v>
      </c>
      <c r="J7" t="s">
        <v>37</v>
      </c>
      <c r="K7">
        <v>15</v>
      </c>
      <c r="L7">
        <v>65</v>
      </c>
      <c r="M7" t="s">
        <v>38</v>
      </c>
      <c r="N7" t="s">
        <v>36</v>
      </c>
      <c r="O7">
        <v>36</v>
      </c>
      <c r="P7">
        <v>29</v>
      </c>
      <c r="Q7">
        <f t="shared" si="1"/>
        <v>1044</v>
      </c>
      <c r="R7" t="s">
        <v>59</v>
      </c>
      <c r="S7" t="s">
        <v>60</v>
      </c>
      <c r="T7" t="s">
        <v>61</v>
      </c>
      <c r="U7" t="s">
        <v>62</v>
      </c>
      <c r="V7" t="s">
        <v>63</v>
      </c>
      <c r="W7">
        <v>8</v>
      </c>
      <c r="X7">
        <v>4</v>
      </c>
      <c r="Y7" t="s">
        <v>44</v>
      </c>
      <c r="Z7" t="s">
        <v>44</v>
      </c>
      <c r="AA7" t="s">
        <v>44</v>
      </c>
      <c r="AB7" t="s">
        <v>44</v>
      </c>
      <c r="AC7" t="s">
        <v>51</v>
      </c>
      <c r="AD7" t="b">
        <v>1</v>
      </c>
    </row>
    <row r="8" spans="1:30" x14ac:dyDescent="0.2">
      <c r="A8" t="s">
        <v>64</v>
      </c>
      <c r="B8" t="s">
        <v>35</v>
      </c>
      <c r="C8">
        <f t="shared" si="0"/>
        <v>14</v>
      </c>
      <c r="D8">
        <v>7</v>
      </c>
      <c r="E8">
        <v>7</v>
      </c>
      <c r="F8" t="s">
        <v>36</v>
      </c>
      <c r="G8" t="s">
        <v>37</v>
      </c>
      <c r="H8" t="s">
        <v>37</v>
      </c>
      <c r="I8">
        <v>16</v>
      </c>
      <c r="J8" t="s">
        <v>37</v>
      </c>
      <c r="K8">
        <v>7</v>
      </c>
      <c r="L8">
        <v>21</v>
      </c>
      <c r="M8">
        <f>0.25*(K8+(2*I8)+L8)</f>
        <v>15</v>
      </c>
      <c r="N8" t="s">
        <v>36</v>
      </c>
      <c r="O8">
        <v>15</v>
      </c>
      <c r="P8">
        <v>14</v>
      </c>
      <c r="Q8">
        <f t="shared" si="1"/>
        <v>210</v>
      </c>
      <c r="R8" t="s">
        <v>65</v>
      </c>
      <c r="S8" t="s">
        <v>66</v>
      </c>
      <c r="T8" t="s">
        <v>67</v>
      </c>
      <c r="U8" t="s">
        <v>68</v>
      </c>
      <c r="V8" t="s">
        <v>69</v>
      </c>
      <c r="W8">
        <v>8</v>
      </c>
      <c r="X8">
        <v>4</v>
      </c>
      <c r="Y8" t="s">
        <v>44</v>
      </c>
      <c r="Z8" t="s">
        <v>44</v>
      </c>
      <c r="AA8" t="s">
        <v>44</v>
      </c>
      <c r="AB8" t="s">
        <v>44</v>
      </c>
      <c r="AC8" t="s">
        <v>51</v>
      </c>
      <c r="AD8" t="b">
        <v>1</v>
      </c>
    </row>
    <row r="9" spans="1:30" x14ac:dyDescent="0.2">
      <c r="A9" t="s">
        <v>70</v>
      </c>
      <c r="B9" t="s">
        <v>71</v>
      </c>
      <c r="C9">
        <f t="shared" si="0"/>
        <v>21</v>
      </c>
      <c r="D9">
        <v>11</v>
      </c>
      <c r="E9">
        <v>10</v>
      </c>
      <c r="F9" t="s">
        <v>36</v>
      </c>
      <c r="G9">
        <v>16</v>
      </c>
      <c r="H9" t="s">
        <v>37</v>
      </c>
      <c r="I9">
        <v>14</v>
      </c>
      <c r="J9" t="s">
        <v>37</v>
      </c>
      <c r="K9" t="s">
        <v>37</v>
      </c>
      <c r="L9" t="s">
        <v>37</v>
      </c>
      <c r="M9" t="s">
        <v>38</v>
      </c>
      <c r="N9" t="s">
        <v>36</v>
      </c>
      <c r="O9">
        <v>16</v>
      </c>
      <c r="P9">
        <v>21</v>
      </c>
      <c r="Q9">
        <f t="shared" si="1"/>
        <v>336</v>
      </c>
      <c r="R9" t="s">
        <v>72</v>
      </c>
      <c r="S9" t="s">
        <v>73</v>
      </c>
      <c r="T9" t="s">
        <v>74</v>
      </c>
      <c r="U9" t="s">
        <v>75</v>
      </c>
      <c r="V9" t="s">
        <v>76</v>
      </c>
      <c r="W9">
        <v>9</v>
      </c>
      <c r="X9">
        <v>3</v>
      </c>
      <c r="Y9" t="s">
        <v>44</v>
      </c>
      <c r="Z9" t="s">
        <v>44</v>
      </c>
      <c r="AA9" t="s">
        <v>44</v>
      </c>
      <c r="AB9" t="s">
        <v>51</v>
      </c>
      <c r="AC9" t="s">
        <v>51</v>
      </c>
      <c r="AD9" t="b">
        <v>0</v>
      </c>
    </row>
    <row r="10" spans="1:30" x14ac:dyDescent="0.2">
      <c r="A10" t="s">
        <v>77</v>
      </c>
      <c r="B10" t="s">
        <v>35</v>
      </c>
      <c r="C10">
        <f t="shared" si="0"/>
        <v>39</v>
      </c>
      <c r="D10">
        <v>18</v>
      </c>
      <c r="E10">
        <v>21</v>
      </c>
      <c r="F10" t="s">
        <v>36</v>
      </c>
      <c r="G10" t="s">
        <v>37</v>
      </c>
      <c r="H10" t="s">
        <v>37</v>
      </c>
      <c r="I10">
        <v>15.5</v>
      </c>
      <c r="J10" t="s">
        <v>37</v>
      </c>
      <c r="K10">
        <v>5</v>
      </c>
      <c r="L10">
        <v>59</v>
      </c>
      <c r="M10">
        <f>0.25*(K10+(2*I10)+L10)</f>
        <v>23.75</v>
      </c>
      <c r="N10" t="s">
        <v>36</v>
      </c>
      <c r="O10">
        <v>23.75</v>
      </c>
      <c r="P10">
        <v>39</v>
      </c>
      <c r="Q10">
        <f t="shared" si="1"/>
        <v>926.25</v>
      </c>
      <c r="R10" t="s">
        <v>78</v>
      </c>
      <c r="S10" t="s">
        <v>79</v>
      </c>
      <c r="T10" t="s">
        <v>80</v>
      </c>
      <c r="U10" t="s">
        <v>81</v>
      </c>
      <c r="V10" t="s">
        <v>82</v>
      </c>
      <c r="W10">
        <v>2</v>
      </c>
      <c r="X10">
        <v>4</v>
      </c>
      <c r="Y10" t="s">
        <v>44</v>
      </c>
      <c r="Z10" t="s">
        <v>44</v>
      </c>
      <c r="AA10" t="s">
        <v>44</v>
      </c>
      <c r="AB10" t="s">
        <v>44</v>
      </c>
      <c r="AC10" t="s">
        <v>44</v>
      </c>
      <c r="AD10" t="b">
        <v>1</v>
      </c>
    </row>
    <row r="11" spans="1:30" x14ac:dyDescent="0.2">
      <c r="A11" t="s">
        <v>83</v>
      </c>
      <c r="B11" t="s">
        <v>35</v>
      </c>
      <c r="C11">
        <f t="shared" si="0"/>
        <v>87</v>
      </c>
      <c r="D11">
        <v>60</v>
      </c>
      <c r="E11">
        <v>27</v>
      </c>
      <c r="F11" t="s">
        <v>36</v>
      </c>
      <c r="G11" t="s">
        <v>37</v>
      </c>
      <c r="H11" t="s">
        <v>37</v>
      </c>
      <c r="I11" t="s">
        <v>37</v>
      </c>
      <c r="J11">
        <v>12.5</v>
      </c>
      <c r="K11" t="s">
        <v>37</v>
      </c>
      <c r="L11" t="s">
        <v>37</v>
      </c>
      <c r="M11" t="s">
        <v>38</v>
      </c>
      <c r="N11" t="s">
        <v>36</v>
      </c>
      <c r="O11" t="s">
        <v>84</v>
      </c>
      <c r="R11" t="s">
        <v>85</v>
      </c>
      <c r="S11" t="s">
        <v>86</v>
      </c>
      <c r="T11" t="s">
        <v>87</v>
      </c>
      <c r="U11" t="s">
        <v>88</v>
      </c>
      <c r="V11" t="s">
        <v>89</v>
      </c>
      <c r="W11">
        <v>6</v>
      </c>
      <c r="X11">
        <v>4</v>
      </c>
      <c r="Y11" t="s">
        <v>44</v>
      </c>
      <c r="Z11" t="s">
        <v>44</v>
      </c>
      <c r="AA11" t="s">
        <v>44</v>
      </c>
      <c r="AB11" t="s">
        <v>44</v>
      </c>
      <c r="AC11" t="s">
        <v>44</v>
      </c>
      <c r="AD11" t="b">
        <v>1</v>
      </c>
    </row>
    <row r="12" spans="1:30" x14ac:dyDescent="0.2">
      <c r="A12" t="s">
        <v>90</v>
      </c>
      <c r="B12" t="s">
        <v>35</v>
      </c>
      <c r="C12">
        <f t="shared" si="0"/>
        <v>60</v>
      </c>
      <c r="D12">
        <v>30</v>
      </c>
      <c r="E12">
        <v>30</v>
      </c>
      <c r="F12" t="s">
        <v>36</v>
      </c>
      <c r="G12" t="s">
        <v>37</v>
      </c>
      <c r="H12" t="s">
        <v>37</v>
      </c>
      <c r="I12">
        <v>23</v>
      </c>
      <c r="J12" t="s">
        <v>37</v>
      </c>
      <c r="K12">
        <v>8</v>
      </c>
      <c r="L12">
        <v>66</v>
      </c>
      <c r="M12">
        <f>0.25*(K12+(2*I12)+L12)</f>
        <v>30</v>
      </c>
      <c r="N12" t="s">
        <v>36</v>
      </c>
      <c r="O12">
        <v>30</v>
      </c>
      <c r="P12">
        <v>60</v>
      </c>
      <c r="Q12">
        <f>O12*P12</f>
        <v>1800</v>
      </c>
      <c r="R12" t="s">
        <v>91</v>
      </c>
      <c r="S12" t="s">
        <v>92</v>
      </c>
      <c r="T12" t="s">
        <v>93</v>
      </c>
      <c r="U12" t="s">
        <v>94</v>
      </c>
      <c r="V12" t="s">
        <v>95</v>
      </c>
      <c r="W12">
        <v>8</v>
      </c>
      <c r="X12">
        <v>4</v>
      </c>
      <c r="Y12" t="s">
        <v>44</v>
      </c>
      <c r="Z12" t="s">
        <v>44</v>
      </c>
      <c r="AA12" t="s">
        <v>44</v>
      </c>
      <c r="AB12" t="s">
        <v>44</v>
      </c>
      <c r="AC12" t="s">
        <v>44</v>
      </c>
      <c r="AD12" t="b">
        <v>1</v>
      </c>
    </row>
    <row r="13" spans="1:30" x14ac:dyDescent="0.2">
      <c r="A13" t="s">
        <v>96</v>
      </c>
      <c r="B13" t="s">
        <v>35</v>
      </c>
      <c r="C13">
        <f t="shared" si="0"/>
        <v>2442</v>
      </c>
      <c r="D13">
        <v>1472</v>
      </c>
      <c r="E13">
        <v>970</v>
      </c>
      <c r="F13" t="s">
        <v>36</v>
      </c>
      <c r="G13">
        <v>18</v>
      </c>
      <c r="H13" t="s">
        <v>37</v>
      </c>
      <c r="I13" t="s">
        <v>37</v>
      </c>
      <c r="J13" t="s">
        <v>37</v>
      </c>
      <c r="K13">
        <v>13</v>
      </c>
      <c r="L13">
        <v>32</v>
      </c>
      <c r="M13" t="s">
        <v>38</v>
      </c>
      <c r="N13" t="s">
        <v>36</v>
      </c>
      <c r="O13">
        <v>18</v>
      </c>
      <c r="P13">
        <v>2442</v>
      </c>
      <c r="Q13">
        <f>O13*P13</f>
        <v>43956</v>
      </c>
      <c r="R13" t="s">
        <v>97</v>
      </c>
      <c r="S13" t="s">
        <v>98</v>
      </c>
      <c r="T13" t="s">
        <v>99</v>
      </c>
      <c r="U13" t="s">
        <v>100</v>
      </c>
      <c r="V13" t="s">
        <v>101</v>
      </c>
      <c r="W13">
        <v>6</v>
      </c>
      <c r="X13">
        <v>4</v>
      </c>
      <c r="Y13" t="s">
        <v>44</v>
      </c>
      <c r="Z13" t="s">
        <v>44</v>
      </c>
      <c r="AA13" t="s">
        <v>44</v>
      </c>
      <c r="AB13" t="s">
        <v>44</v>
      </c>
      <c r="AC13" t="s">
        <v>44</v>
      </c>
      <c r="AD13" t="b">
        <v>1</v>
      </c>
    </row>
    <row r="14" spans="1:30" x14ac:dyDescent="0.2">
      <c r="A14" t="s">
        <v>102</v>
      </c>
      <c r="B14" t="s">
        <v>35</v>
      </c>
      <c r="C14">
        <f t="shared" si="0"/>
        <v>16</v>
      </c>
      <c r="D14">
        <v>10</v>
      </c>
      <c r="E14">
        <v>6</v>
      </c>
      <c r="F14" t="s">
        <v>36</v>
      </c>
      <c r="G14">
        <v>37.1</v>
      </c>
      <c r="H14" t="s">
        <v>37</v>
      </c>
      <c r="I14" t="s">
        <v>37</v>
      </c>
      <c r="J14" t="s">
        <v>37</v>
      </c>
      <c r="K14">
        <v>15</v>
      </c>
      <c r="L14">
        <v>58</v>
      </c>
      <c r="M14" t="s">
        <v>38</v>
      </c>
      <c r="N14" t="s">
        <v>36</v>
      </c>
      <c r="O14">
        <v>37.1</v>
      </c>
      <c r="P14">
        <v>16</v>
      </c>
      <c r="Q14">
        <f>O14*P14</f>
        <v>593.6</v>
      </c>
      <c r="R14" t="s">
        <v>103</v>
      </c>
      <c r="S14" t="s">
        <v>104</v>
      </c>
      <c r="T14" t="s">
        <v>105</v>
      </c>
      <c r="U14" t="s">
        <v>106</v>
      </c>
      <c r="V14" t="s">
        <v>107</v>
      </c>
      <c r="W14">
        <v>2</v>
      </c>
      <c r="X14">
        <v>4</v>
      </c>
      <c r="Y14" t="s">
        <v>44</v>
      </c>
      <c r="Z14" t="s">
        <v>44</v>
      </c>
      <c r="AA14" t="s">
        <v>44</v>
      </c>
      <c r="AB14" t="s">
        <v>44</v>
      </c>
      <c r="AC14" t="s">
        <v>51</v>
      </c>
      <c r="AD14" t="b">
        <v>1</v>
      </c>
    </row>
    <row r="15" spans="1:30" x14ac:dyDescent="0.2">
      <c r="A15" t="s">
        <v>108</v>
      </c>
      <c r="B15" t="s">
        <v>71</v>
      </c>
      <c r="C15">
        <f t="shared" si="0"/>
        <v>171</v>
      </c>
      <c r="D15">
        <v>107</v>
      </c>
      <c r="E15">
        <v>64</v>
      </c>
      <c r="F15" t="s">
        <v>36</v>
      </c>
      <c r="G15" t="s">
        <v>37</v>
      </c>
      <c r="H15" t="s">
        <v>37</v>
      </c>
      <c r="I15" t="s">
        <v>37</v>
      </c>
      <c r="J15" t="s">
        <v>37</v>
      </c>
      <c r="K15" t="s">
        <v>37</v>
      </c>
      <c r="L15" t="s">
        <v>37</v>
      </c>
      <c r="M15" t="s">
        <v>38</v>
      </c>
      <c r="N15" t="s">
        <v>109</v>
      </c>
      <c r="O15" t="s">
        <v>84</v>
      </c>
      <c r="R15" t="s">
        <v>110</v>
      </c>
      <c r="S15" t="s">
        <v>111</v>
      </c>
      <c r="T15" t="s">
        <v>112</v>
      </c>
      <c r="U15" t="s">
        <v>113</v>
      </c>
      <c r="V15" t="s">
        <v>114</v>
      </c>
      <c r="W15">
        <v>44354</v>
      </c>
      <c r="X15">
        <v>3</v>
      </c>
      <c r="Y15" t="s">
        <v>44</v>
      </c>
      <c r="Z15" t="s">
        <v>44</v>
      </c>
      <c r="AA15" t="s">
        <v>44</v>
      </c>
      <c r="AB15" t="s">
        <v>44</v>
      </c>
      <c r="AC15" t="s">
        <v>44</v>
      </c>
      <c r="AD15" t="b">
        <v>1</v>
      </c>
    </row>
    <row r="16" spans="1:30" x14ac:dyDescent="0.2">
      <c r="A16" t="s">
        <v>115</v>
      </c>
      <c r="B16" t="s">
        <v>71</v>
      </c>
      <c r="C16">
        <f t="shared" si="0"/>
        <v>43</v>
      </c>
      <c r="D16">
        <v>29</v>
      </c>
      <c r="E16">
        <v>14</v>
      </c>
      <c r="F16" t="s">
        <v>36</v>
      </c>
      <c r="G16">
        <v>34.4</v>
      </c>
      <c r="H16" t="s">
        <v>37</v>
      </c>
      <c r="I16">
        <v>17.899999999999999</v>
      </c>
      <c r="J16" t="s">
        <v>37</v>
      </c>
      <c r="K16">
        <v>11</v>
      </c>
      <c r="L16">
        <v>66</v>
      </c>
      <c r="M16" t="s">
        <v>38</v>
      </c>
      <c r="N16" t="s">
        <v>36</v>
      </c>
      <c r="O16">
        <v>34.4</v>
      </c>
      <c r="P16">
        <v>43</v>
      </c>
      <c r="Q16">
        <f>O16*P16</f>
        <v>1479.2</v>
      </c>
      <c r="R16" t="s">
        <v>116</v>
      </c>
      <c r="S16" t="s">
        <v>117</v>
      </c>
      <c r="T16" t="s">
        <v>118</v>
      </c>
      <c r="U16" t="s">
        <v>119</v>
      </c>
      <c r="V16" t="s">
        <v>120</v>
      </c>
      <c r="W16">
        <v>44235</v>
      </c>
      <c r="X16">
        <v>4</v>
      </c>
      <c r="Y16" t="s">
        <v>44</v>
      </c>
      <c r="Z16" t="s">
        <v>44</v>
      </c>
      <c r="AA16" t="s">
        <v>44</v>
      </c>
      <c r="AB16" t="s">
        <v>44</v>
      </c>
      <c r="AC16" t="s">
        <v>44</v>
      </c>
      <c r="AD16" t="b">
        <v>1</v>
      </c>
    </row>
    <row r="17" spans="1:30" x14ac:dyDescent="0.2">
      <c r="A17" t="s">
        <v>121</v>
      </c>
      <c r="B17" t="s">
        <v>35</v>
      </c>
      <c r="C17">
        <f t="shared" si="0"/>
        <v>121</v>
      </c>
      <c r="D17">
        <v>72</v>
      </c>
      <c r="E17">
        <v>49</v>
      </c>
      <c r="F17" t="s">
        <v>36</v>
      </c>
      <c r="G17" t="s">
        <v>37</v>
      </c>
      <c r="H17" t="s">
        <v>37</v>
      </c>
      <c r="I17">
        <v>13</v>
      </c>
      <c r="J17" t="s">
        <v>37</v>
      </c>
      <c r="K17">
        <v>1</v>
      </c>
      <c r="L17">
        <v>45</v>
      </c>
      <c r="M17">
        <f>0.25*(K17+(2*I17)+L17)</f>
        <v>18</v>
      </c>
      <c r="N17" t="s">
        <v>36</v>
      </c>
      <c r="O17">
        <v>18</v>
      </c>
      <c r="P17">
        <v>121</v>
      </c>
      <c r="Q17">
        <f>O17*P17</f>
        <v>2178</v>
      </c>
      <c r="R17" t="s">
        <v>122</v>
      </c>
      <c r="S17" t="s">
        <v>123</v>
      </c>
      <c r="T17" t="s">
        <v>124</v>
      </c>
      <c r="U17" t="s">
        <v>125</v>
      </c>
      <c r="V17" t="s">
        <v>126</v>
      </c>
      <c r="W17">
        <v>9</v>
      </c>
      <c r="X17">
        <v>4</v>
      </c>
      <c r="Y17" t="s">
        <v>44</v>
      </c>
      <c r="Z17" t="s">
        <v>44</v>
      </c>
      <c r="AA17" t="s">
        <v>44</v>
      </c>
      <c r="AB17" t="s">
        <v>44</v>
      </c>
      <c r="AC17" t="s">
        <v>44</v>
      </c>
      <c r="AD17" t="b">
        <v>0</v>
      </c>
    </row>
    <row r="18" spans="1:30" x14ac:dyDescent="0.2">
      <c r="A18" t="s">
        <v>127</v>
      </c>
      <c r="B18" t="s">
        <v>128</v>
      </c>
      <c r="C18">
        <f t="shared" si="0"/>
        <v>12</v>
      </c>
      <c r="D18">
        <v>9</v>
      </c>
      <c r="E18">
        <v>3</v>
      </c>
      <c r="F18" t="s">
        <v>36</v>
      </c>
      <c r="G18" t="s">
        <v>37</v>
      </c>
      <c r="H18" t="s">
        <v>37</v>
      </c>
      <c r="I18" t="s">
        <v>37</v>
      </c>
      <c r="J18" t="s">
        <v>37</v>
      </c>
      <c r="K18">
        <v>13</v>
      </c>
      <c r="L18">
        <v>60</v>
      </c>
      <c r="M18" t="s">
        <v>38</v>
      </c>
      <c r="N18" t="s">
        <v>36</v>
      </c>
      <c r="O18" t="s">
        <v>84</v>
      </c>
      <c r="R18" t="s">
        <v>129</v>
      </c>
      <c r="S18" t="s">
        <v>130</v>
      </c>
      <c r="T18" t="s">
        <v>131</v>
      </c>
      <c r="U18" t="s">
        <v>132</v>
      </c>
      <c r="V18" t="s">
        <v>133</v>
      </c>
      <c r="W18">
        <v>9</v>
      </c>
      <c r="X18">
        <v>4</v>
      </c>
      <c r="Y18" t="s">
        <v>44</v>
      </c>
      <c r="Z18" t="s">
        <v>44</v>
      </c>
      <c r="AA18">
        <v>0</v>
      </c>
      <c r="AB18" t="s">
        <v>44</v>
      </c>
      <c r="AC18" t="s">
        <v>134</v>
      </c>
      <c r="AD18" t="b">
        <v>1</v>
      </c>
    </row>
    <row r="19" spans="1:30" x14ac:dyDescent="0.2">
      <c r="A19" t="s">
        <v>135</v>
      </c>
      <c r="B19" t="s">
        <v>71</v>
      </c>
      <c r="C19">
        <f t="shared" si="0"/>
        <v>40</v>
      </c>
      <c r="D19">
        <v>19</v>
      </c>
      <c r="E19">
        <v>21</v>
      </c>
      <c r="F19" t="s">
        <v>36</v>
      </c>
      <c r="G19" t="s">
        <v>37</v>
      </c>
      <c r="H19" t="s">
        <v>37</v>
      </c>
      <c r="I19">
        <v>38</v>
      </c>
      <c r="J19" t="s">
        <v>37</v>
      </c>
      <c r="K19">
        <v>13</v>
      </c>
      <c r="L19">
        <v>83</v>
      </c>
      <c r="M19">
        <f>0.25*(K19+(2*I19)+L19)</f>
        <v>43</v>
      </c>
      <c r="N19" t="s">
        <v>36</v>
      </c>
      <c r="O19">
        <v>43</v>
      </c>
      <c r="P19">
        <v>40</v>
      </c>
      <c r="Q19">
        <f t="shared" ref="Q19:Q25" si="2">O19*P19</f>
        <v>1720</v>
      </c>
      <c r="R19" t="s">
        <v>136</v>
      </c>
      <c r="S19" t="s">
        <v>137</v>
      </c>
      <c r="T19" t="s">
        <v>138</v>
      </c>
      <c r="U19" t="s">
        <v>139</v>
      </c>
      <c r="V19" t="s">
        <v>140</v>
      </c>
      <c r="W19">
        <v>44235</v>
      </c>
      <c r="X19">
        <v>4</v>
      </c>
      <c r="Y19" t="s">
        <v>44</v>
      </c>
      <c r="Z19" t="s">
        <v>44</v>
      </c>
      <c r="AA19" t="s">
        <v>44</v>
      </c>
      <c r="AB19" t="s">
        <v>44</v>
      </c>
      <c r="AC19" t="s">
        <v>44</v>
      </c>
      <c r="AD19" t="b">
        <v>1</v>
      </c>
    </row>
    <row r="20" spans="1:30" x14ac:dyDescent="0.2">
      <c r="A20" t="s">
        <v>141</v>
      </c>
      <c r="B20" t="s">
        <v>35</v>
      </c>
      <c r="C20">
        <f t="shared" si="0"/>
        <v>18</v>
      </c>
      <c r="D20">
        <v>12</v>
      </c>
      <c r="E20">
        <v>6</v>
      </c>
      <c r="F20" t="s">
        <v>36</v>
      </c>
      <c r="G20">
        <v>48</v>
      </c>
      <c r="H20" t="s">
        <v>37</v>
      </c>
      <c r="I20" t="s">
        <v>37</v>
      </c>
      <c r="J20" t="s">
        <v>37</v>
      </c>
      <c r="K20">
        <v>34</v>
      </c>
      <c r="L20">
        <v>65</v>
      </c>
      <c r="M20" t="s">
        <v>38</v>
      </c>
      <c r="N20" t="s">
        <v>36</v>
      </c>
      <c r="O20">
        <v>48</v>
      </c>
      <c r="P20">
        <v>18</v>
      </c>
      <c r="Q20">
        <f t="shared" si="2"/>
        <v>864</v>
      </c>
      <c r="R20" t="s">
        <v>142</v>
      </c>
      <c r="S20" t="s">
        <v>143</v>
      </c>
      <c r="T20" t="s">
        <v>144</v>
      </c>
      <c r="U20" t="s">
        <v>145</v>
      </c>
      <c r="V20" t="s">
        <v>146</v>
      </c>
      <c r="W20">
        <v>2</v>
      </c>
      <c r="X20">
        <v>4</v>
      </c>
      <c r="Y20" t="s">
        <v>51</v>
      </c>
      <c r="Z20" t="s">
        <v>44</v>
      </c>
      <c r="AA20" t="s">
        <v>44</v>
      </c>
      <c r="AB20" t="s">
        <v>44</v>
      </c>
      <c r="AC20" t="s">
        <v>51</v>
      </c>
      <c r="AD20" t="b">
        <v>1</v>
      </c>
    </row>
    <row r="21" spans="1:30" x14ac:dyDescent="0.2">
      <c r="A21" t="s">
        <v>147</v>
      </c>
      <c r="B21" t="s">
        <v>35</v>
      </c>
      <c r="C21">
        <f t="shared" si="0"/>
        <v>220</v>
      </c>
      <c r="D21">
        <v>137</v>
      </c>
      <c r="E21">
        <v>83</v>
      </c>
      <c r="F21" t="s">
        <v>36</v>
      </c>
      <c r="G21" t="s">
        <v>37</v>
      </c>
      <c r="H21" t="s">
        <v>37</v>
      </c>
      <c r="I21">
        <v>18</v>
      </c>
      <c r="J21" t="s">
        <v>37</v>
      </c>
      <c r="K21">
        <v>10</v>
      </c>
      <c r="L21">
        <v>39</v>
      </c>
      <c r="M21">
        <f>0.25*(K21+(2*I21)+L21)</f>
        <v>21.25</v>
      </c>
      <c r="N21" t="s">
        <v>36</v>
      </c>
      <c r="O21">
        <v>21.25</v>
      </c>
      <c r="P21">
        <v>220</v>
      </c>
      <c r="Q21">
        <f t="shared" si="2"/>
        <v>4675</v>
      </c>
      <c r="R21" t="s">
        <v>148</v>
      </c>
      <c r="S21" t="s">
        <v>149</v>
      </c>
      <c r="T21" t="s">
        <v>150</v>
      </c>
      <c r="U21" t="s">
        <v>151</v>
      </c>
      <c r="V21" t="s">
        <v>152</v>
      </c>
      <c r="W21">
        <v>2</v>
      </c>
      <c r="X21">
        <v>3</v>
      </c>
      <c r="Y21" t="s">
        <v>44</v>
      </c>
      <c r="Z21" t="s">
        <v>44</v>
      </c>
      <c r="AA21" t="s">
        <v>44</v>
      </c>
      <c r="AB21" t="s">
        <v>51</v>
      </c>
      <c r="AC21" t="s">
        <v>44</v>
      </c>
      <c r="AD21" t="b">
        <v>1</v>
      </c>
    </row>
    <row r="22" spans="1:30" x14ac:dyDescent="0.2">
      <c r="A22" t="s">
        <v>153</v>
      </c>
      <c r="B22" t="s">
        <v>128</v>
      </c>
      <c r="C22">
        <f t="shared" si="0"/>
        <v>7</v>
      </c>
      <c r="D22">
        <v>4</v>
      </c>
      <c r="E22">
        <v>3</v>
      </c>
      <c r="F22" t="s">
        <v>36</v>
      </c>
      <c r="G22">
        <v>25.1</v>
      </c>
      <c r="H22" t="s">
        <v>37</v>
      </c>
      <c r="I22" t="s">
        <v>37</v>
      </c>
      <c r="J22" t="s">
        <v>37</v>
      </c>
      <c r="K22">
        <v>7</v>
      </c>
      <c r="L22">
        <v>49</v>
      </c>
      <c r="M22" t="s">
        <v>38</v>
      </c>
      <c r="N22" t="s">
        <v>36</v>
      </c>
      <c r="O22">
        <v>25.1</v>
      </c>
      <c r="P22">
        <v>7</v>
      </c>
      <c r="Q22">
        <f t="shared" si="2"/>
        <v>175.70000000000002</v>
      </c>
      <c r="R22" t="s">
        <v>154</v>
      </c>
      <c r="S22" t="s">
        <v>155</v>
      </c>
      <c r="T22" t="s">
        <v>156</v>
      </c>
      <c r="U22" t="s">
        <v>157</v>
      </c>
      <c r="V22" t="s">
        <v>158</v>
      </c>
      <c r="W22">
        <v>8</v>
      </c>
      <c r="X22">
        <v>1</v>
      </c>
      <c r="Y22" t="s">
        <v>44</v>
      </c>
      <c r="Z22" t="s">
        <v>44</v>
      </c>
      <c r="AA22" t="s">
        <v>44</v>
      </c>
      <c r="AB22" t="s">
        <v>44</v>
      </c>
      <c r="AC22" t="s">
        <v>44</v>
      </c>
      <c r="AD22" t="b">
        <v>1</v>
      </c>
    </row>
    <row r="23" spans="1:30" x14ac:dyDescent="0.2">
      <c r="A23" t="s">
        <v>159</v>
      </c>
      <c r="B23" t="s">
        <v>35</v>
      </c>
      <c r="C23">
        <f t="shared" si="0"/>
        <v>28</v>
      </c>
      <c r="D23">
        <v>16</v>
      </c>
      <c r="E23">
        <v>12</v>
      </c>
      <c r="F23" t="s">
        <v>36</v>
      </c>
      <c r="G23" t="s">
        <v>37</v>
      </c>
      <c r="H23" t="s">
        <v>37</v>
      </c>
      <c r="I23">
        <v>3.9</v>
      </c>
      <c r="J23" t="s">
        <v>37</v>
      </c>
      <c r="K23">
        <v>2.2000000000000002</v>
      </c>
      <c r="L23">
        <v>4.9000000000000004</v>
      </c>
      <c r="M23">
        <f>0.25*(K23+(2*I23)+L23)</f>
        <v>3.7250000000000001</v>
      </c>
      <c r="N23" t="s">
        <v>36</v>
      </c>
      <c r="O23">
        <v>3.7250000000000001</v>
      </c>
      <c r="P23">
        <v>28</v>
      </c>
      <c r="Q23">
        <f t="shared" si="2"/>
        <v>104.3</v>
      </c>
      <c r="R23" t="s">
        <v>160</v>
      </c>
      <c r="S23" t="s">
        <v>161</v>
      </c>
      <c r="T23" t="s">
        <v>162</v>
      </c>
      <c r="U23" t="s">
        <v>163</v>
      </c>
      <c r="V23" t="s">
        <v>164</v>
      </c>
      <c r="W23">
        <v>2</v>
      </c>
      <c r="X23">
        <v>4</v>
      </c>
      <c r="Y23" t="s">
        <v>44</v>
      </c>
      <c r="Z23" t="s">
        <v>44</v>
      </c>
      <c r="AA23" t="s">
        <v>44</v>
      </c>
      <c r="AB23" t="s">
        <v>44</v>
      </c>
      <c r="AC23" t="s">
        <v>44</v>
      </c>
      <c r="AD23" t="b">
        <v>1</v>
      </c>
    </row>
    <row r="24" spans="1:30" x14ac:dyDescent="0.2">
      <c r="A24" t="s">
        <v>165</v>
      </c>
      <c r="B24" t="s">
        <v>128</v>
      </c>
      <c r="C24">
        <f t="shared" si="0"/>
        <v>21</v>
      </c>
      <c r="D24">
        <v>11</v>
      </c>
      <c r="E24">
        <v>10</v>
      </c>
      <c r="F24" t="s">
        <v>36</v>
      </c>
      <c r="G24">
        <v>11.4</v>
      </c>
      <c r="H24">
        <v>4.5</v>
      </c>
      <c r="I24">
        <v>12</v>
      </c>
      <c r="J24">
        <v>12</v>
      </c>
      <c r="K24">
        <v>0.5</v>
      </c>
      <c r="L24">
        <v>18</v>
      </c>
      <c r="M24" t="s">
        <v>38</v>
      </c>
      <c r="N24" t="s">
        <v>166</v>
      </c>
      <c r="O24">
        <v>11.4</v>
      </c>
      <c r="P24">
        <v>21</v>
      </c>
      <c r="Q24">
        <f t="shared" si="2"/>
        <v>239.4</v>
      </c>
      <c r="R24" t="s">
        <v>167</v>
      </c>
      <c r="S24" t="s">
        <v>168</v>
      </c>
      <c r="T24" t="s">
        <v>169</v>
      </c>
      <c r="U24" t="s">
        <v>170</v>
      </c>
      <c r="V24" t="s">
        <v>171</v>
      </c>
      <c r="W24">
        <v>9</v>
      </c>
      <c r="X24">
        <v>1</v>
      </c>
      <c r="Y24" t="s">
        <v>44</v>
      </c>
      <c r="Z24" t="s">
        <v>44</v>
      </c>
      <c r="AA24" t="s">
        <v>44</v>
      </c>
      <c r="AB24" t="s">
        <v>44</v>
      </c>
      <c r="AC24" t="s">
        <v>44</v>
      </c>
      <c r="AD24" t="b">
        <v>1</v>
      </c>
    </row>
    <row r="25" spans="1:30" x14ac:dyDescent="0.2">
      <c r="A25" t="s">
        <v>172</v>
      </c>
      <c r="B25" t="s">
        <v>128</v>
      </c>
      <c r="C25">
        <f t="shared" si="0"/>
        <v>47</v>
      </c>
      <c r="D25">
        <v>23</v>
      </c>
      <c r="E25">
        <v>24</v>
      </c>
      <c r="F25" t="s">
        <v>36</v>
      </c>
      <c r="G25">
        <v>12</v>
      </c>
      <c r="H25" t="s">
        <v>37</v>
      </c>
      <c r="I25" t="s">
        <v>37</v>
      </c>
      <c r="J25" t="s">
        <v>37</v>
      </c>
      <c r="K25">
        <v>4</v>
      </c>
      <c r="L25">
        <v>20</v>
      </c>
      <c r="M25" t="s">
        <v>38</v>
      </c>
      <c r="N25" t="s">
        <v>36</v>
      </c>
      <c r="O25">
        <v>12</v>
      </c>
      <c r="P25">
        <v>47</v>
      </c>
      <c r="Q25">
        <f t="shared" si="2"/>
        <v>564</v>
      </c>
      <c r="R25" t="s">
        <v>173</v>
      </c>
      <c r="S25" t="s">
        <v>174</v>
      </c>
      <c r="T25" t="s">
        <v>175</v>
      </c>
      <c r="U25" t="s">
        <v>176</v>
      </c>
      <c r="V25" t="s">
        <v>177</v>
      </c>
      <c r="W25">
        <v>7</v>
      </c>
      <c r="X25">
        <v>4</v>
      </c>
      <c r="Y25" t="s">
        <v>44</v>
      </c>
      <c r="Z25" t="s">
        <v>44</v>
      </c>
      <c r="AA25" t="s">
        <v>44</v>
      </c>
      <c r="AB25" t="s">
        <v>44</v>
      </c>
      <c r="AC25" t="s">
        <v>44</v>
      </c>
      <c r="AD25" t="b">
        <v>1</v>
      </c>
    </row>
    <row r="26" spans="1:30" x14ac:dyDescent="0.2">
      <c r="A26" t="s">
        <v>178</v>
      </c>
      <c r="B26" t="s">
        <v>128</v>
      </c>
      <c r="C26">
        <f t="shared" si="0"/>
        <v>288</v>
      </c>
      <c r="D26">
        <v>196</v>
      </c>
      <c r="E26">
        <v>92</v>
      </c>
      <c r="F26" t="s">
        <v>36</v>
      </c>
      <c r="G26" t="s">
        <v>37</v>
      </c>
      <c r="H26" t="s">
        <v>37</v>
      </c>
      <c r="I26" t="s">
        <v>37</v>
      </c>
      <c r="J26" t="s">
        <v>37</v>
      </c>
      <c r="K26" t="s">
        <v>37</v>
      </c>
      <c r="L26" t="s">
        <v>37</v>
      </c>
      <c r="M26" t="s">
        <v>38</v>
      </c>
      <c r="N26" t="s">
        <v>179</v>
      </c>
      <c r="O26" t="s">
        <v>84</v>
      </c>
      <c r="R26" t="s">
        <v>180</v>
      </c>
      <c r="S26" t="s">
        <v>181</v>
      </c>
      <c r="T26" t="s">
        <v>182</v>
      </c>
      <c r="U26" t="s">
        <v>183</v>
      </c>
      <c r="V26" t="s">
        <v>184</v>
      </c>
      <c r="W26">
        <v>7</v>
      </c>
      <c r="X26">
        <v>3</v>
      </c>
      <c r="Y26" t="s">
        <v>44</v>
      </c>
      <c r="Z26" t="s">
        <v>44</v>
      </c>
      <c r="AA26" t="s">
        <v>44</v>
      </c>
      <c r="AB26" t="s">
        <v>44</v>
      </c>
      <c r="AC26" t="s">
        <v>44</v>
      </c>
      <c r="AD26" t="b">
        <v>0</v>
      </c>
    </row>
    <row r="27" spans="1:30" x14ac:dyDescent="0.2">
      <c r="A27" t="s">
        <v>185</v>
      </c>
      <c r="B27" t="s">
        <v>35</v>
      </c>
      <c r="C27">
        <f t="shared" si="0"/>
        <v>85</v>
      </c>
      <c r="D27">
        <v>53</v>
      </c>
      <c r="E27">
        <v>32</v>
      </c>
      <c r="F27" t="s">
        <v>36</v>
      </c>
      <c r="G27">
        <v>17</v>
      </c>
      <c r="H27">
        <v>9</v>
      </c>
      <c r="I27" t="s">
        <v>37</v>
      </c>
      <c r="J27" t="s">
        <v>37</v>
      </c>
      <c r="K27">
        <v>1</v>
      </c>
      <c r="L27">
        <v>62</v>
      </c>
      <c r="M27" t="s">
        <v>38</v>
      </c>
      <c r="N27" t="s">
        <v>36</v>
      </c>
      <c r="O27">
        <v>17</v>
      </c>
      <c r="P27">
        <v>85</v>
      </c>
      <c r="Q27">
        <f>O27*P27</f>
        <v>1445</v>
      </c>
      <c r="R27" t="s">
        <v>186</v>
      </c>
      <c r="S27" t="s">
        <v>187</v>
      </c>
      <c r="T27" t="s">
        <v>188</v>
      </c>
      <c r="U27" t="s">
        <v>189</v>
      </c>
      <c r="V27" t="s">
        <v>190</v>
      </c>
      <c r="W27">
        <v>44202</v>
      </c>
      <c r="X27">
        <v>4</v>
      </c>
      <c r="Y27" t="s">
        <v>44</v>
      </c>
      <c r="Z27" t="s">
        <v>44</v>
      </c>
      <c r="AA27" t="s">
        <v>44</v>
      </c>
      <c r="AB27" t="s">
        <v>44</v>
      </c>
      <c r="AC27" t="s">
        <v>44</v>
      </c>
      <c r="AD27" t="b">
        <v>1</v>
      </c>
    </row>
    <row r="28" spans="1:30" x14ac:dyDescent="0.2">
      <c r="A28" t="s">
        <v>191</v>
      </c>
      <c r="B28" t="s">
        <v>128</v>
      </c>
      <c r="C28">
        <f t="shared" si="0"/>
        <v>22</v>
      </c>
      <c r="D28">
        <v>15</v>
      </c>
      <c r="E28">
        <v>7</v>
      </c>
      <c r="F28" t="s">
        <v>36</v>
      </c>
      <c r="G28" t="s">
        <v>37</v>
      </c>
      <c r="H28" t="s">
        <v>37</v>
      </c>
      <c r="I28">
        <v>55.5</v>
      </c>
      <c r="J28" t="s">
        <v>37</v>
      </c>
      <c r="K28" t="s">
        <v>37</v>
      </c>
      <c r="L28" t="s">
        <v>37</v>
      </c>
      <c r="M28" t="s">
        <v>38</v>
      </c>
      <c r="N28" t="s">
        <v>36</v>
      </c>
      <c r="O28" t="s">
        <v>84</v>
      </c>
      <c r="R28" t="s">
        <v>192</v>
      </c>
      <c r="S28" t="s">
        <v>193</v>
      </c>
      <c r="T28" t="s">
        <v>194</v>
      </c>
      <c r="U28" t="s">
        <v>195</v>
      </c>
      <c r="V28" t="s">
        <v>196</v>
      </c>
      <c r="W28">
        <v>9</v>
      </c>
      <c r="X28">
        <v>3</v>
      </c>
      <c r="Y28" t="s">
        <v>44</v>
      </c>
      <c r="Z28" t="s">
        <v>44</v>
      </c>
      <c r="AA28" t="s">
        <v>44</v>
      </c>
      <c r="AB28" t="s">
        <v>44</v>
      </c>
      <c r="AC28" t="s">
        <v>44</v>
      </c>
      <c r="AD28" t="b">
        <v>0</v>
      </c>
    </row>
    <row r="29" spans="1:30" x14ac:dyDescent="0.2">
      <c r="A29" t="s">
        <v>197</v>
      </c>
      <c r="B29" t="s">
        <v>35</v>
      </c>
      <c r="C29">
        <f t="shared" si="0"/>
        <v>166</v>
      </c>
      <c r="D29">
        <v>85</v>
      </c>
      <c r="E29">
        <v>81</v>
      </c>
      <c r="F29" t="s">
        <v>36</v>
      </c>
      <c r="G29" t="s">
        <v>37</v>
      </c>
      <c r="H29" t="s">
        <v>37</v>
      </c>
      <c r="I29" t="s">
        <v>37</v>
      </c>
      <c r="J29" t="s">
        <v>37</v>
      </c>
      <c r="K29" t="s">
        <v>37</v>
      </c>
      <c r="L29" t="s">
        <v>37</v>
      </c>
      <c r="M29" t="s">
        <v>38</v>
      </c>
      <c r="N29" t="s">
        <v>198</v>
      </c>
      <c r="O29" t="s">
        <v>84</v>
      </c>
      <c r="R29" t="s">
        <v>199</v>
      </c>
      <c r="S29" t="s">
        <v>200</v>
      </c>
      <c r="T29" t="s">
        <v>201</v>
      </c>
      <c r="U29" t="s">
        <v>202</v>
      </c>
      <c r="V29" t="s">
        <v>203</v>
      </c>
      <c r="W29">
        <v>7</v>
      </c>
      <c r="X29">
        <v>2</v>
      </c>
      <c r="Y29" t="s">
        <v>204</v>
      </c>
      <c r="Z29" t="s">
        <v>204</v>
      </c>
      <c r="AA29" t="s">
        <v>44</v>
      </c>
      <c r="AB29" t="s">
        <v>51</v>
      </c>
      <c r="AC29" t="s">
        <v>44</v>
      </c>
      <c r="AD29" t="b">
        <v>1</v>
      </c>
    </row>
    <row r="30" spans="1:30" x14ac:dyDescent="0.2">
      <c r="A30" t="s">
        <v>205</v>
      </c>
      <c r="B30" t="s">
        <v>128</v>
      </c>
      <c r="C30">
        <v>20</v>
      </c>
      <c r="D30" t="s">
        <v>37</v>
      </c>
      <c r="E30" t="s">
        <v>37</v>
      </c>
      <c r="F30" t="s">
        <v>206</v>
      </c>
      <c r="G30">
        <v>16.8</v>
      </c>
      <c r="H30" t="s">
        <v>37</v>
      </c>
      <c r="I30" t="s">
        <v>37</v>
      </c>
      <c r="J30" t="s">
        <v>37</v>
      </c>
      <c r="K30">
        <v>8</v>
      </c>
      <c r="L30">
        <v>42</v>
      </c>
      <c r="M30" t="s">
        <v>38</v>
      </c>
      <c r="N30" t="s">
        <v>36</v>
      </c>
      <c r="O30">
        <v>16.8</v>
      </c>
      <c r="P30">
        <v>20</v>
      </c>
      <c r="Q30">
        <f>O30*P30</f>
        <v>336</v>
      </c>
      <c r="R30" t="s">
        <v>207</v>
      </c>
      <c r="S30" t="s">
        <v>47</v>
      </c>
      <c r="T30" t="s">
        <v>208</v>
      </c>
      <c r="U30" t="s">
        <v>209</v>
      </c>
      <c r="V30" t="s">
        <v>210</v>
      </c>
      <c r="W30">
        <v>9</v>
      </c>
      <c r="X30">
        <v>4</v>
      </c>
      <c r="Y30" t="s">
        <v>44</v>
      </c>
      <c r="Z30" t="s">
        <v>44</v>
      </c>
      <c r="AA30" t="s">
        <v>44</v>
      </c>
      <c r="AB30" t="s">
        <v>44</v>
      </c>
      <c r="AC30" t="s">
        <v>44</v>
      </c>
      <c r="AD30" t="b">
        <v>0</v>
      </c>
    </row>
    <row r="31" spans="1:30" x14ac:dyDescent="0.2">
      <c r="A31" t="s">
        <v>211</v>
      </c>
      <c r="B31" t="s">
        <v>128</v>
      </c>
      <c r="C31">
        <f t="shared" ref="C31:C43" si="3">SUM(D31:E31)</f>
        <v>22</v>
      </c>
      <c r="D31">
        <v>9</v>
      </c>
      <c r="E31">
        <v>13</v>
      </c>
      <c r="F31" t="s">
        <v>36</v>
      </c>
      <c r="G31" t="s">
        <v>37</v>
      </c>
      <c r="H31" t="s">
        <v>37</v>
      </c>
      <c r="I31">
        <v>17</v>
      </c>
      <c r="J31" t="s">
        <v>37</v>
      </c>
      <c r="K31">
        <v>5</v>
      </c>
      <c r="L31">
        <v>55</v>
      </c>
      <c r="M31">
        <f>0.25*(K31+(2*I31)+L31)</f>
        <v>23.5</v>
      </c>
      <c r="N31" t="s">
        <v>36</v>
      </c>
      <c r="O31">
        <v>23.5</v>
      </c>
      <c r="P31">
        <v>22</v>
      </c>
      <c r="Q31">
        <f>O31*P31</f>
        <v>517</v>
      </c>
      <c r="R31" t="s">
        <v>212</v>
      </c>
      <c r="S31" t="s">
        <v>47</v>
      </c>
      <c r="T31" t="s">
        <v>213</v>
      </c>
      <c r="U31" t="s">
        <v>214</v>
      </c>
      <c r="V31" t="s">
        <v>215</v>
      </c>
      <c r="W31">
        <v>2</v>
      </c>
      <c r="X31">
        <v>4</v>
      </c>
      <c r="Y31" t="s">
        <v>44</v>
      </c>
      <c r="Z31" t="s">
        <v>44</v>
      </c>
      <c r="AA31" t="s">
        <v>44</v>
      </c>
      <c r="AB31" t="s">
        <v>44</v>
      </c>
      <c r="AC31" t="s">
        <v>44</v>
      </c>
      <c r="AD31" t="b">
        <v>1</v>
      </c>
    </row>
    <row r="32" spans="1:30" x14ac:dyDescent="0.2">
      <c r="A32" t="s">
        <v>216</v>
      </c>
      <c r="B32" t="s">
        <v>128</v>
      </c>
      <c r="C32">
        <f t="shared" si="3"/>
        <v>67</v>
      </c>
      <c r="D32">
        <v>41</v>
      </c>
      <c r="E32">
        <v>26</v>
      </c>
      <c r="F32" t="s">
        <v>36</v>
      </c>
      <c r="G32" t="s">
        <v>37</v>
      </c>
      <c r="H32" t="s">
        <v>37</v>
      </c>
      <c r="I32">
        <v>20</v>
      </c>
      <c r="J32" t="s">
        <v>37</v>
      </c>
      <c r="K32">
        <v>10</v>
      </c>
      <c r="L32">
        <v>63</v>
      </c>
      <c r="M32">
        <f>0.25*(K32+(2*I32)+L32)</f>
        <v>28.25</v>
      </c>
      <c r="N32" t="s">
        <v>36</v>
      </c>
      <c r="O32">
        <v>28.25</v>
      </c>
      <c r="P32">
        <v>67</v>
      </c>
      <c r="Q32">
        <f>O32*P32</f>
        <v>1892.75</v>
      </c>
      <c r="R32" t="s">
        <v>217</v>
      </c>
      <c r="S32" t="s">
        <v>47</v>
      </c>
      <c r="T32" t="s">
        <v>218</v>
      </c>
      <c r="U32" t="s">
        <v>219</v>
      </c>
      <c r="V32" t="s">
        <v>220</v>
      </c>
      <c r="W32">
        <v>2</v>
      </c>
      <c r="X32">
        <v>4</v>
      </c>
      <c r="Y32" t="s">
        <v>44</v>
      </c>
      <c r="Z32" t="s">
        <v>44</v>
      </c>
      <c r="AA32" t="s">
        <v>44</v>
      </c>
      <c r="AB32" t="s">
        <v>44</v>
      </c>
      <c r="AC32" t="s">
        <v>44</v>
      </c>
      <c r="AD32" t="b">
        <v>1</v>
      </c>
    </row>
    <row r="33" spans="1:30" x14ac:dyDescent="0.2">
      <c r="A33" t="s">
        <v>221</v>
      </c>
      <c r="B33" t="s">
        <v>128</v>
      </c>
      <c r="C33">
        <f t="shared" si="3"/>
        <v>121</v>
      </c>
      <c r="D33">
        <v>47</v>
      </c>
      <c r="E33">
        <v>74</v>
      </c>
      <c r="F33" t="s">
        <v>36</v>
      </c>
      <c r="G33">
        <v>29.3</v>
      </c>
      <c r="H33" t="s">
        <v>37</v>
      </c>
      <c r="I33" t="s">
        <v>37</v>
      </c>
      <c r="J33" t="s">
        <v>37</v>
      </c>
      <c r="K33">
        <v>9</v>
      </c>
      <c r="L33">
        <v>76</v>
      </c>
      <c r="M33" t="s">
        <v>38</v>
      </c>
      <c r="N33" t="s">
        <v>36</v>
      </c>
      <c r="O33">
        <v>29.3</v>
      </c>
      <c r="P33">
        <v>121</v>
      </c>
      <c r="Q33">
        <f>O33*P33</f>
        <v>3545.3</v>
      </c>
      <c r="R33" t="s">
        <v>222</v>
      </c>
      <c r="S33" t="s">
        <v>223</v>
      </c>
      <c r="T33" t="s">
        <v>224</v>
      </c>
      <c r="U33" t="s">
        <v>225</v>
      </c>
      <c r="V33" t="s">
        <v>226</v>
      </c>
      <c r="W33">
        <v>2</v>
      </c>
      <c r="X33">
        <v>3</v>
      </c>
      <c r="Y33" t="s">
        <v>44</v>
      </c>
      <c r="Z33" t="s">
        <v>44</v>
      </c>
      <c r="AA33" t="s">
        <v>44</v>
      </c>
      <c r="AB33" t="s">
        <v>51</v>
      </c>
      <c r="AC33" t="s">
        <v>44</v>
      </c>
      <c r="AD33" t="b">
        <v>1</v>
      </c>
    </row>
    <row r="34" spans="1:30" x14ac:dyDescent="0.2">
      <c r="A34" t="s">
        <v>227</v>
      </c>
      <c r="B34" t="s">
        <v>35</v>
      </c>
      <c r="C34">
        <f t="shared" si="3"/>
        <v>37</v>
      </c>
      <c r="D34">
        <v>25</v>
      </c>
      <c r="E34">
        <v>12</v>
      </c>
      <c r="F34" t="s">
        <v>36</v>
      </c>
      <c r="G34">
        <v>42</v>
      </c>
      <c r="H34" t="s">
        <v>37</v>
      </c>
      <c r="I34" t="s">
        <v>37</v>
      </c>
      <c r="J34" t="s">
        <v>37</v>
      </c>
      <c r="K34">
        <v>21</v>
      </c>
      <c r="L34">
        <v>75</v>
      </c>
      <c r="M34" t="s">
        <v>38</v>
      </c>
      <c r="N34" t="s">
        <v>36</v>
      </c>
      <c r="O34">
        <v>42</v>
      </c>
      <c r="P34">
        <v>37</v>
      </c>
      <c r="Q34">
        <f>O34*P34</f>
        <v>1554</v>
      </c>
      <c r="R34" t="s">
        <v>228</v>
      </c>
      <c r="S34" t="s">
        <v>229</v>
      </c>
      <c r="T34" t="s">
        <v>36</v>
      </c>
      <c r="U34" t="s">
        <v>230</v>
      </c>
      <c r="V34" t="s">
        <v>231</v>
      </c>
      <c r="W34">
        <v>6</v>
      </c>
      <c r="X34">
        <v>4</v>
      </c>
      <c r="Y34" t="s">
        <v>44</v>
      </c>
      <c r="Z34" t="s">
        <v>44</v>
      </c>
      <c r="AA34" t="s">
        <v>44</v>
      </c>
      <c r="AB34" t="s">
        <v>44</v>
      </c>
      <c r="AC34" t="s">
        <v>44</v>
      </c>
      <c r="AD34" t="b">
        <v>0</v>
      </c>
    </row>
    <row r="35" spans="1:30" x14ac:dyDescent="0.2">
      <c r="A35" t="s">
        <v>232</v>
      </c>
      <c r="B35" t="s">
        <v>128</v>
      </c>
      <c r="C35">
        <f t="shared" si="3"/>
        <v>441</v>
      </c>
      <c r="D35">
        <v>253</v>
      </c>
      <c r="E35">
        <v>188</v>
      </c>
      <c r="F35" t="s">
        <v>36</v>
      </c>
      <c r="G35" t="s">
        <v>37</v>
      </c>
      <c r="H35" t="s">
        <v>37</v>
      </c>
      <c r="I35" t="s">
        <v>37</v>
      </c>
      <c r="J35" t="s">
        <v>37</v>
      </c>
      <c r="K35" t="s">
        <v>37</v>
      </c>
      <c r="L35" t="s">
        <v>37</v>
      </c>
      <c r="M35" t="s">
        <v>38</v>
      </c>
      <c r="N35" t="s">
        <v>233</v>
      </c>
      <c r="O35" t="s">
        <v>84</v>
      </c>
      <c r="R35" t="s">
        <v>234</v>
      </c>
      <c r="S35" t="s">
        <v>235</v>
      </c>
      <c r="T35" t="s">
        <v>236</v>
      </c>
      <c r="U35" t="s">
        <v>237</v>
      </c>
      <c r="V35" t="s">
        <v>238</v>
      </c>
      <c r="W35">
        <v>44354</v>
      </c>
      <c r="X35">
        <v>3</v>
      </c>
      <c r="Y35" t="s">
        <v>44</v>
      </c>
      <c r="Z35" t="s">
        <v>44</v>
      </c>
      <c r="AA35" t="s">
        <v>44</v>
      </c>
      <c r="AB35" t="s">
        <v>51</v>
      </c>
      <c r="AC35" t="s">
        <v>44</v>
      </c>
      <c r="AD35" t="b">
        <v>0</v>
      </c>
    </row>
    <row r="36" spans="1:30" x14ac:dyDescent="0.2">
      <c r="A36" t="s">
        <v>239</v>
      </c>
      <c r="B36" t="s">
        <v>128</v>
      </c>
      <c r="C36">
        <f t="shared" si="3"/>
        <v>118</v>
      </c>
      <c r="D36">
        <v>71</v>
      </c>
      <c r="E36">
        <v>47</v>
      </c>
      <c r="F36" t="s">
        <v>36</v>
      </c>
      <c r="G36" t="s">
        <v>37</v>
      </c>
      <c r="H36" t="s">
        <v>37</v>
      </c>
      <c r="I36" t="s">
        <v>37</v>
      </c>
      <c r="J36" t="s">
        <v>37</v>
      </c>
      <c r="K36" t="s">
        <v>37</v>
      </c>
      <c r="L36" t="s">
        <v>37</v>
      </c>
      <c r="M36" t="s">
        <v>38</v>
      </c>
      <c r="N36" t="s">
        <v>240</v>
      </c>
      <c r="O36" t="s">
        <v>84</v>
      </c>
      <c r="R36" t="s">
        <v>241</v>
      </c>
      <c r="S36" t="s">
        <v>242</v>
      </c>
      <c r="T36" t="s">
        <v>243</v>
      </c>
      <c r="U36" t="s">
        <v>244</v>
      </c>
      <c r="V36" t="s">
        <v>245</v>
      </c>
      <c r="W36">
        <v>9</v>
      </c>
      <c r="X36">
        <v>3</v>
      </c>
      <c r="Y36" t="s">
        <v>44</v>
      </c>
      <c r="Z36" t="s">
        <v>44</v>
      </c>
      <c r="AA36" t="s">
        <v>44</v>
      </c>
      <c r="AB36" t="s">
        <v>51</v>
      </c>
      <c r="AC36" t="s">
        <v>44</v>
      </c>
      <c r="AD36" t="b">
        <v>0</v>
      </c>
    </row>
    <row r="37" spans="1:30" x14ac:dyDescent="0.2">
      <c r="A37" t="s">
        <v>246</v>
      </c>
      <c r="B37" t="s">
        <v>128</v>
      </c>
      <c r="C37">
        <f t="shared" si="3"/>
        <v>9</v>
      </c>
      <c r="D37">
        <v>3</v>
      </c>
      <c r="E37">
        <v>6</v>
      </c>
      <c r="F37" t="s">
        <v>36</v>
      </c>
      <c r="G37">
        <v>10</v>
      </c>
      <c r="H37" t="s">
        <v>37</v>
      </c>
      <c r="I37" t="s">
        <v>37</v>
      </c>
      <c r="J37" t="s">
        <v>37</v>
      </c>
      <c r="K37">
        <v>7</v>
      </c>
      <c r="L37">
        <v>13</v>
      </c>
      <c r="M37" t="s">
        <v>38</v>
      </c>
      <c r="N37" t="s">
        <v>36</v>
      </c>
      <c r="O37">
        <v>10</v>
      </c>
      <c r="P37">
        <v>9</v>
      </c>
      <c r="Q37">
        <f>O37*P37</f>
        <v>90</v>
      </c>
      <c r="R37" t="s">
        <v>247</v>
      </c>
      <c r="S37" t="s">
        <v>248</v>
      </c>
      <c r="T37" t="s">
        <v>249</v>
      </c>
      <c r="U37" t="s">
        <v>250</v>
      </c>
      <c r="V37" t="s">
        <v>251</v>
      </c>
      <c r="W37">
        <v>9</v>
      </c>
      <c r="X37">
        <v>3</v>
      </c>
      <c r="Y37" t="s">
        <v>44</v>
      </c>
      <c r="Z37" t="s">
        <v>44</v>
      </c>
      <c r="AA37" t="s">
        <v>44</v>
      </c>
      <c r="AB37" t="s">
        <v>51</v>
      </c>
      <c r="AC37" t="s">
        <v>44</v>
      </c>
      <c r="AD37" t="b">
        <v>0</v>
      </c>
    </row>
    <row r="38" spans="1:30" x14ac:dyDescent="0.2">
      <c r="A38" t="s">
        <v>252</v>
      </c>
      <c r="B38" t="s">
        <v>128</v>
      </c>
      <c r="C38">
        <f t="shared" si="3"/>
        <v>32</v>
      </c>
      <c r="D38">
        <v>24</v>
      </c>
      <c r="E38">
        <v>8</v>
      </c>
      <c r="F38" t="s">
        <v>36</v>
      </c>
      <c r="G38">
        <v>15</v>
      </c>
      <c r="H38" t="s">
        <v>37</v>
      </c>
      <c r="I38" t="s">
        <v>37</v>
      </c>
      <c r="J38" t="s">
        <v>37</v>
      </c>
      <c r="K38">
        <v>2</v>
      </c>
      <c r="L38">
        <v>35</v>
      </c>
      <c r="M38" t="s">
        <v>38</v>
      </c>
      <c r="N38" t="s">
        <v>36</v>
      </c>
      <c r="O38">
        <v>15</v>
      </c>
      <c r="P38">
        <v>32</v>
      </c>
      <c r="Q38">
        <f>O38*P38</f>
        <v>480</v>
      </c>
      <c r="R38" t="s">
        <v>253</v>
      </c>
      <c r="S38" t="s">
        <v>254</v>
      </c>
      <c r="T38" t="s">
        <v>255</v>
      </c>
      <c r="U38" t="s">
        <v>256</v>
      </c>
      <c r="V38" t="s">
        <v>257</v>
      </c>
      <c r="W38">
        <v>9</v>
      </c>
      <c r="X38">
        <v>3</v>
      </c>
      <c r="Y38" t="s">
        <v>44</v>
      </c>
      <c r="Z38" t="s">
        <v>44</v>
      </c>
      <c r="AA38" t="s">
        <v>44</v>
      </c>
      <c r="AB38" t="s">
        <v>51</v>
      </c>
      <c r="AC38" t="s">
        <v>44</v>
      </c>
      <c r="AD38" t="b">
        <v>0</v>
      </c>
    </row>
    <row r="39" spans="1:30" x14ac:dyDescent="0.2">
      <c r="A39" t="s">
        <v>258</v>
      </c>
      <c r="B39" t="s">
        <v>128</v>
      </c>
      <c r="C39">
        <f t="shared" si="3"/>
        <v>106</v>
      </c>
      <c r="D39">
        <v>69</v>
      </c>
      <c r="E39">
        <v>37</v>
      </c>
      <c r="F39" t="s">
        <v>36</v>
      </c>
      <c r="G39" t="s">
        <v>37</v>
      </c>
      <c r="H39" t="s">
        <v>37</v>
      </c>
      <c r="I39">
        <v>32</v>
      </c>
      <c r="J39" t="s">
        <v>37</v>
      </c>
      <c r="K39">
        <v>2</v>
      </c>
      <c r="L39">
        <v>64</v>
      </c>
      <c r="M39">
        <f>0.25*(K39+(2*I39)+L39)</f>
        <v>32.5</v>
      </c>
      <c r="N39" t="s">
        <v>36</v>
      </c>
      <c r="O39">
        <v>32.5</v>
      </c>
      <c r="P39">
        <v>106</v>
      </c>
      <c r="Q39">
        <f>O39*P39</f>
        <v>3445</v>
      </c>
      <c r="R39" t="s">
        <v>259</v>
      </c>
      <c r="S39" t="s">
        <v>260</v>
      </c>
      <c r="T39" t="s">
        <v>261</v>
      </c>
      <c r="U39" t="s">
        <v>262</v>
      </c>
      <c r="V39" t="s">
        <v>263</v>
      </c>
      <c r="W39">
        <v>9</v>
      </c>
      <c r="X39">
        <v>3</v>
      </c>
      <c r="Y39" t="s">
        <v>44</v>
      </c>
      <c r="Z39" t="s">
        <v>44</v>
      </c>
      <c r="AA39" t="s">
        <v>44</v>
      </c>
      <c r="AB39" t="s">
        <v>51</v>
      </c>
      <c r="AC39" t="s">
        <v>44</v>
      </c>
      <c r="AD39" t="b">
        <v>0</v>
      </c>
    </row>
    <row r="40" spans="1:30" x14ac:dyDescent="0.2">
      <c r="A40" t="s">
        <v>264</v>
      </c>
      <c r="B40" t="s">
        <v>128</v>
      </c>
      <c r="C40">
        <f t="shared" si="3"/>
        <v>738</v>
      </c>
      <c r="D40">
        <v>521</v>
      </c>
      <c r="E40">
        <v>217</v>
      </c>
      <c r="F40" t="s">
        <v>36</v>
      </c>
      <c r="G40">
        <v>19</v>
      </c>
      <c r="H40" t="s">
        <v>37</v>
      </c>
      <c r="I40" t="s">
        <v>37</v>
      </c>
      <c r="J40" t="s">
        <v>37</v>
      </c>
      <c r="K40">
        <v>3</v>
      </c>
      <c r="L40">
        <v>64</v>
      </c>
      <c r="M40" t="s">
        <v>38</v>
      </c>
      <c r="N40" t="s">
        <v>36</v>
      </c>
      <c r="O40">
        <v>19</v>
      </c>
      <c r="P40">
        <v>738</v>
      </c>
      <c r="Q40">
        <f>O40*P40</f>
        <v>14022</v>
      </c>
      <c r="R40" t="s">
        <v>265</v>
      </c>
      <c r="S40" t="s">
        <v>266</v>
      </c>
      <c r="T40" t="s">
        <v>267</v>
      </c>
      <c r="U40" t="s">
        <v>268</v>
      </c>
      <c r="V40" t="s">
        <v>269</v>
      </c>
      <c r="W40">
        <v>44354</v>
      </c>
      <c r="X40">
        <v>3</v>
      </c>
      <c r="Y40" t="s">
        <v>44</v>
      </c>
      <c r="Z40" t="s">
        <v>44</v>
      </c>
      <c r="AA40" t="s">
        <v>44</v>
      </c>
      <c r="AB40" t="s">
        <v>51</v>
      </c>
      <c r="AC40" t="s">
        <v>44</v>
      </c>
      <c r="AD40" t="b">
        <v>0</v>
      </c>
    </row>
    <row r="41" spans="1:30" x14ac:dyDescent="0.2">
      <c r="A41" t="s">
        <v>270</v>
      </c>
      <c r="B41" t="s">
        <v>128</v>
      </c>
      <c r="C41">
        <f t="shared" si="3"/>
        <v>36</v>
      </c>
      <c r="D41">
        <v>21</v>
      </c>
      <c r="E41">
        <v>15</v>
      </c>
      <c r="F41" t="s">
        <v>36</v>
      </c>
      <c r="G41">
        <v>28</v>
      </c>
      <c r="H41" t="s">
        <v>37</v>
      </c>
      <c r="I41" t="s">
        <v>37</v>
      </c>
      <c r="J41" t="s">
        <v>37</v>
      </c>
      <c r="K41">
        <v>5</v>
      </c>
      <c r="L41">
        <v>62</v>
      </c>
      <c r="M41" t="s">
        <v>38</v>
      </c>
      <c r="N41" t="s">
        <v>36</v>
      </c>
      <c r="O41">
        <v>28</v>
      </c>
      <c r="P41">
        <v>36</v>
      </c>
      <c r="Q41">
        <f>O41*P41</f>
        <v>1008</v>
      </c>
      <c r="R41" t="s">
        <v>271</v>
      </c>
      <c r="S41" t="s">
        <v>272</v>
      </c>
      <c r="T41" t="s">
        <v>273</v>
      </c>
      <c r="U41" t="s">
        <v>274</v>
      </c>
      <c r="V41" t="s">
        <v>275</v>
      </c>
      <c r="W41">
        <v>2</v>
      </c>
      <c r="X41">
        <v>3</v>
      </c>
      <c r="Y41" t="s">
        <v>44</v>
      </c>
      <c r="Z41" t="s">
        <v>44</v>
      </c>
      <c r="AA41" t="s">
        <v>44</v>
      </c>
      <c r="AB41" t="s">
        <v>51</v>
      </c>
      <c r="AC41" t="s">
        <v>44</v>
      </c>
      <c r="AD41" t="b">
        <v>1</v>
      </c>
    </row>
    <row r="42" spans="1:30" x14ac:dyDescent="0.2">
      <c r="A42" t="s">
        <v>276</v>
      </c>
      <c r="B42" t="s">
        <v>128</v>
      </c>
      <c r="C42">
        <f t="shared" si="3"/>
        <v>44</v>
      </c>
      <c r="D42">
        <v>27</v>
      </c>
      <c r="E42">
        <v>17</v>
      </c>
      <c r="F42" t="s">
        <v>36</v>
      </c>
      <c r="G42" t="s">
        <v>37</v>
      </c>
      <c r="H42" t="s">
        <v>37</v>
      </c>
      <c r="I42" t="s">
        <v>37</v>
      </c>
      <c r="J42" t="s">
        <v>37</v>
      </c>
      <c r="K42" t="s">
        <v>37</v>
      </c>
      <c r="L42" t="s">
        <v>37</v>
      </c>
      <c r="M42" t="s">
        <v>38</v>
      </c>
      <c r="N42" t="s">
        <v>277</v>
      </c>
      <c r="O42" t="s">
        <v>84</v>
      </c>
      <c r="R42" t="s">
        <v>278</v>
      </c>
      <c r="S42" t="s">
        <v>279</v>
      </c>
      <c r="T42" t="s">
        <v>280</v>
      </c>
      <c r="U42" t="s">
        <v>281</v>
      </c>
      <c r="V42" t="s">
        <v>282</v>
      </c>
      <c r="W42">
        <v>9</v>
      </c>
      <c r="X42">
        <v>3</v>
      </c>
      <c r="Y42" t="s">
        <v>44</v>
      </c>
      <c r="Z42" t="s">
        <v>44</v>
      </c>
      <c r="AA42" t="s">
        <v>44</v>
      </c>
      <c r="AB42" t="s">
        <v>51</v>
      </c>
      <c r="AC42" t="s">
        <v>44</v>
      </c>
      <c r="AD42" t="b">
        <v>0</v>
      </c>
    </row>
    <row r="43" spans="1:30" x14ac:dyDescent="0.2">
      <c r="A43" t="s">
        <v>283</v>
      </c>
      <c r="B43" t="s">
        <v>128</v>
      </c>
      <c r="C43">
        <f t="shared" si="3"/>
        <v>8</v>
      </c>
      <c r="D43">
        <v>4</v>
      </c>
      <c r="E43">
        <v>4</v>
      </c>
      <c r="F43" t="s">
        <v>36</v>
      </c>
      <c r="G43">
        <v>58.7</v>
      </c>
      <c r="H43" t="s">
        <v>37</v>
      </c>
      <c r="I43" t="s">
        <v>37</v>
      </c>
      <c r="J43" t="s">
        <v>37</v>
      </c>
      <c r="K43" t="s">
        <v>37</v>
      </c>
      <c r="L43" t="s">
        <v>37</v>
      </c>
      <c r="M43" t="s">
        <v>38</v>
      </c>
      <c r="N43" t="s">
        <v>36</v>
      </c>
      <c r="O43">
        <v>58.7</v>
      </c>
      <c r="P43">
        <v>8</v>
      </c>
      <c r="Q43">
        <f>O43*P43</f>
        <v>469.6</v>
      </c>
      <c r="R43" t="s">
        <v>284</v>
      </c>
      <c r="S43" t="s">
        <v>285</v>
      </c>
      <c r="T43" t="s">
        <v>286</v>
      </c>
      <c r="U43" t="s">
        <v>287</v>
      </c>
      <c r="V43" t="s">
        <v>288</v>
      </c>
      <c r="W43">
        <v>2</v>
      </c>
      <c r="X43">
        <v>4</v>
      </c>
      <c r="Y43" t="s">
        <v>44</v>
      </c>
      <c r="Z43" t="s">
        <v>44</v>
      </c>
      <c r="AA43" t="s">
        <v>44</v>
      </c>
      <c r="AB43" t="s">
        <v>44</v>
      </c>
      <c r="AC43" t="s">
        <v>44</v>
      </c>
      <c r="AD43" t="b">
        <v>1</v>
      </c>
    </row>
    <row r="44" spans="1:30" x14ac:dyDescent="0.2">
      <c r="A44" t="s">
        <v>289</v>
      </c>
      <c r="B44" t="s">
        <v>128</v>
      </c>
      <c r="C44">
        <v>57</v>
      </c>
      <c r="D44" t="s">
        <v>37</v>
      </c>
      <c r="E44" t="s">
        <v>37</v>
      </c>
      <c r="F44" t="s">
        <v>206</v>
      </c>
      <c r="G44" t="s">
        <v>37</v>
      </c>
      <c r="H44" t="s">
        <v>37</v>
      </c>
      <c r="I44" t="s">
        <v>37</v>
      </c>
      <c r="J44" t="s">
        <v>37</v>
      </c>
      <c r="K44" t="s">
        <v>37</v>
      </c>
      <c r="L44" t="s">
        <v>37</v>
      </c>
      <c r="M44" t="s">
        <v>38</v>
      </c>
      <c r="N44" t="s">
        <v>36</v>
      </c>
      <c r="O44" t="s">
        <v>84</v>
      </c>
      <c r="R44" t="s">
        <v>290</v>
      </c>
      <c r="S44" t="s">
        <v>47</v>
      </c>
      <c r="T44" t="s">
        <v>291</v>
      </c>
      <c r="U44" t="s">
        <v>292</v>
      </c>
      <c r="V44" t="s">
        <v>293</v>
      </c>
      <c r="W44">
        <v>9</v>
      </c>
      <c r="X44">
        <v>3</v>
      </c>
      <c r="Y44" t="s">
        <v>44</v>
      </c>
      <c r="Z44" t="s">
        <v>44</v>
      </c>
      <c r="AA44" t="s">
        <v>44</v>
      </c>
      <c r="AB44" t="s">
        <v>51</v>
      </c>
      <c r="AC44" t="s">
        <v>44</v>
      </c>
      <c r="AD44" t="b">
        <v>0</v>
      </c>
    </row>
    <row r="45" spans="1:30" x14ac:dyDescent="0.2">
      <c r="A45" t="s">
        <v>294</v>
      </c>
      <c r="B45" t="s">
        <v>128</v>
      </c>
      <c r="C45">
        <v>208</v>
      </c>
      <c r="D45" t="s">
        <v>37</v>
      </c>
      <c r="E45" t="s">
        <v>37</v>
      </c>
      <c r="F45" t="s">
        <v>206</v>
      </c>
      <c r="G45" t="s">
        <v>37</v>
      </c>
      <c r="H45" t="s">
        <v>37</v>
      </c>
      <c r="I45" t="s">
        <v>37</v>
      </c>
      <c r="J45" t="s">
        <v>37</v>
      </c>
      <c r="K45">
        <v>3</v>
      </c>
      <c r="L45">
        <v>57</v>
      </c>
      <c r="M45" t="s">
        <v>38</v>
      </c>
      <c r="N45" t="s">
        <v>295</v>
      </c>
      <c r="O45" t="s">
        <v>84</v>
      </c>
      <c r="R45" t="s">
        <v>296</v>
      </c>
      <c r="S45" t="s">
        <v>47</v>
      </c>
      <c r="T45" t="s">
        <v>297</v>
      </c>
      <c r="U45" t="s">
        <v>298</v>
      </c>
      <c r="V45" t="s">
        <v>299</v>
      </c>
      <c r="W45">
        <v>9</v>
      </c>
      <c r="X45">
        <v>1</v>
      </c>
      <c r="Y45" t="s">
        <v>44</v>
      </c>
      <c r="Z45" t="s">
        <v>44</v>
      </c>
      <c r="AA45" t="s">
        <v>44</v>
      </c>
      <c r="AB45" t="s">
        <v>44</v>
      </c>
      <c r="AC45" t="s">
        <v>44</v>
      </c>
      <c r="AD45" t="b">
        <v>0</v>
      </c>
    </row>
    <row r="46" spans="1:30" x14ac:dyDescent="0.2">
      <c r="A46" t="s">
        <v>300</v>
      </c>
      <c r="B46" t="s">
        <v>128</v>
      </c>
      <c r="C46">
        <f t="shared" ref="C46:C58" si="4">SUM(D46:E46)</f>
        <v>97</v>
      </c>
      <c r="D46">
        <v>64</v>
      </c>
      <c r="E46">
        <v>33</v>
      </c>
      <c r="F46" t="s">
        <v>36</v>
      </c>
      <c r="G46" t="s">
        <v>37</v>
      </c>
      <c r="H46" t="s">
        <v>37</v>
      </c>
      <c r="I46">
        <v>16</v>
      </c>
      <c r="J46" t="s">
        <v>37</v>
      </c>
      <c r="K46">
        <v>6</v>
      </c>
      <c r="L46">
        <v>36</v>
      </c>
      <c r="M46">
        <f>0.25*(K46+(2*I46)+L46)</f>
        <v>18.5</v>
      </c>
      <c r="N46" t="s">
        <v>36</v>
      </c>
      <c r="O46">
        <v>18.5</v>
      </c>
      <c r="P46">
        <v>97</v>
      </c>
      <c r="Q46">
        <f>O46*P46</f>
        <v>1794.5</v>
      </c>
      <c r="R46" t="s">
        <v>301</v>
      </c>
      <c r="S46" t="s">
        <v>47</v>
      </c>
      <c r="T46" t="s">
        <v>302</v>
      </c>
      <c r="U46" t="s">
        <v>303</v>
      </c>
      <c r="V46" t="s">
        <v>304</v>
      </c>
      <c r="W46">
        <v>2</v>
      </c>
      <c r="X46">
        <v>3</v>
      </c>
      <c r="Y46" t="s">
        <v>44</v>
      </c>
      <c r="Z46" t="s">
        <v>44</v>
      </c>
      <c r="AA46" t="s">
        <v>44</v>
      </c>
      <c r="AB46" t="s">
        <v>51</v>
      </c>
      <c r="AC46" t="s">
        <v>44</v>
      </c>
      <c r="AD46" t="b">
        <v>1</v>
      </c>
    </row>
    <row r="47" spans="1:30" x14ac:dyDescent="0.2">
      <c r="A47" t="s">
        <v>305</v>
      </c>
      <c r="B47" t="s">
        <v>128</v>
      </c>
      <c r="C47">
        <f t="shared" si="4"/>
        <v>20</v>
      </c>
      <c r="D47">
        <v>11</v>
      </c>
      <c r="E47">
        <v>9</v>
      </c>
      <c r="F47" t="s">
        <v>36</v>
      </c>
      <c r="G47">
        <v>17.100000000000001</v>
      </c>
      <c r="H47" t="s">
        <v>37</v>
      </c>
      <c r="I47" t="s">
        <v>37</v>
      </c>
      <c r="J47" t="s">
        <v>37</v>
      </c>
      <c r="K47">
        <v>5</v>
      </c>
      <c r="L47">
        <v>48</v>
      </c>
      <c r="M47" t="s">
        <v>38</v>
      </c>
      <c r="N47" t="s">
        <v>36</v>
      </c>
      <c r="O47">
        <v>17.100000000000001</v>
      </c>
      <c r="P47">
        <v>20</v>
      </c>
      <c r="Q47">
        <f>O47*P47</f>
        <v>342</v>
      </c>
      <c r="R47" t="s">
        <v>306</v>
      </c>
      <c r="S47" t="s">
        <v>307</v>
      </c>
      <c r="T47" t="s">
        <v>308</v>
      </c>
      <c r="U47" t="s">
        <v>309</v>
      </c>
      <c r="V47" t="s">
        <v>310</v>
      </c>
      <c r="W47">
        <v>2</v>
      </c>
      <c r="X47">
        <v>1</v>
      </c>
      <c r="Y47" t="s">
        <v>44</v>
      </c>
      <c r="Z47" t="s">
        <v>44</v>
      </c>
      <c r="AA47" t="s">
        <v>44</v>
      </c>
      <c r="AB47" t="s">
        <v>44</v>
      </c>
      <c r="AC47" t="s">
        <v>44</v>
      </c>
      <c r="AD47" t="b">
        <v>1</v>
      </c>
    </row>
    <row r="48" spans="1:30" x14ac:dyDescent="0.2">
      <c r="A48" t="s">
        <v>311</v>
      </c>
      <c r="B48" t="s">
        <v>128</v>
      </c>
      <c r="C48">
        <f t="shared" si="4"/>
        <v>27</v>
      </c>
      <c r="D48">
        <v>17</v>
      </c>
      <c r="E48">
        <v>10</v>
      </c>
      <c r="F48" t="s">
        <v>36</v>
      </c>
      <c r="G48" t="s">
        <v>37</v>
      </c>
      <c r="H48" t="s">
        <v>37</v>
      </c>
      <c r="I48">
        <v>17</v>
      </c>
      <c r="J48" t="s">
        <v>37</v>
      </c>
      <c r="K48">
        <v>5</v>
      </c>
      <c r="L48">
        <v>36</v>
      </c>
      <c r="M48">
        <f>0.25*(K48+(2*I48)+L48)</f>
        <v>18.75</v>
      </c>
      <c r="N48" t="s">
        <v>36</v>
      </c>
      <c r="O48">
        <v>18.75</v>
      </c>
      <c r="P48">
        <v>27</v>
      </c>
      <c r="Q48">
        <f>O48*P48</f>
        <v>506.25</v>
      </c>
      <c r="R48" t="s">
        <v>312</v>
      </c>
      <c r="S48" t="s">
        <v>313</v>
      </c>
      <c r="T48" t="s">
        <v>314</v>
      </c>
      <c r="U48" t="s">
        <v>315</v>
      </c>
      <c r="V48" t="s">
        <v>316</v>
      </c>
      <c r="W48">
        <v>9</v>
      </c>
      <c r="X48">
        <v>3</v>
      </c>
      <c r="Y48" t="s">
        <v>44</v>
      </c>
      <c r="Z48" t="s">
        <v>44</v>
      </c>
      <c r="AA48" t="s">
        <v>44</v>
      </c>
      <c r="AB48" t="s">
        <v>51</v>
      </c>
      <c r="AC48" t="s">
        <v>44</v>
      </c>
      <c r="AD48" t="b">
        <v>0</v>
      </c>
    </row>
    <row r="49" spans="1:30" x14ac:dyDescent="0.2">
      <c r="A49" t="s">
        <v>317</v>
      </c>
      <c r="B49" t="s">
        <v>128</v>
      </c>
      <c r="C49">
        <f t="shared" si="4"/>
        <v>48</v>
      </c>
      <c r="D49">
        <v>23</v>
      </c>
      <c r="E49">
        <v>25</v>
      </c>
      <c r="F49" t="s">
        <v>36</v>
      </c>
      <c r="G49" t="s">
        <v>37</v>
      </c>
      <c r="H49" t="s">
        <v>37</v>
      </c>
      <c r="I49">
        <v>51</v>
      </c>
      <c r="J49" t="s">
        <v>37</v>
      </c>
      <c r="K49">
        <v>6</v>
      </c>
      <c r="L49">
        <v>80</v>
      </c>
      <c r="M49">
        <f>0.25*(K49+(2*I49)+L49)</f>
        <v>47</v>
      </c>
      <c r="N49" t="s">
        <v>36</v>
      </c>
      <c r="O49">
        <v>47</v>
      </c>
      <c r="P49">
        <v>48</v>
      </c>
      <c r="Q49">
        <f>O49*P49</f>
        <v>2256</v>
      </c>
      <c r="R49" t="s">
        <v>318</v>
      </c>
      <c r="S49" t="s">
        <v>319</v>
      </c>
      <c r="T49" t="s">
        <v>320</v>
      </c>
      <c r="U49" t="s">
        <v>321</v>
      </c>
      <c r="V49" t="s">
        <v>322</v>
      </c>
      <c r="W49">
        <v>2</v>
      </c>
      <c r="X49">
        <v>4</v>
      </c>
      <c r="Y49" t="s">
        <v>44</v>
      </c>
      <c r="Z49" t="s">
        <v>44</v>
      </c>
      <c r="AA49" t="s">
        <v>44</v>
      </c>
      <c r="AB49" t="s">
        <v>44</v>
      </c>
      <c r="AC49" t="s">
        <v>44</v>
      </c>
      <c r="AD49" t="b">
        <v>1</v>
      </c>
    </row>
    <row r="50" spans="1:30" x14ac:dyDescent="0.2">
      <c r="A50" t="s">
        <v>323</v>
      </c>
      <c r="B50" t="s">
        <v>128</v>
      </c>
      <c r="C50">
        <f t="shared" si="4"/>
        <v>46</v>
      </c>
      <c r="D50">
        <v>26</v>
      </c>
      <c r="E50">
        <v>20</v>
      </c>
      <c r="F50" t="s">
        <v>36</v>
      </c>
      <c r="G50">
        <v>26.7</v>
      </c>
      <c r="H50" t="s">
        <v>37</v>
      </c>
      <c r="I50">
        <v>16</v>
      </c>
      <c r="J50" t="s">
        <v>37</v>
      </c>
      <c r="K50">
        <v>5</v>
      </c>
      <c r="L50">
        <v>73</v>
      </c>
      <c r="M50" t="s">
        <v>38</v>
      </c>
      <c r="N50" t="s">
        <v>36</v>
      </c>
      <c r="O50">
        <v>26.7</v>
      </c>
      <c r="P50">
        <v>46</v>
      </c>
      <c r="Q50">
        <f>O50*P50</f>
        <v>1228.2</v>
      </c>
      <c r="R50" t="s">
        <v>324</v>
      </c>
      <c r="S50" t="s">
        <v>47</v>
      </c>
      <c r="T50" t="s">
        <v>325</v>
      </c>
      <c r="U50" t="s">
        <v>326</v>
      </c>
      <c r="V50" t="s">
        <v>327</v>
      </c>
      <c r="W50">
        <v>2</v>
      </c>
      <c r="X50">
        <v>4</v>
      </c>
      <c r="Y50" t="s">
        <v>44</v>
      </c>
      <c r="Z50" t="s">
        <v>44</v>
      </c>
      <c r="AA50" t="s">
        <v>44</v>
      </c>
      <c r="AB50" t="s">
        <v>44</v>
      </c>
      <c r="AC50" t="s">
        <v>44</v>
      </c>
      <c r="AD50" t="b">
        <v>1</v>
      </c>
    </row>
    <row r="51" spans="1:30" x14ac:dyDescent="0.2">
      <c r="A51" t="s">
        <v>328</v>
      </c>
      <c r="B51" t="s">
        <v>128</v>
      </c>
      <c r="C51">
        <f t="shared" si="4"/>
        <v>336</v>
      </c>
      <c r="D51">
        <v>188</v>
      </c>
      <c r="E51">
        <v>148</v>
      </c>
      <c r="F51" t="s">
        <v>36</v>
      </c>
      <c r="G51" t="s">
        <v>37</v>
      </c>
      <c r="H51" t="s">
        <v>37</v>
      </c>
      <c r="I51" t="s">
        <v>37</v>
      </c>
      <c r="J51" t="s">
        <v>37</v>
      </c>
      <c r="K51" t="s">
        <v>37</v>
      </c>
      <c r="L51" t="s">
        <v>37</v>
      </c>
      <c r="M51" t="s">
        <v>38</v>
      </c>
      <c r="N51" t="s">
        <v>329</v>
      </c>
      <c r="O51" t="s">
        <v>84</v>
      </c>
      <c r="R51" t="s">
        <v>330</v>
      </c>
      <c r="S51" t="s">
        <v>331</v>
      </c>
      <c r="T51" t="s">
        <v>332</v>
      </c>
      <c r="U51" t="s">
        <v>333</v>
      </c>
      <c r="V51" t="s">
        <v>334</v>
      </c>
      <c r="W51">
        <v>2</v>
      </c>
      <c r="X51">
        <v>3</v>
      </c>
      <c r="Y51" t="s">
        <v>44</v>
      </c>
      <c r="Z51" t="s">
        <v>44</v>
      </c>
      <c r="AA51" t="s">
        <v>44</v>
      </c>
      <c r="AB51" t="s">
        <v>44</v>
      </c>
      <c r="AC51" t="s">
        <v>44</v>
      </c>
      <c r="AD51" t="b">
        <v>1</v>
      </c>
    </row>
    <row r="52" spans="1:30" x14ac:dyDescent="0.2">
      <c r="A52" t="s">
        <v>335</v>
      </c>
      <c r="B52" t="s">
        <v>128</v>
      </c>
      <c r="C52">
        <f t="shared" si="4"/>
        <v>7</v>
      </c>
      <c r="D52">
        <v>5</v>
      </c>
      <c r="E52">
        <v>2</v>
      </c>
      <c r="F52" t="s">
        <v>36</v>
      </c>
      <c r="G52">
        <v>36</v>
      </c>
      <c r="H52" t="s">
        <v>37</v>
      </c>
      <c r="I52" t="s">
        <v>37</v>
      </c>
      <c r="J52" t="s">
        <v>37</v>
      </c>
      <c r="K52">
        <v>15</v>
      </c>
      <c r="L52">
        <v>54</v>
      </c>
      <c r="M52" t="s">
        <v>38</v>
      </c>
      <c r="N52" t="s">
        <v>36</v>
      </c>
      <c r="O52">
        <v>36</v>
      </c>
      <c r="P52">
        <v>7</v>
      </c>
      <c r="Q52">
        <f t="shared" ref="Q52:Q58" si="5">O52*P52</f>
        <v>252</v>
      </c>
      <c r="R52" t="s">
        <v>336</v>
      </c>
      <c r="S52" t="s">
        <v>337</v>
      </c>
      <c r="T52" t="s">
        <v>338</v>
      </c>
      <c r="U52" t="s">
        <v>339</v>
      </c>
      <c r="V52" t="s">
        <v>340</v>
      </c>
      <c r="W52">
        <v>7</v>
      </c>
      <c r="X52">
        <v>4</v>
      </c>
      <c r="Y52" t="s">
        <v>44</v>
      </c>
      <c r="Z52" t="s">
        <v>44</v>
      </c>
      <c r="AA52" t="s">
        <v>44</v>
      </c>
      <c r="AB52" t="s">
        <v>44</v>
      </c>
      <c r="AC52" t="s">
        <v>44</v>
      </c>
      <c r="AD52" t="b">
        <v>1</v>
      </c>
    </row>
    <row r="53" spans="1:30" x14ac:dyDescent="0.2">
      <c r="A53" t="s">
        <v>341</v>
      </c>
      <c r="B53" t="s">
        <v>35</v>
      </c>
      <c r="C53">
        <f t="shared" si="4"/>
        <v>49</v>
      </c>
      <c r="D53">
        <v>28</v>
      </c>
      <c r="E53">
        <v>21</v>
      </c>
      <c r="F53" t="s">
        <v>36</v>
      </c>
      <c r="G53">
        <v>21.8</v>
      </c>
      <c r="H53">
        <v>12</v>
      </c>
      <c r="I53" t="s">
        <v>37</v>
      </c>
      <c r="J53" t="s">
        <v>37</v>
      </c>
      <c r="K53">
        <v>9</v>
      </c>
      <c r="L53">
        <v>53</v>
      </c>
      <c r="M53" t="s">
        <v>38</v>
      </c>
      <c r="N53" t="s">
        <v>36</v>
      </c>
      <c r="O53">
        <v>21.8</v>
      </c>
      <c r="P53">
        <v>49</v>
      </c>
      <c r="Q53">
        <f t="shared" si="5"/>
        <v>1068.2</v>
      </c>
      <c r="R53" t="s">
        <v>342</v>
      </c>
      <c r="S53" t="s">
        <v>343</v>
      </c>
      <c r="T53" t="s">
        <v>344</v>
      </c>
      <c r="U53" t="s">
        <v>345</v>
      </c>
      <c r="V53" t="s">
        <v>346</v>
      </c>
      <c r="W53">
        <v>6</v>
      </c>
      <c r="X53">
        <v>4</v>
      </c>
      <c r="Y53" t="s">
        <v>44</v>
      </c>
      <c r="Z53" t="s">
        <v>44</v>
      </c>
      <c r="AA53" t="s">
        <v>44</v>
      </c>
      <c r="AB53" t="s">
        <v>44</v>
      </c>
      <c r="AC53" t="s">
        <v>44</v>
      </c>
      <c r="AD53" t="b">
        <v>1</v>
      </c>
    </row>
    <row r="54" spans="1:30" x14ac:dyDescent="0.2">
      <c r="A54" t="s">
        <v>347</v>
      </c>
      <c r="B54" t="s">
        <v>128</v>
      </c>
      <c r="C54">
        <f t="shared" si="4"/>
        <v>256</v>
      </c>
      <c r="D54">
        <v>147</v>
      </c>
      <c r="E54">
        <v>109</v>
      </c>
      <c r="F54" t="s">
        <v>36</v>
      </c>
      <c r="G54">
        <v>20</v>
      </c>
      <c r="H54" t="s">
        <v>37</v>
      </c>
      <c r="I54" t="s">
        <v>37</v>
      </c>
      <c r="J54" t="s">
        <v>37</v>
      </c>
      <c r="K54">
        <v>0</v>
      </c>
      <c r="L54">
        <v>90</v>
      </c>
      <c r="M54" t="s">
        <v>38</v>
      </c>
      <c r="N54" t="s">
        <v>36</v>
      </c>
      <c r="O54">
        <v>20</v>
      </c>
      <c r="P54">
        <v>256</v>
      </c>
      <c r="Q54">
        <f t="shared" si="5"/>
        <v>5120</v>
      </c>
      <c r="R54" t="s">
        <v>348</v>
      </c>
      <c r="S54" t="s">
        <v>349</v>
      </c>
      <c r="T54" t="s">
        <v>350</v>
      </c>
      <c r="U54" t="s">
        <v>351</v>
      </c>
      <c r="V54" t="s">
        <v>352</v>
      </c>
      <c r="W54">
        <v>2</v>
      </c>
      <c r="X54">
        <v>3</v>
      </c>
      <c r="Y54" t="s">
        <v>44</v>
      </c>
      <c r="Z54" t="s">
        <v>44</v>
      </c>
      <c r="AA54" t="s">
        <v>44</v>
      </c>
      <c r="AB54" t="s">
        <v>51</v>
      </c>
      <c r="AC54" t="s">
        <v>44</v>
      </c>
      <c r="AD54" t="b">
        <v>1</v>
      </c>
    </row>
    <row r="55" spans="1:30" x14ac:dyDescent="0.2">
      <c r="A55" t="s">
        <v>353</v>
      </c>
      <c r="B55" t="s">
        <v>128</v>
      </c>
      <c r="C55">
        <f t="shared" si="4"/>
        <v>17</v>
      </c>
      <c r="D55">
        <v>9</v>
      </c>
      <c r="E55">
        <v>8</v>
      </c>
      <c r="F55" t="s">
        <v>36</v>
      </c>
      <c r="G55">
        <v>29.2</v>
      </c>
      <c r="H55" t="s">
        <v>37</v>
      </c>
      <c r="I55" t="s">
        <v>37</v>
      </c>
      <c r="J55" t="s">
        <v>37</v>
      </c>
      <c r="K55">
        <v>12</v>
      </c>
      <c r="L55">
        <v>70</v>
      </c>
      <c r="M55" t="s">
        <v>38</v>
      </c>
      <c r="N55" t="s">
        <v>36</v>
      </c>
      <c r="O55">
        <v>29.2</v>
      </c>
      <c r="P55">
        <v>17</v>
      </c>
      <c r="Q55">
        <f t="shared" si="5"/>
        <v>496.4</v>
      </c>
      <c r="R55" t="s">
        <v>354</v>
      </c>
      <c r="S55" t="s">
        <v>355</v>
      </c>
      <c r="T55" t="s">
        <v>356</v>
      </c>
      <c r="U55" t="s">
        <v>357</v>
      </c>
      <c r="V55" t="s">
        <v>358</v>
      </c>
      <c r="W55">
        <v>2</v>
      </c>
      <c r="X55">
        <v>4</v>
      </c>
      <c r="Y55" t="s">
        <v>44</v>
      </c>
      <c r="Z55" t="s">
        <v>44</v>
      </c>
      <c r="AA55" t="s">
        <v>44</v>
      </c>
      <c r="AB55" t="s">
        <v>44</v>
      </c>
      <c r="AC55" t="s">
        <v>44</v>
      </c>
      <c r="AD55" t="b">
        <v>1</v>
      </c>
    </row>
    <row r="56" spans="1:30" x14ac:dyDescent="0.2">
      <c r="A56" t="s">
        <v>359</v>
      </c>
      <c r="B56" t="s">
        <v>128</v>
      </c>
      <c r="C56">
        <f t="shared" si="4"/>
        <v>34</v>
      </c>
      <c r="D56">
        <v>14</v>
      </c>
      <c r="E56">
        <v>20</v>
      </c>
      <c r="F56" t="s">
        <v>36</v>
      </c>
      <c r="G56">
        <v>42</v>
      </c>
      <c r="H56" t="s">
        <v>37</v>
      </c>
      <c r="I56" t="s">
        <v>37</v>
      </c>
      <c r="J56" t="s">
        <v>37</v>
      </c>
      <c r="K56">
        <v>14</v>
      </c>
      <c r="L56">
        <v>71</v>
      </c>
      <c r="M56" t="s">
        <v>38</v>
      </c>
      <c r="N56" t="s">
        <v>36</v>
      </c>
      <c r="O56">
        <v>42</v>
      </c>
      <c r="P56">
        <v>34</v>
      </c>
      <c r="Q56">
        <f t="shared" si="5"/>
        <v>1428</v>
      </c>
      <c r="R56" t="s">
        <v>360</v>
      </c>
      <c r="S56" t="s">
        <v>361</v>
      </c>
      <c r="T56" t="s">
        <v>362</v>
      </c>
      <c r="U56" t="s">
        <v>363</v>
      </c>
      <c r="V56" t="s">
        <v>364</v>
      </c>
      <c r="W56">
        <v>2</v>
      </c>
      <c r="X56">
        <v>4</v>
      </c>
      <c r="Y56" t="s">
        <v>44</v>
      </c>
      <c r="Z56" t="s">
        <v>44</v>
      </c>
      <c r="AA56" t="s">
        <v>44</v>
      </c>
      <c r="AB56" t="s">
        <v>44</v>
      </c>
      <c r="AC56" t="s">
        <v>44</v>
      </c>
      <c r="AD56" t="b">
        <v>1</v>
      </c>
    </row>
    <row r="57" spans="1:30" x14ac:dyDescent="0.2">
      <c r="A57" t="s">
        <v>365</v>
      </c>
      <c r="B57" t="s">
        <v>128</v>
      </c>
      <c r="C57">
        <f t="shared" si="4"/>
        <v>20</v>
      </c>
      <c r="D57">
        <v>11</v>
      </c>
      <c r="E57">
        <v>9</v>
      </c>
      <c r="F57" t="s">
        <v>36</v>
      </c>
      <c r="G57">
        <v>31</v>
      </c>
      <c r="H57">
        <v>29</v>
      </c>
      <c r="I57" t="s">
        <v>37</v>
      </c>
      <c r="J57" t="s">
        <v>37</v>
      </c>
      <c r="K57">
        <v>5</v>
      </c>
      <c r="L57">
        <v>58</v>
      </c>
      <c r="M57" t="s">
        <v>38</v>
      </c>
      <c r="N57" t="s">
        <v>36</v>
      </c>
      <c r="O57">
        <v>31</v>
      </c>
      <c r="P57">
        <v>20</v>
      </c>
      <c r="Q57">
        <f t="shared" si="5"/>
        <v>620</v>
      </c>
      <c r="R57" t="s">
        <v>366</v>
      </c>
      <c r="S57" t="s">
        <v>367</v>
      </c>
      <c r="T57" t="s">
        <v>368</v>
      </c>
      <c r="U57" t="s">
        <v>369</v>
      </c>
      <c r="V57" t="s">
        <v>370</v>
      </c>
      <c r="W57">
        <v>2</v>
      </c>
      <c r="X57">
        <v>4</v>
      </c>
      <c r="Y57" t="s">
        <v>44</v>
      </c>
      <c r="Z57" t="s">
        <v>44</v>
      </c>
      <c r="AA57" t="s">
        <v>44</v>
      </c>
      <c r="AB57" t="s">
        <v>44</v>
      </c>
      <c r="AC57" t="s">
        <v>44</v>
      </c>
      <c r="AD57" t="b">
        <v>1</v>
      </c>
    </row>
    <row r="58" spans="1:30" x14ac:dyDescent="0.2">
      <c r="A58" t="s">
        <v>371</v>
      </c>
      <c r="B58" t="s">
        <v>128</v>
      </c>
      <c r="C58">
        <f t="shared" si="4"/>
        <v>7</v>
      </c>
      <c r="D58">
        <v>2</v>
      </c>
      <c r="E58">
        <v>5</v>
      </c>
      <c r="F58" t="s">
        <v>36</v>
      </c>
      <c r="G58">
        <v>13</v>
      </c>
      <c r="H58" t="s">
        <v>37</v>
      </c>
      <c r="I58" t="s">
        <v>37</v>
      </c>
      <c r="J58" t="s">
        <v>37</v>
      </c>
      <c r="K58">
        <v>7</v>
      </c>
      <c r="L58">
        <v>16</v>
      </c>
      <c r="M58" t="s">
        <v>38</v>
      </c>
      <c r="N58" t="s">
        <v>36</v>
      </c>
      <c r="O58">
        <v>13</v>
      </c>
      <c r="P58">
        <v>7</v>
      </c>
      <c r="Q58">
        <f t="shared" si="5"/>
        <v>91</v>
      </c>
      <c r="R58" t="s">
        <v>372</v>
      </c>
      <c r="S58" t="s">
        <v>373</v>
      </c>
      <c r="T58" t="s">
        <v>374</v>
      </c>
      <c r="U58" t="s">
        <v>375</v>
      </c>
      <c r="V58" t="s">
        <v>376</v>
      </c>
      <c r="W58">
        <v>2</v>
      </c>
      <c r="X58">
        <v>4</v>
      </c>
      <c r="Y58" t="s">
        <v>44</v>
      </c>
      <c r="Z58" t="s">
        <v>44</v>
      </c>
      <c r="AA58" t="s">
        <v>44</v>
      </c>
      <c r="AB58" t="s">
        <v>44</v>
      </c>
      <c r="AC58" t="s">
        <v>44</v>
      </c>
      <c r="AD58" t="b">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Kim</dc:creator>
  <cp:lastModifiedBy>Michael Kim</cp:lastModifiedBy>
  <dcterms:created xsi:type="dcterms:W3CDTF">2022-01-19T06:16:35Z</dcterms:created>
  <dcterms:modified xsi:type="dcterms:W3CDTF">2022-05-20T16:56:37Z</dcterms:modified>
</cp:coreProperties>
</file>