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fra\Desktop\TB_ASH_DATA_to_work_on\Maxwell TB data for Analysis\Final Manuscript\"/>
    </mc:Choice>
  </mc:AlternateContent>
  <xr:revisionPtr revIDLastSave="0" documentId="13_ncr:1_{E7273381-249A-41D0-A91C-39061DD9EE23}" xr6:coauthVersionLast="47" xr6:coauthVersionMax="47" xr10:uidLastSave="{00000000-0000-0000-0000-000000000000}"/>
  <bookViews>
    <workbookView xWindow="-108" yWindow="-108" windowWidth="23256" windowHeight="12456" xr2:uid="{C142AD8C-8DD0-47D1-A69B-B2107D288401}"/>
  </bookViews>
  <sheets>
    <sheet name="Analysis_Allforms_PTB_spatial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28" i="2" l="1"/>
  <c r="P28" i="2"/>
  <c r="O27" i="2"/>
  <c r="S27" i="2" s="1"/>
  <c r="O26" i="2"/>
  <c r="S26" i="2" s="1"/>
  <c r="O25" i="2"/>
  <c r="S25" i="2" s="1"/>
  <c r="O24" i="2"/>
  <c r="S24" i="2" s="1"/>
  <c r="O23" i="2"/>
  <c r="S23" i="2" s="1"/>
  <c r="L70" i="2"/>
  <c r="L71" i="2"/>
  <c r="L72" i="2"/>
  <c r="L73" i="2"/>
  <c r="L69" i="2"/>
  <c r="J74" i="2"/>
  <c r="K74" i="2"/>
  <c r="L97" i="2"/>
  <c r="L98" i="2"/>
  <c r="L99" i="2"/>
  <c r="L100" i="2"/>
  <c r="L96" i="2"/>
  <c r="J101" i="2"/>
  <c r="K101" i="2"/>
  <c r="L88" i="2"/>
  <c r="L89" i="2"/>
  <c r="L90" i="2"/>
  <c r="L91" i="2"/>
  <c r="L87" i="2"/>
  <c r="J92" i="2"/>
  <c r="K92" i="2"/>
  <c r="L92" i="2" s="1"/>
  <c r="L79" i="2"/>
  <c r="L80" i="2"/>
  <c r="L81" i="2"/>
  <c r="L82" i="2"/>
  <c r="L78" i="2"/>
  <c r="J83" i="2"/>
  <c r="K83" i="2"/>
  <c r="L61" i="2"/>
  <c r="L62" i="2"/>
  <c r="L63" i="2"/>
  <c r="L64" i="2"/>
  <c r="L60" i="2"/>
  <c r="J65" i="2"/>
  <c r="K65" i="2"/>
  <c r="L52" i="2"/>
  <c r="L53" i="2"/>
  <c r="L54" i="2"/>
  <c r="L55" i="2"/>
  <c r="L51" i="2"/>
  <c r="J56" i="2"/>
  <c r="L56" i="2" s="1"/>
  <c r="K56" i="2"/>
  <c r="L43" i="2"/>
  <c r="L44" i="2"/>
  <c r="L45" i="2"/>
  <c r="L46" i="2"/>
  <c r="L42" i="2"/>
  <c r="J47" i="2"/>
  <c r="L47" i="2" s="1"/>
  <c r="K47" i="2"/>
  <c r="J38" i="2"/>
  <c r="K38" i="2"/>
  <c r="L34" i="2"/>
  <c r="L35" i="2"/>
  <c r="L36" i="2"/>
  <c r="L37" i="2"/>
  <c r="L33" i="2"/>
  <c r="J29" i="2"/>
  <c r="K29" i="2"/>
  <c r="L25" i="2"/>
  <c r="L26" i="2"/>
  <c r="L27" i="2"/>
  <c r="L28" i="2"/>
  <c r="L24" i="2"/>
  <c r="J20" i="2"/>
  <c r="K20" i="2"/>
  <c r="L16" i="2"/>
  <c r="L17" i="2"/>
  <c r="L18" i="2"/>
  <c r="L19" i="2"/>
  <c r="L15" i="2"/>
  <c r="L7" i="2"/>
  <c r="L8" i="2"/>
  <c r="L9" i="2"/>
  <c r="L10" i="2"/>
  <c r="L6" i="2"/>
  <c r="J11" i="2"/>
  <c r="L11" i="2" s="1"/>
  <c r="K11" i="2"/>
  <c r="E70" i="2"/>
  <c r="F70" i="2" s="1"/>
  <c r="E71" i="2"/>
  <c r="F71" i="2" s="1"/>
  <c r="E72" i="2"/>
  <c r="F72" i="2" s="1"/>
  <c r="E73" i="2"/>
  <c r="F73" i="2" s="1"/>
  <c r="E69" i="2"/>
  <c r="E61" i="2"/>
  <c r="F61" i="2" s="1"/>
  <c r="E62" i="2"/>
  <c r="F62" i="2" s="1"/>
  <c r="E63" i="2"/>
  <c r="F63" i="2" s="1"/>
  <c r="E64" i="2"/>
  <c r="F64" i="2" s="1"/>
  <c r="E60" i="2"/>
  <c r="E52" i="2"/>
  <c r="F52" i="2" s="1"/>
  <c r="E53" i="2"/>
  <c r="F53" i="2" s="1"/>
  <c r="E54" i="2"/>
  <c r="F54" i="2" s="1"/>
  <c r="E55" i="2"/>
  <c r="F55" i="2" s="1"/>
  <c r="E51" i="2"/>
  <c r="E43" i="2"/>
  <c r="F43" i="2" s="1"/>
  <c r="E44" i="2"/>
  <c r="F44" i="2" s="1"/>
  <c r="E45" i="2"/>
  <c r="F45" i="2" s="1"/>
  <c r="E46" i="2"/>
  <c r="F46" i="2" s="1"/>
  <c r="E42" i="2"/>
  <c r="E34" i="2"/>
  <c r="F34" i="2" s="1"/>
  <c r="E35" i="2"/>
  <c r="F35" i="2" s="1"/>
  <c r="E36" i="2"/>
  <c r="F36" i="2" s="1"/>
  <c r="E37" i="2"/>
  <c r="F37" i="2" s="1"/>
  <c r="E33" i="2"/>
  <c r="E25" i="2"/>
  <c r="F25" i="2" s="1"/>
  <c r="E26" i="2"/>
  <c r="E27" i="2"/>
  <c r="F27" i="2" s="1"/>
  <c r="E28" i="2"/>
  <c r="F28" i="2" s="1"/>
  <c r="E24" i="2"/>
  <c r="F24" i="2" s="1"/>
  <c r="E16" i="2"/>
  <c r="F16" i="2" s="1"/>
  <c r="E17" i="2"/>
  <c r="F17" i="2" s="1"/>
  <c r="E18" i="2"/>
  <c r="F18" i="2" s="1"/>
  <c r="E19" i="2"/>
  <c r="E15" i="2"/>
  <c r="F15" i="2" s="1"/>
  <c r="E7" i="2"/>
  <c r="E8" i="2"/>
  <c r="F8" i="2" s="1"/>
  <c r="E9" i="2"/>
  <c r="F9" i="2" s="1"/>
  <c r="E10" i="2"/>
  <c r="F10" i="2" s="1"/>
  <c r="E6" i="2"/>
  <c r="F6" i="2" s="1"/>
  <c r="D101" i="2"/>
  <c r="C101" i="2"/>
  <c r="E100" i="2"/>
  <c r="F100" i="2" s="1"/>
  <c r="E99" i="2"/>
  <c r="F99" i="2" s="1"/>
  <c r="E98" i="2"/>
  <c r="F98" i="2" s="1"/>
  <c r="E97" i="2"/>
  <c r="F97" i="2" s="1"/>
  <c r="E96" i="2"/>
  <c r="D92" i="2"/>
  <c r="C92" i="2"/>
  <c r="E91" i="2"/>
  <c r="F91" i="2" s="1"/>
  <c r="E90" i="2"/>
  <c r="F90" i="2" s="1"/>
  <c r="E89" i="2"/>
  <c r="F89" i="2" s="1"/>
  <c r="E88" i="2"/>
  <c r="F88" i="2" s="1"/>
  <c r="E87" i="2"/>
  <c r="E79" i="2"/>
  <c r="F79" i="2" s="1"/>
  <c r="E80" i="2"/>
  <c r="F80" i="2" s="1"/>
  <c r="E81" i="2"/>
  <c r="F81" i="2" s="1"/>
  <c r="E82" i="2"/>
  <c r="F82" i="2" s="1"/>
  <c r="E78" i="2"/>
  <c r="D83" i="2"/>
  <c r="C83" i="2"/>
  <c r="D74" i="2"/>
  <c r="C74" i="2"/>
  <c r="D65" i="2"/>
  <c r="C65" i="2"/>
  <c r="D56" i="2"/>
  <c r="C56" i="2"/>
  <c r="D47" i="2"/>
  <c r="C47" i="2"/>
  <c r="D38" i="2"/>
  <c r="C38" i="2"/>
  <c r="C29" i="2"/>
  <c r="D29" i="2"/>
  <c r="F19" i="2"/>
  <c r="D20" i="2"/>
  <c r="E20" i="2" s="1"/>
  <c r="F20" i="2" s="1"/>
  <c r="F7" i="2"/>
  <c r="D11" i="2"/>
  <c r="E11" i="2" s="1"/>
  <c r="F11" i="2" s="1"/>
  <c r="L38" i="2" l="1"/>
  <c r="O28" i="2"/>
  <c r="S28" i="2" s="1"/>
  <c r="L101" i="2"/>
  <c r="L83" i="2"/>
  <c r="Q27" i="2"/>
  <c r="Q25" i="2"/>
  <c r="L65" i="2"/>
  <c r="L20" i="2"/>
  <c r="Q23" i="2"/>
  <c r="Q26" i="2"/>
  <c r="Q24" i="2"/>
  <c r="L29" i="2"/>
  <c r="L74" i="2"/>
  <c r="E29" i="2"/>
  <c r="F29" i="2" s="1"/>
  <c r="F26" i="2"/>
  <c r="E101" i="2"/>
  <c r="F101" i="2" s="1"/>
  <c r="F96" i="2"/>
  <c r="E92" i="2"/>
  <c r="F92" i="2" s="1"/>
  <c r="F87" i="2"/>
  <c r="E83" i="2"/>
  <c r="F83" i="2" s="1"/>
  <c r="F78" i="2"/>
  <c r="E74" i="2"/>
  <c r="F74" i="2" s="1"/>
  <c r="F69" i="2"/>
  <c r="E65" i="2"/>
  <c r="F65" i="2" s="1"/>
  <c r="F60" i="2"/>
  <c r="E56" i="2"/>
  <c r="F56" i="2" s="1"/>
  <c r="F51" i="2"/>
  <c r="E47" i="2"/>
  <c r="F47" i="2" s="1"/>
  <c r="F42" i="2"/>
  <c r="E38" i="2"/>
  <c r="F38" i="2" s="1"/>
  <c r="F33" i="2"/>
  <c r="Q28" i="2" l="1"/>
</calcChain>
</file>

<file path=xl/sharedStrings.xml><?xml version="1.0" encoding="utf-8"?>
<sst xmlns="http://schemas.openxmlformats.org/spreadsheetml/2006/main" count="194" uniqueCount="33">
  <si>
    <t>Asante Akim North</t>
  </si>
  <si>
    <t>Kwadaso</t>
  </si>
  <si>
    <t>Oforikrom</t>
  </si>
  <si>
    <t>Asokwa Municipal</t>
  </si>
  <si>
    <t>Kumasi Metropolitan</t>
  </si>
  <si>
    <t>Asante Akim Central</t>
  </si>
  <si>
    <t>Obuasi East</t>
  </si>
  <si>
    <t>Obuasi Municipal</t>
  </si>
  <si>
    <t>Old Tafo</t>
  </si>
  <si>
    <t>All forms of TB</t>
  </si>
  <si>
    <t>Year</t>
  </si>
  <si>
    <t>New and Relapse</t>
  </si>
  <si>
    <t>PTB+</t>
  </si>
  <si>
    <t>Population</t>
  </si>
  <si>
    <t>Paediatric</t>
  </si>
  <si>
    <t>Total</t>
  </si>
  <si>
    <t>CNR (All forms of TB) /100,000</t>
  </si>
  <si>
    <t>Ejisu Municipal</t>
  </si>
  <si>
    <t>Juaben district</t>
  </si>
  <si>
    <t>Kwadaso Municipal</t>
  </si>
  <si>
    <t>Districts</t>
  </si>
  <si>
    <t>Juaben District</t>
  </si>
  <si>
    <t>Paediatric population (0-14 years) = 0.432</t>
  </si>
  <si>
    <t>CNR/100,000</t>
  </si>
  <si>
    <t>CNR /100,000</t>
  </si>
  <si>
    <t>Obuasi East district</t>
  </si>
  <si>
    <t>Oforikrom Municipal</t>
  </si>
  <si>
    <t>CNR / Year (2016-2020)</t>
  </si>
  <si>
    <t>For Spatial Analysis</t>
  </si>
  <si>
    <t>For Graphs</t>
  </si>
  <si>
    <t>Paediatric Population</t>
  </si>
  <si>
    <t>All forms</t>
  </si>
  <si>
    <t>Description of Case Notification Rate: The case notification rate was computed as the total number of paediatric TB cases notified in a given year divided by the estimated annual population, and the outcome expressed in 100,000. In Ghana, 43.2% of the total population is estimated for children 0 -14 years old. Thus, to estimate the annual population for paediatrics (0-14 years) in a given period, the total population is multiplied by 0.432.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</si>
</sst>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0"/>
    <numFmt numFmtId="166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1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0" fontId="3" fillId="0" borderId="0" xfId="0" applyFont="1"/>
    <xf numFmtId="1" fontId="3" fillId="0" borderId="0" xfId="0" applyNumberFormat="1" applyFont="1"/>
    <xf numFmtId="164" fontId="3" fillId="0" borderId="0" xfId="0" applyNumberFormat="1" applyFont="1"/>
    <xf numFmtId="166" fontId="2" fillId="0" borderId="0" xfId="1" applyNumberFormat="1" applyFont="1"/>
    <xf numFmtId="0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4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sz="1000" b="1"/>
              <a:t>Fig.1 </a:t>
            </a:r>
            <a:r>
              <a:rPr lang="en-US" sz="1000"/>
              <a:t>Overall trends of Paediatric TB case notification rate, 2016-2020</a:t>
            </a:r>
          </a:p>
        </c:rich>
      </c:tx>
      <c:layout>
        <c:manualLayout>
          <c:xMode val="edge"/>
          <c:yMode val="edge"/>
          <c:x val="3.0679405520169858E-2"/>
          <c:y val="0.888888888888888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4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391673771670261"/>
          <c:y val="5.0925925925925923E-2"/>
          <c:w val="0.70436309911897954"/>
          <c:h val="0.669607615419754"/>
        </c:manualLayout>
      </c:layout>
      <c:lineChart>
        <c:grouping val="standard"/>
        <c:varyColors val="0"/>
        <c:ser>
          <c:idx val="0"/>
          <c:order val="0"/>
          <c:tx>
            <c:strRef>
              <c:f>Analysis_Allforms_PTB_spatial!$O$30</c:f>
              <c:strCache>
                <c:ptCount val="1"/>
                <c:pt idx="0">
                  <c:v>All forms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Analysis_Allforms_PTB_spatial!$N$31:$N$35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Analysis_Allforms_PTB_spatial!$O$31:$O$35</c:f>
              <c:numCache>
                <c:formatCode>General</c:formatCode>
                <c:ptCount val="5"/>
                <c:pt idx="0">
                  <c:v>5.8</c:v>
                </c:pt>
                <c:pt idx="1">
                  <c:v>4.0999999999999996</c:v>
                </c:pt>
                <c:pt idx="2">
                  <c:v>6.4</c:v>
                </c:pt>
                <c:pt idx="3">
                  <c:v>4.4000000000000004</c:v>
                </c:pt>
                <c:pt idx="4">
                  <c:v>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DF-440B-8FFD-33527224091A}"/>
            </c:ext>
          </c:extLst>
        </c:ser>
        <c:ser>
          <c:idx val="1"/>
          <c:order val="1"/>
          <c:tx>
            <c:strRef>
              <c:f>Analysis_Allforms_PTB_spatial!$P$30</c:f>
              <c:strCache>
                <c:ptCount val="1"/>
                <c:pt idx="0">
                  <c:v>PTB+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Analysis_Allforms_PTB_spatial!$N$31:$N$35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Analysis_Allforms_PTB_spatial!$P$31:$P$35</c:f>
              <c:numCache>
                <c:formatCode>0.0</c:formatCode>
                <c:ptCount val="5"/>
                <c:pt idx="0" formatCode="General">
                  <c:v>0.7</c:v>
                </c:pt>
                <c:pt idx="1">
                  <c:v>1</c:v>
                </c:pt>
                <c:pt idx="2" formatCode="General">
                  <c:v>0.9</c:v>
                </c:pt>
                <c:pt idx="3" formatCode="General">
                  <c:v>0.5</c:v>
                </c:pt>
                <c:pt idx="4" formatCode="General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DF-440B-8FFD-33527224091A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81474752"/>
        <c:axId val="797518192"/>
      </c:lineChart>
      <c:catAx>
        <c:axId val="12814747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b="1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797518192"/>
        <c:crosses val="autoZero"/>
        <c:auto val="1"/>
        <c:lblAlgn val="ctr"/>
        <c:lblOffset val="100"/>
        <c:noMultiLvlLbl val="0"/>
      </c:catAx>
      <c:valAx>
        <c:axId val="79751819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b="1"/>
                  <a:t>CNR/100,000 population</a:t>
                </a:r>
              </a:p>
            </c:rich>
          </c:tx>
          <c:layout>
            <c:manualLayout>
              <c:xMode val="edge"/>
              <c:yMode val="edge"/>
              <c:x val="2.2346072186836517E-2"/>
              <c:y val="0.1756501676228524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281474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1358769246200913"/>
          <c:y val="0.43638228849712368"/>
          <c:w val="0.17181549559489778"/>
          <c:h val="0.1560015175094263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b="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525780</xdr:colOff>
      <xdr:row>32</xdr:row>
      <xdr:rowOff>15240</xdr:rowOff>
    </xdr:from>
    <xdr:to>
      <xdr:col>17</xdr:col>
      <xdr:colOff>266700</xdr:colOff>
      <xdr:row>46</xdr:row>
      <xdr:rowOff>144780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1683C523-C871-36EE-DACA-577810300A2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D9582-E15C-41BE-BC99-BF3F97AE6531}">
  <dimension ref="A1:V101"/>
  <sheetViews>
    <sheetView tabSelected="1" workbookViewId="0">
      <selection activeCell="D2" sqref="D2"/>
    </sheetView>
  </sheetViews>
  <sheetFormatPr defaultRowHeight="13.8" x14ac:dyDescent="0.25"/>
  <cols>
    <col min="1" max="1" width="18.21875" style="1" bestFit="1" customWidth="1"/>
    <col min="2" max="2" width="13.5546875" style="1" bestFit="1" customWidth="1"/>
    <col min="3" max="3" width="19.6640625" style="1" bestFit="1" customWidth="1"/>
    <col min="4" max="4" width="19.6640625" style="1" customWidth="1"/>
    <col min="5" max="5" width="14.5546875" style="1" customWidth="1"/>
    <col min="6" max="6" width="28" style="1" bestFit="1" customWidth="1"/>
    <col min="7" max="7" width="18.44140625" style="1" customWidth="1"/>
    <col min="8" max="8" width="18.21875" style="1" bestFit="1" customWidth="1"/>
    <col min="9" max="9" width="15" style="1" bestFit="1" customWidth="1"/>
    <col min="10" max="10" width="15.109375" style="1" bestFit="1" customWidth="1"/>
    <col min="11" max="11" width="13.5546875" style="1" customWidth="1"/>
    <col min="12" max="12" width="12.5546875" style="1" bestFit="1" customWidth="1"/>
    <col min="13" max="13" width="17.5546875" style="1" bestFit="1" customWidth="1"/>
    <col min="14" max="14" width="19.6640625" style="1" bestFit="1" customWidth="1"/>
    <col min="15" max="15" width="20.5546875" style="1" bestFit="1" customWidth="1"/>
    <col min="16" max="16" width="16.6640625" style="1" bestFit="1" customWidth="1"/>
    <col min="17" max="17" width="16.6640625" style="1" customWidth="1"/>
    <col min="18" max="18" width="16.6640625" style="1" bestFit="1" customWidth="1"/>
    <col min="19" max="19" width="13.5546875" style="1" bestFit="1" customWidth="1"/>
    <col min="20" max="20" width="16.109375" style="1" bestFit="1" customWidth="1"/>
    <col min="21" max="21" width="15.88671875" style="1" bestFit="1" customWidth="1"/>
    <col min="22" max="22" width="16.109375" style="1" bestFit="1" customWidth="1"/>
    <col min="23" max="16384" width="8.88671875" style="1"/>
  </cols>
  <sheetData>
    <row r="1" spans="1:22" ht="40.799999999999997" customHeight="1" x14ac:dyDescent="0.25">
      <c r="A1" s="15" t="s">
        <v>32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22" ht="28.8" customHeight="1" x14ac:dyDescent="0.25">
      <c r="G2" s="2" t="s">
        <v>22</v>
      </c>
    </row>
    <row r="4" spans="1:22" x14ac:dyDescent="0.25">
      <c r="A4" s="1" t="s">
        <v>5</v>
      </c>
      <c r="B4" s="13" t="s">
        <v>9</v>
      </c>
      <c r="C4" s="13"/>
      <c r="D4" s="13"/>
      <c r="E4" s="13"/>
      <c r="F4" s="13"/>
      <c r="G4" s="3"/>
      <c r="H4" s="1" t="s">
        <v>5</v>
      </c>
      <c r="I4" s="13" t="s">
        <v>12</v>
      </c>
      <c r="J4" s="13"/>
      <c r="K4" s="13"/>
      <c r="L4" s="13"/>
      <c r="N4" s="13" t="s">
        <v>28</v>
      </c>
      <c r="O4" s="13"/>
      <c r="P4" s="13"/>
      <c r="Q4" s="3"/>
    </row>
    <row r="5" spans="1:22" x14ac:dyDescent="0.25">
      <c r="B5" s="1" t="s">
        <v>10</v>
      </c>
      <c r="C5" s="1" t="s">
        <v>11</v>
      </c>
      <c r="D5" s="1" t="s">
        <v>13</v>
      </c>
      <c r="E5" s="1" t="s">
        <v>14</v>
      </c>
      <c r="F5" s="1" t="s">
        <v>16</v>
      </c>
      <c r="I5" s="1" t="s">
        <v>10</v>
      </c>
      <c r="J5" s="1" t="s">
        <v>11</v>
      </c>
      <c r="K5" s="1" t="s">
        <v>14</v>
      </c>
      <c r="L5" s="1" t="s">
        <v>23</v>
      </c>
      <c r="N5" s="14" t="s">
        <v>27</v>
      </c>
      <c r="O5" s="14"/>
    </row>
    <row r="6" spans="1:22" x14ac:dyDescent="0.25">
      <c r="B6" s="1">
        <v>2016</v>
      </c>
      <c r="C6" s="1">
        <v>0</v>
      </c>
      <c r="D6" s="1">
        <v>81310</v>
      </c>
      <c r="E6" s="4">
        <f>D6*0.432</f>
        <v>35125.919999999998</v>
      </c>
      <c r="F6" s="5">
        <f>C6/E6*100000</f>
        <v>0</v>
      </c>
      <c r="G6" s="5"/>
      <c r="I6" s="1">
        <v>2016</v>
      </c>
      <c r="J6" s="1">
        <v>0</v>
      </c>
      <c r="K6" s="4">
        <v>35125.919999999998</v>
      </c>
      <c r="L6" s="5">
        <f>J6/K6*100000</f>
        <v>0</v>
      </c>
      <c r="N6" s="6" t="s">
        <v>20</v>
      </c>
      <c r="O6" s="1" t="s">
        <v>9</v>
      </c>
      <c r="P6" s="1" t="s">
        <v>12</v>
      </c>
      <c r="U6" s="5"/>
    </row>
    <row r="7" spans="1:22" x14ac:dyDescent="0.25">
      <c r="B7" s="1">
        <v>2017</v>
      </c>
      <c r="C7" s="1">
        <v>0</v>
      </c>
      <c r="D7" s="1">
        <v>83269</v>
      </c>
      <c r="E7" s="4">
        <f t="shared" ref="E7:E11" si="0">D7*0.432</f>
        <v>35972.207999999999</v>
      </c>
      <c r="F7" s="5">
        <f t="shared" ref="F7:F11" si="1">C7/E7*100000</f>
        <v>0</v>
      </c>
      <c r="G7" s="5"/>
      <c r="I7" s="1">
        <v>2017</v>
      </c>
      <c r="J7" s="1">
        <v>0</v>
      </c>
      <c r="K7" s="4">
        <v>35972.207999999999</v>
      </c>
      <c r="L7" s="5">
        <f t="shared" ref="L7:L10" si="2">J7/K7*100000</f>
        <v>0</v>
      </c>
      <c r="N7" s="6" t="s">
        <v>5</v>
      </c>
      <c r="O7" s="1">
        <v>1.6</v>
      </c>
      <c r="P7" s="5">
        <v>0.5</v>
      </c>
      <c r="Q7" s="5"/>
      <c r="T7" s="5"/>
      <c r="U7" s="5"/>
      <c r="V7" s="5"/>
    </row>
    <row r="8" spans="1:22" x14ac:dyDescent="0.25">
      <c r="B8" s="1">
        <v>2018</v>
      </c>
      <c r="C8" s="1">
        <v>1</v>
      </c>
      <c r="D8" s="1">
        <v>85239</v>
      </c>
      <c r="E8" s="4">
        <f t="shared" si="0"/>
        <v>36823.248</v>
      </c>
      <c r="F8" s="5">
        <f t="shared" si="1"/>
        <v>2.7156757057389398</v>
      </c>
      <c r="G8" s="5"/>
      <c r="I8" s="1">
        <v>2018</v>
      </c>
      <c r="J8" s="1">
        <v>0</v>
      </c>
      <c r="K8" s="4">
        <v>36823.248</v>
      </c>
      <c r="L8" s="5">
        <f t="shared" si="2"/>
        <v>0</v>
      </c>
      <c r="N8" s="6" t="s">
        <v>0</v>
      </c>
      <c r="O8" s="1">
        <v>35.5</v>
      </c>
      <c r="P8" s="1">
        <v>8.6999999999999993</v>
      </c>
      <c r="T8" s="5"/>
      <c r="U8" s="5"/>
    </row>
    <row r="9" spans="1:22" x14ac:dyDescent="0.25">
      <c r="B9" s="1">
        <v>2019</v>
      </c>
      <c r="C9" s="1">
        <v>0</v>
      </c>
      <c r="D9" s="1">
        <v>87241</v>
      </c>
      <c r="E9" s="4">
        <f t="shared" si="0"/>
        <v>37688.112000000001</v>
      </c>
      <c r="F9" s="5">
        <f t="shared" si="1"/>
        <v>0</v>
      </c>
      <c r="G9" s="5"/>
      <c r="I9" s="1">
        <v>2019</v>
      </c>
      <c r="J9" s="1">
        <v>0</v>
      </c>
      <c r="K9" s="4">
        <v>37688.112000000001</v>
      </c>
      <c r="L9" s="5">
        <f t="shared" si="2"/>
        <v>0</v>
      </c>
      <c r="N9" s="6" t="s">
        <v>3</v>
      </c>
      <c r="O9" s="1">
        <v>8.1</v>
      </c>
      <c r="P9" s="1">
        <v>0.2</v>
      </c>
    </row>
    <row r="10" spans="1:22" x14ac:dyDescent="0.25">
      <c r="B10" s="1">
        <v>2020</v>
      </c>
      <c r="C10" s="1">
        <v>2</v>
      </c>
      <c r="D10" s="1">
        <v>89261</v>
      </c>
      <c r="E10" s="4">
        <f t="shared" si="0"/>
        <v>38560.752</v>
      </c>
      <c r="F10" s="5">
        <f t="shared" si="1"/>
        <v>5.1866208418342046</v>
      </c>
      <c r="G10" s="5"/>
      <c r="I10" s="1">
        <v>2020</v>
      </c>
      <c r="J10" s="1">
        <v>1</v>
      </c>
      <c r="K10" s="4">
        <v>38560.752</v>
      </c>
      <c r="L10" s="5">
        <f t="shared" si="2"/>
        <v>2.5933104209171023</v>
      </c>
      <c r="N10" s="6" t="s">
        <v>17</v>
      </c>
      <c r="O10" s="1">
        <v>0.9</v>
      </c>
      <c r="P10" s="5">
        <v>0.4</v>
      </c>
      <c r="Q10" s="5"/>
      <c r="R10" s="5"/>
      <c r="S10" s="5"/>
      <c r="T10" s="5"/>
      <c r="V10" s="5"/>
    </row>
    <row r="11" spans="1:22" x14ac:dyDescent="0.25">
      <c r="A11" s="7" t="s">
        <v>15</v>
      </c>
      <c r="B11" s="7"/>
      <c r="C11" s="7">
        <v>3</v>
      </c>
      <c r="D11" s="7">
        <f>SUM(D6:D10)</f>
        <v>426320</v>
      </c>
      <c r="E11" s="8">
        <f t="shared" si="0"/>
        <v>184170.23999999999</v>
      </c>
      <c r="F11" s="9">
        <f t="shared" si="1"/>
        <v>1.6289276703988658</v>
      </c>
      <c r="H11" s="7" t="s">
        <v>15</v>
      </c>
      <c r="I11" s="7"/>
      <c r="J11" s="7">
        <f>SUM(J6:J10)</f>
        <v>1</v>
      </c>
      <c r="K11" s="8">
        <f>SUM(K6:K10)</f>
        <v>184170.23999999999</v>
      </c>
      <c r="L11" s="9">
        <f>J11/K11*100000</f>
        <v>0.54297589013295522</v>
      </c>
      <c r="N11" s="6" t="s">
        <v>21</v>
      </c>
      <c r="O11" s="1">
        <v>1.4</v>
      </c>
      <c r="P11" s="1">
        <v>0.7</v>
      </c>
    </row>
    <row r="12" spans="1:22" x14ac:dyDescent="0.25">
      <c r="B12" s="13"/>
      <c r="C12" s="13"/>
      <c r="D12" s="13"/>
      <c r="E12" s="13"/>
      <c r="F12" s="13"/>
      <c r="G12" s="3"/>
      <c r="N12" s="6" t="s">
        <v>4</v>
      </c>
      <c r="O12" s="1">
        <v>4.3</v>
      </c>
      <c r="P12" s="1">
        <v>0.2</v>
      </c>
    </row>
    <row r="13" spans="1:22" x14ac:dyDescent="0.25">
      <c r="A13" s="1" t="s">
        <v>0</v>
      </c>
      <c r="B13" s="13" t="s">
        <v>9</v>
      </c>
      <c r="C13" s="13"/>
      <c r="D13" s="13"/>
      <c r="E13" s="13"/>
      <c r="F13" s="13"/>
      <c r="H13" s="1" t="s">
        <v>0</v>
      </c>
      <c r="I13" s="13" t="s">
        <v>12</v>
      </c>
      <c r="J13" s="13"/>
      <c r="K13" s="13"/>
      <c r="L13" s="13"/>
      <c r="N13" s="6" t="s">
        <v>1</v>
      </c>
      <c r="O13" s="1">
        <v>0.2</v>
      </c>
      <c r="P13" s="11">
        <v>0.2</v>
      </c>
      <c r="Q13" s="11"/>
      <c r="R13" s="10"/>
    </row>
    <row r="14" spans="1:22" x14ac:dyDescent="0.25">
      <c r="B14" s="1" t="s">
        <v>10</v>
      </c>
      <c r="C14" s="1" t="s">
        <v>11</v>
      </c>
      <c r="D14" s="1" t="s">
        <v>13</v>
      </c>
      <c r="E14" s="1" t="s">
        <v>14</v>
      </c>
      <c r="F14" s="1" t="s">
        <v>16</v>
      </c>
      <c r="G14" s="5"/>
      <c r="I14" s="1" t="s">
        <v>10</v>
      </c>
      <c r="J14" s="1" t="s">
        <v>11</v>
      </c>
      <c r="K14" s="1" t="s">
        <v>14</v>
      </c>
      <c r="L14" s="1" t="s">
        <v>24</v>
      </c>
      <c r="N14" s="6" t="s">
        <v>6</v>
      </c>
      <c r="O14" s="5">
        <v>2</v>
      </c>
      <c r="P14" s="12">
        <v>0</v>
      </c>
      <c r="Q14" s="12"/>
      <c r="R14" s="10"/>
      <c r="S14" s="5"/>
      <c r="V14" s="5"/>
    </row>
    <row r="15" spans="1:22" x14ac:dyDescent="0.25">
      <c r="B15" s="1">
        <v>2016</v>
      </c>
      <c r="C15" s="1">
        <v>17</v>
      </c>
      <c r="D15" s="1">
        <v>75886</v>
      </c>
      <c r="E15" s="4">
        <f>D15*0.432</f>
        <v>32782.752</v>
      </c>
      <c r="F15" s="5">
        <f>C15/E15*100000</f>
        <v>51.856537242510946</v>
      </c>
      <c r="G15" s="5"/>
      <c r="I15" s="1">
        <v>2016</v>
      </c>
      <c r="J15" s="1">
        <v>1</v>
      </c>
      <c r="K15" s="4">
        <v>32782.752</v>
      </c>
      <c r="L15" s="5">
        <f>J15/K15*100000</f>
        <v>3.0503845436771142</v>
      </c>
      <c r="N15" s="6" t="s">
        <v>7</v>
      </c>
      <c r="O15" s="1">
        <v>7.2</v>
      </c>
      <c r="P15" s="11">
        <v>1.3</v>
      </c>
      <c r="Q15" s="11"/>
      <c r="R15" s="10"/>
    </row>
    <row r="16" spans="1:22" x14ac:dyDescent="0.25">
      <c r="B16" s="1">
        <v>2017</v>
      </c>
      <c r="C16" s="1">
        <v>16</v>
      </c>
      <c r="D16" s="1">
        <v>77711</v>
      </c>
      <c r="E16" s="4">
        <f t="shared" ref="E16:E20" si="3">D16*0.432</f>
        <v>33571.152000000002</v>
      </c>
      <c r="F16" s="5">
        <f t="shared" ref="F16:F20" si="4">C16/E16*100000</f>
        <v>47.659967105090701</v>
      </c>
      <c r="G16" s="5"/>
      <c r="I16" s="1">
        <v>2017</v>
      </c>
      <c r="J16" s="1">
        <v>7</v>
      </c>
      <c r="K16" s="4">
        <v>33571.152000000002</v>
      </c>
      <c r="L16" s="5">
        <f t="shared" ref="L16:L19" si="5">J16/K16*100000</f>
        <v>20.851235608477182</v>
      </c>
      <c r="N16" s="6" t="s">
        <v>2</v>
      </c>
      <c r="O16" s="1">
        <v>3.5</v>
      </c>
      <c r="P16" s="11">
        <v>0.6</v>
      </c>
      <c r="Q16" s="11"/>
      <c r="R16" s="10"/>
    </row>
    <row r="17" spans="1:22" x14ac:dyDescent="0.25">
      <c r="B17" s="1">
        <v>2018</v>
      </c>
      <c r="C17" s="1">
        <v>10</v>
      </c>
      <c r="D17" s="1">
        <v>79552</v>
      </c>
      <c r="E17" s="4">
        <f t="shared" si="3"/>
        <v>34366.464</v>
      </c>
      <c r="F17" s="5">
        <f t="shared" si="4"/>
        <v>29.098134739727659</v>
      </c>
      <c r="G17" s="5"/>
      <c r="I17" s="1">
        <v>2018</v>
      </c>
      <c r="J17" s="1">
        <v>5</v>
      </c>
      <c r="K17" s="4">
        <v>34366.464</v>
      </c>
      <c r="L17" s="5">
        <f t="shared" si="5"/>
        <v>14.549067369863829</v>
      </c>
      <c r="N17" s="6" t="s">
        <v>8</v>
      </c>
      <c r="O17" s="5">
        <v>1</v>
      </c>
      <c r="P17" s="11">
        <v>0.3</v>
      </c>
      <c r="Q17" s="11"/>
      <c r="R17" s="10"/>
      <c r="S17" s="5"/>
      <c r="V17" s="5"/>
    </row>
    <row r="18" spans="1:22" x14ac:dyDescent="0.25">
      <c r="B18" s="1">
        <v>2019</v>
      </c>
      <c r="C18" s="1">
        <v>11</v>
      </c>
      <c r="D18" s="1">
        <v>81419</v>
      </c>
      <c r="E18" s="4">
        <f t="shared" si="3"/>
        <v>35173.008000000002</v>
      </c>
      <c r="F18" s="5">
        <f t="shared" si="4"/>
        <v>31.273981457599529</v>
      </c>
      <c r="G18" s="5"/>
      <c r="I18" s="1">
        <v>2019</v>
      </c>
      <c r="J18" s="1">
        <v>2</v>
      </c>
      <c r="K18" s="4">
        <v>35173.008000000002</v>
      </c>
      <c r="L18" s="5">
        <f t="shared" si="5"/>
        <v>5.6861784468362782</v>
      </c>
    </row>
    <row r="19" spans="1:22" x14ac:dyDescent="0.25">
      <c r="B19" s="1">
        <v>2020</v>
      </c>
      <c r="C19" s="1">
        <v>7</v>
      </c>
      <c r="D19" s="1">
        <v>83315</v>
      </c>
      <c r="E19" s="4">
        <f t="shared" si="3"/>
        <v>35992.080000000002</v>
      </c>
      <c r="F19" s="5">
        <f t="shared" si="4"/>
        <v>19.448723163540421</v>
      </c>
      <c r="I19" s="1">
        <v>2020</v>
      </c>
      <c r="J19" s="1">
        <v>0</v>
      </c>
      <c r="K19" s="4">
        <v>35992.080000000002</v>
      </c>
      <c r="L19" s="5">
        <f t="shared" si="5"/>
        <v>0</v>
      </c>
    </row>
    <row r="20" spans="1:22" x14ac:dyDescent="0.25">
      <c r="A20" s="7" t="s">
        <v>15</v>
      </c>
      <c r="B20" s="7"/>
      <c r="C20" s="7">
        <v>61</v>
      </c>
      <c r="D20" s="7">
        <f>SUM(D15:D19)</f>
        <v>397883</v>
      </c>
      <c r="E20" s="8">
        <f t="shared" si="3"/>
        <v>171885.45600000001</v>
      </c>
      <c r="F20" s="9">
        <f t="shared" si="4"/>
        <v>35.488750136020812</v>
      </c>
      <c r="H20" s="7" t="s">
        <v>15</v>
      </c>
      <c r="I20" s="7"/>
      <c r="J20" s="7">
        <f>SUM(J15:J19)</f>
        <v>15</v>
      </c>
      <c r="K20" s="8">
        <f>SUM(K15:K19)</f>
        <v>171885.45600000001</v>
      </c>
      <c r="L20" s="9">
        <f>J20/K20*100000</f>
        <v>8.7267418367264291</v>
      </c>
    </row>
    <row r="21" spans="1:22" x14ac:dyDescent="0.25">
      <c r="N21" s="14" t="s">
        <v>29</v>
      </c>
      <c r="O21" s="14"/>
      <c r="P21" s="14"/>
      <c r="Q21" s="14"/>
      <c r="R21" s="14"/>
      <c r="S21" s="14"/>
    </row>
    <row r="22" spans="1:22" x14ac:dyDescent="0.25">
      <c r="A22" s="1" t="s">
        <v>3</v>
      </c>
      <c r="B22" s="13" t="s">
        <v>9</v>
      </c>
      <c r="C22" s="13"/>
      <c r="D22" s="13"/>
      <c r="E22" s="13"/>
      <c r="F22" s="13"/>
      <c r="H22" s="1" t="s">
        <v>3</v>
      </c>
      <c r="I22" s="13" t="s">
        <v>12</v>
      </c>
      <c r="J22" s="13"/>
      <c r="K22" s="13"/>
      <c r="L22" s="13"/>
      <c r="N22" s="5" t="s">
        <v>10</v>
      </c>
      <c r="O22" s="1" t="s">
        <v>30</v>
      </c>
      <c r="P22" s="5" t="s">
        <v>9</v>
      </c>
      <c r="Q22" s="5" t="s">
        <v>23</v>
      </c>
      <c r="R22" s="1" t="s">
        <v>12</v>
      </c>
      <c r="S22" s="1" t="s">
        <v>23</v>
      </c>
    </row>
    <row r="23" spans="1:22" x14ac:dyDescent="0.25">
      <c r="B23" s="1" t="s">
        <v>10</v>
      </c>
      <c r="C23" s="1" t="s">
        <v>11</v>
      </c>
      <c r="D23" s="1" t="s">
        <v>13</v>
      </c>
      <c r="E23" s="1" t="s">
        <v>14</v>
      </c>
      <c r="F23" s="1" t="s">
        <v>16</v>
      </c>
      <c r="I23" s="1" t="s">
        <v>10</v>
      </c>
      <c r="J23" s="1" t="s">
        <v>11</v>
      </c>
      <c r="K23" s="1" t="s">
        <v>14</v>
      </c>
      <c r="L23" s="1" t="s">
        <v>24</v>
      </c>
      <c r="N23" s="1">
        <v>2016</v>
      </c>
      <c r="O23" s="4">
        <f>K6+K15+K24+K33+K42+K51+K60+K69+K78+K87+K96</f>
        <v>1000117.584</v>
      </c>
      <c r="P23" s="1">
        <v>58</v>
      </c>
      <c r="Q23" s="5">
        <f>P23/O23*100000</f>
        <v>5.7993180929813546</v>
      </c>
      <c r="R23" s="1">
        <v>7</v>
      </c>
      <c r="S23" s="5">
        <f>R23/O23*100000</f>
        <v>0.69991770087706007</v>
      </c>
    </row>
    <row r="24" spans="1:22" x14ac:dyDescent="0.25">
      <c r="B24" s="1">
        <v>2016</v>
      </c>
      <c r="C24" s="1">
        <v>6</v>
      </c>
      <c r="D24" s="1">
        <v>255126</v>
      </c>
      <c r="E24" s="4">
        <f>D24*0.432</f>
        <v>110214.432</v>
      </c>
      <c r="F24" s="5">
        <f>C24/E24*100000</f>
        <v>5.4439331502429731</v>
      </c>
      <c r="I24" s="1">
        <v>2016</v>
      </c>
      <c r="J24" s="1">
        <v>1</v>
      </c>
      <c r="K24" s="4">
        <v>110214.432</v>
      </c>
      <c r="L24" s="5">
        <f>J24/K24*100000</f>
        <v>0.90732219170716222</v>
      </c>
      <c r="N24" s="1">
        <v>2017</v>
      </c>
      <c r="O24" s="4">
        <f>K16+K25+K34+K43+K52+K61+K70+K79+K88+K97+K7</f>
        <v>1024049.9519999998</v>
      </c>
      <c r="P24" s="1">
        <v>42</v>
      </c>
      <c r="Q24" s="5">
        <f t="shared" ref="Q24:Q28" si="6">P24/O24*100000</f>
        <v>4.1013624304139418</v>
      </c>
      <c r="R24" s="1">
        <v>10</v>
      </c>
      <c r="S24" s="5">
        <f t="shared" ref="S24:S28" si="7">R24/O24*100000</f>
        <v>0.97651486438427204</v>
      </c>
    </row>
    <row r="25" spans="1:22" x14ac:dyDescent="0.25">
      <c r="B25" s="1">
        <v>2017</v>
      </c>
      <c r="C25" s="1">
        <v>10</v>
      </c>
      <c r="D25" s="1">
        <v>261228</v>
      </c>
      <c r="E25" s="4">
        <f t="shared" ref="E25:E28" si="8">D25*0.432</f>
        <v>112850.496</v>
      </c>
      <c r="F25" s="5">
        <f t="shared" ref="F25:F29" si="9">C25/E25*100000</f>
        <v>8.8612813894942928</v>
      </c>
      <c r="I25" s="1">
        <v>2017</v>
      </c>
      <c r="J25" s="1">
        <v>0</v>
      </c>
      <c r="K25" s="4">
        <v>112850.496</v>
      </c>
      <c r="L25" s="5">
        <f t="shared" ref="L25:L28" si="10">J25/K25*100000</f>
        <v>0</v>
      </c>
      <c r="N25" s="1">
        <v>2018</v>
      </c>
      <c r="O25" s="4">
        <f>K8+K17+K26+K35+K44+K53+K62+K71+K80+K89+K98</f>
        <v>1048327.4879999999</v>
      </c>
      <c r="P25" s="4">
        <v>67</v>
      </c>
      <c r="Q25" s="5">
        <f t="shared" si="6"/>
        <v>6.3911326152310144</v>
      </c>
      <c r="R25" s="1">
        <v>9</v>
      </c>
      <c r="S25" s="5">
        <f t="shared" si="7"/>
        <v>0.85851035129968867</v>
      </c>
    </row>
    <row r="26" spans="1:22" x14ac:dyDescent="0.25">
      <c r="B26" s="1">
        <v>2018</v>
      </c>
      <c r="C26" s="1">
        <v>17</v>
      </c>
      <c r="D26" s="1">
        <v>267421</v>
      </c>
      <c r="E26" s="4">
        <f t="shared" si="8"/>
        <v>115525.872</v>
      </c>
      <c r="F26" s="5">
        <f t="shared" si="9"/>
        <v>14.715318487273569</v>
      </c>
      <c r="I26" s="1">
        <v>2018</v>
      </c>
      <c r="J26" s="1">
        <v>0</v>
      </c>
      <c r="K26" s="4">
        <v>115525.872</v>
      </c>
      <c r="L26" s="5">
        <f t="shared" si="10"/>
        <v>0</v>
      </c>
      <c r="N26" s="4">
        <v>2019</v>
      </c>
      <c r="O26" s="4">
        <f>K9+K18+K27+K36+K45+K54+K63+K72+K81+K90+K99</f>
        <v>1072935.504</v>
      </c>
      <c r="P26" s="4">
        <v>47</v>
      </c>
      <c r="Q26" s="5">
        <f t="shared" si="6"/>
        <v>4.38050561518188</v>
      </c>
      <c r="R26" s="1">
        <v>5</v>
      </c>
      <c r="S26" s="5">
        <f t="shared" si="7"/>
        <v>0.46601123565764679</v>
      </c>
    </row>
    <row r="27" spans="1:22" x14ac:dyDescent="0.25">
      <c r="B27" s="1">
        <v>2019</v>
      </c>
      <c r="C27" s="1">
        <v>11</v>
      </c>
      <c r="D27" s="1">
        <v>273700</v>
      </c>
      <c r="E27" s="4">
        <f t="shared" si="8"/>
        <v>118238.39999999999</v>
      </c>
      <c r="F27" s="5">
        <f t="shared" si="9"/>
        <v>9.303238203493958</v>
      </c>
      <c r="I27" s="1">
        <v>2019</v>
      </c>
      <c r="J27" s="1">
        <v>0</v>
      </c>
      <c r="K27" s="4">
        <v>118238.39999999999</v>
      </c>
      <c r="L27" s="5">
        <f t="shared" si="10"/>
        <v>0</v>
      </c>
      <c r="N27" s="1">
        <v>2020</v>
      </c>
      <c r="O27" s="4">
        <f>K19+K28+K37+K46+K55+K64+K73+K82+K91+K100+K10</f>
        <v>1094989.1040000001</v>
      </c>
      <c r="P27" s="1">
        <v>40</v>
      </c>
      <c r="Q27" s="5">
        <f t="shared" si="6"/>
        <v>3.6530043864253825</v>
      </c>
      <c r="R27" s="1">
        <v>2</v>
      </c>
      <c r="S27" s="5">
        <f t="shared" si="7"/>
        <v>0.18265021932126915</v>
      </c>
    </row>
    <row r="28" spans="1:22" x14ac:dyDescent="0.25">
      <c r="B28" s="1">
        <v>2020</v>
      </c>
      <c r="C28" s="1">
        <v>3</v>
      </c>
      <c r="D28" s="1">
        <v>280058</v>
      </c>
      <c r="E28" s="4">
        <f t="shared" si="8"/>
        <v>120985.056</v>
      </c>
      <c r="F28" s="5">
        <f t="shared" si="9"/>
        <v>2.4796450893902136</v>
      </c>
      <c r="I28" s="1">
        <v>2020</v>
      </c>
      <c r="J28" s="1">
        <v>0</v>
      </c>
      <c r="K28" s="4">
        <v>120985.056</v>
      </c>
      <c r="L28" s="5">
        <f t="shared" si="10"/>
        <v>0</v>
      </c>
      <c r="N28" s="7" t="s">
        <v>15</v>
      </c>
      <c r="O28" s="8">
        <f>K11+K20+K29+K38+K47+K56+K65+K74+K83+K92+K101</f>
        <v>5240419.6320000002</v>
      </c>
      <c r="P28" s="7">
        <f>SUM(P23:P27)</f>
        <v>254</v>
      </c>
      <c r="Q28" s="9">
        <f t="shared" si="6"/>
        <v>4.8469400894725903</v>
      </c>
      <c r="R28" s="7">
        <f>SUM(R23:R27)</f>
        <v>33</v>
      </c>
      <c r="S28" s="9">
        <f t="shared" si="7"/>
        <v>0.62972056280549404</v>
      </c>
    </row>
    <row r="29" spans="1:22" x14ac:dyDescent="0.25">
      <c r="A29" s="7" t="s">
        <v>15</v>
      </c>
      <c r="B29" s="7"/>
      <c r="C29" s="7">
        <f>SUM(C24:C28)</f>
        <v>47</v>
      </c>
      <c r="D29" s="7">
        <f>SUM(D24:D28)</f>
        <v>1337533</v>
      </c>
      <c r="E29" s="8">
        <f>SUM(E24:E28)</f>
        <v>577814.25600000005</v>
      </c>
      <c r="F29" s="9">
        <f t="shared" si="9"/>
        <v>8.1341018349675327</v>
      </c>
      <c r="G29" s="3"/>
      <c r="H29" s="7" t="s">
        <v>15</v>
      </c>
      <c r="I29" s="7"/>
      <c r="J29" s="7">
        <f>SUM(J24:J28)</f>
        <v>1</v>
      </c>
      <c r="K29" s="8">
        <f>SUM(K24:K28)</f>
        <v>577814.25600000005</v>
      </c>
      <c r="L29" s="9">
        <f>J29/K29*100000</f>
        <v>0.17306599648867091</v>
      </c>
    </row>
    <row r="30" spans="1:22" x14ac:dyDescent="0.25">
      <c r="N30" s="1" t="s">
        <v>10</v>
      </c>
      <c r="O30" s="1" t="s">
        <v>31</v>
      </c>
      <c r="P30" s="1" t="s">
        <v>12</v>
      </c>
    </row>
    <row r="31" spans="1:22" x14ac:dyDescent="0.25">
      <c r="A31" s="1" t="s">
        <v>17</v>
      </c>
      <c r="B31" s="13" t="s">
        <v>9</v>
      </c>
      <c r="C31" s="13"/>
      <c r="D31" s="13"/>
      <c r="E31" s="13"/>
      <c r="F31" s="13"/>
      <c r="G31" s="4"/>
      <c r="H31" s="1" t="s">
        <v>17</v>
      </c>
      <c r="I31" s="13" t="s">
        <v>12</v>
      </c>
      <c r="J31" s="13"/>
      <c r="K31" s="13"/>
      <c r="L31" s="13"/>
      <c r="N31" s="1">
        <v>2016</v>
      </c>
      <c r="O31" s="1">
        <v>5.8</v>
      </c>
      <c r="P31" s="1">
        <v>0.7</v>
      </c>
    </row>
    <row r="32" spans="1:22" x14ac:dyDescent="0.25">
      <c r="B32" s="1" t="s">
        <v>10</v>
      </c>
      <c r="C32" s="1" t="s">
        <v>11</v>
      </c>
      <c r="D32" s="1" t="s">
        <v>13</v>
      </c>
      <c r="E32" s="1" t="s">
        <v>14</v>
      </c>
      <c r="F32" s="1" t="s">
        <v>16</v>
      </c>
      <c r="G32" s="4"/>
      <c r="I32" s="1" t="s">
        <v>10</v>
      </c>
      <c r="J32" s="1" t="s">
        <v>11</v>
      </c>
      <c r="K32" s="1" t="s">
        <v>14</v>
      </c>
      <c r="L32" s="1" t="s">
        <v>24</v>
      </c>
      <c r="N32" s="1">
        <v>2017</v>
      </c>
      <c r="O32" s="1">
        <v>4.0999999999999996</v>
      </c>
      <c r="P32" s="5">
        <v>1</v>
      </c>
    </row>
    <row r="33" spans="1:16" x14ac:dyDescent="0.25">
      <c r="B33" s="1">
        <v>2016</v>
      </c>
      <c r="C33" s="1">
        <v>1</v>
      </c>
      <c r="D33" s="1">
        <v>99050</v>
      </c>
      <c r="E33" s="4">
        <f>D33*0.432</f>
        <v>42789.599999999999</v>
      </c>
      <c r="F33" s="5">
        <f>C33/E33*100000</f>
        <v>2.3370164712920896</v>
      </c>
      <c r="G33" s="4"/>
      <c r="I33" s="1">
        <v>2016</v>
      </c>
      <c r="J33" s="1">
        <v>1</v>
      </c>
      <c r="K33" s="4">
        <v>42789.599999999999</v>
      </c>
      <c r="L33" s="5">
        <f>J33/K33*100000</f>
        <v>2.3370164712920896</v>
      </c>
      <c r="N33" s="1">
        <v>2018</v>
      </c>
      <c r="O33" s="1">
        <v>6.4</v>
      </c>
      <c r="P33" s="1">
        <v>0.9</v>
      </c>
    </row>
    <row r="34" spans="1:16" x14ac:dyDescent="0.25">
      <c r="B34" s="1">
        <v>2017</v>
      </c>
      <c r="C34" s="1">
        <v>0</v>
      </c>
      <c r="D34" s="1">
        <v>101416</v>
      </c>
      <c r="E34" s="4">
        <f t="shared" ref="E34:E37" si="11">D34*0.432</f>
        <v>43811.712</v>
      </c>
      <c r="F34" s="5">
        <f t="shared" ref="F34:F38" si="12">C34/E34*100000</f>
        <v>0</v>
      </c>
      <c r="G34" s="4"/>
      <c r="I34" s="1">
        <v>2017</v>
      </c>
      <c r="J34" s="1">
        <v>0</v>
      </c>
      <c r="K34" s="4">
        <v>43811.712</v>
      </c>
      <c r="L34" s="5">
        <f t="shared" ref="L34:L37" si="13">J34/K34*100000</f>
        <v>0</v>
      </c>
      <c r="N34" s="1">
        <v>2019</v>
      </c>
      <c r="O34" s="1">
        <v>4.4000000000000004</v>
      </c>
      <c r="P34" s="1">
        <v>0.5</v>
      </c>
    </row>
    <row r="35" spans="1:16" x14ac:dyDescent="0.25">
      <c r="B35" s="1">
        <v>2018</v>
      </c>
      <c r="C35" s="1">
        <v>0</v>
      </c>
      <c r="D35" s="1">
        <v>103817</v>
      </c>
      <c r="E35" s="4">
        <f t="shared" si="11"/>
        <v>44848.943999999996</v>
      </c>
      <c r="F35" s="5">
        <f t="shared" si="12"/>
        <v>0</v>
      </c>
      <c r="G35" s="4"/>
      <c r="I35" s="1">
        <v>2018</v>
      </c>
      <c r="J35" s="1">
        <v>0</v>
      </c>
      <c r="K35" s="4">
        <v>44848.943999999996</v>
      </c>
      <c r="L35" s="5">
        <f t="shared" si="13"/>
        <v>0</v>
      </c>
      <c r="N35" s="1">
        <v>2020</v>
      </c>
      <c r="O35" s="1">
        <v>3.7</v>
      </c>
      <c r="P35" s="1">
        <v>0.2</v>
      </c>
    </row>
    <row r="36" spans="1:16" x14ac:dyDescent="0.25">
      <c r="B36" s="1">
        <v>2019</v>
      </c>
      <c r="C36" s="1">
        <v>1</v>
      </c>
      <c r="D36" s="1">
        <v>106260</v>
      </c>
      <c r="E36" s="4">
        <f t="shared" si="11"/>
        <v>45904.32</v>
      </c>
      <c r="F36" s="5">
        <f t="shared" si="12"/>
        <v>2.178444207429715</v>
      </c>
      <c r="I36" s="1">
        <v>2019</v>
      </c>
      <c r="J36" s="1">
        <v>0</v>
      </c>
      <c r="K36" s="4">
        <v>45904.32</v>
      </c>
      <c r="L36" s="5">
        <f t="shared" si="13"/>
        <v>0</v>
      </c>
    </row>
    <row r="37" spans="1:16" x14ac:dyDescent="0.25">
      <c r="B37" s="1">
        <v>2020</v>
      </c>
      <c r="C37" s="1">
        <v>0</v>
      </c>
      <c r="D37" s="1">
        <v>108726</v>
      </c>
      <c r="E37" s="4">
        <f t="shared" si="11"/>
        <v>46969.631999999998</v>
      </c>
      <c r="F37" s="5">
        <f t="shared" si="12"/>
        <v>0</v>
      </c>
      <c r="I37" s="1">
        <v>2020</v>
      </c>
      <c r="J37" s="1">
        <v>0</v>
      </c>
      <c r="K37" s="4">
        <v>46969.631999999998</v>
      </c>
      <c r="L37" s="5">
        <f t="shared" si="13"/>
        <v>0</v>
      </c>
    </row>
    <row r="38" spans="1:16" x14ac:dyDescent="0.25">
      <c r="A38" s="7" t="s">
        <v>15</v>
      </c>
      <c r="B38" s="7"/>
      <c r="C38" s="7">
        <f>SUM(C33:C37)</f>
        <v>2</v>
      </c>
      <c r="D38" s="7">
        <f>SUM(D33:D37)</f>
        <v>519269</v>
      </c>
      <c r="E38" s="8">
        <f>SUM(E33:E37)</f>
        <v>224324.20799999998</v>
      </c>
      <c r="F38" s="9">
        <f t="shared" si="12"/>
        <v>0.89156672738592724</v>
      </c>
      <c r="G38" s="5"/>
      <c r="H38" s="7" t="s">
        <v>15</v>
      </c>
      <c r="I38" s="7"/>
      <c r="J38" s="7">
        <f>SUM(J33:J37)</f>
        <v>1</v>
      </c>
      <c r="K38" s="8">
        <f>SUM(K33:K37)</f>
        <v>224324.20799999998</v>
      </c>
      <c r="L38" s="9">
        <f>J38/K38*100000</f>
        <v>0.44578336369296362</v>
      </c>
      <c r="N38" s="5"/>
    </row>
    <row r="39" spans="1:16" x14ac:dyDescent="0.25">
      <c r="C39" s="4"/>
      <c r="D39" s="4"/>
      <c r="F39" s="5"/>
      <c r="G39" s="5"/>
      <c r="J39" s="4"/>
      <c r="K39" s="4"/>
      <c r="L39" s="4"/>
      <c r="N39" s="5"/>
    </row>
    <row r="40" spans="1:16" x14ac:dyDescent="0.25">
      <c r="A40" s="1" t="s">
        <v>18</v>
      </c>
      <c r="B40" s="13" t="s">
        <v>9</v>
      </c>
      <c r="C40" s="13"/>
      <c r="D40" s="13"/>
      <c r="E40" s="13"/>
      <c r="F40" s="13"/>
      <c r="G40" s="5"/>
      <c r="H40" s="1" t="s">
        <v>18</v>
      </c>
      <c r="I40" s="13" t="s">
        <v>12</v>
      </c>
      <c r="J40" s="13"/>
      <c r="K40" s="13"/>
      <c r="L40" s="13"/>
      <c r="N40" s="5"/>
    </row>
    <row r="41" spans="1:16" x14ac:dyDescent="0.25">
      <c r="B41" s="1" t="s">
        <v>10</v>
      </c>
      <c r="C41" s="1" t="s">
        <v>11</v>
      </c>
      <c r="D41" s="1" t="s">
        <v>13</v>
      </c>
      <c r="E41" s="1" t="s">
        <v>14</v>
      </c>
      <c r="F41" s="1" t="s">
        <v>16</v>
      </c>
      <c r="G41" s="5"/>
      <c r="I41" s="1" t="s">
        <v>10</v>
      </c>
      <c r="J41" s="1" t="s">
        <v>11</v>
      </c>
      <c r="K41" s="1" t="s">
        <v>14</v>
      </c>
      <c r="L41" s="1" t="s">
        <v>24</v>
      </c>
      <c r="N41" s="5"/>
    </row>
    <row r="42" spans="1:16" x14ac:dyDescent="0.25">
      <c r="B42" s="1">
        <v>2016</v>
      </c>
      <c r="C42" s="1">
        <v>0</v>
      </c>
      <c r="D42" s="1">
        <v>63594</v>
      </c>
      <c r="E42" s="4">
        <f>D42*0.432</f>
        <v>27472.608</v>
      </c>
      <c r="F42" s="5">
        <f>C42/E42*100000</f>
        <v>0</v>
      </c>
      <c r="G42" s="5"/>
      <c r="I42" s="1">
        <v>2016</v>
      </c>
      <c r="J42" s="1">
        <v>0</v>
      </c>
      <c r="K42" s="4">
        <v>27472.608</v>
      </c>
      <c r="L42" s="5">
        <f>J42/K42*100000</f>
        <v>0</v>
      </c>
      <c r="N42" s="5"/>
    </row>
    <row r="43" spans="1:16" x14ac:dyDescent="0.25">
      <c r="B43" s="1">
        <v>2017</v>
      </c>
      <c r="C43" s="1">
        <v>0</v>
      </c>
      <c r="D43" s="1">
        <v>65113</v>
      </c>
      <c r="E43" s="4">
        <f t="shared" ref="E43:E46" si="14">D43*0.432</f>
        <v>28128.815999999999</v>
      </c>
      <c r="F43" s="5">
        <f t="shared" ref="F43:F47" si="15">C43/E43*100000</f>
        <v>0</v>
      </c>
      <c r="I43" s="1">
        <v>2017</v>
      </c>
      <c r="J43" s="1">
        <v>0</v>
      </c>
      <c r="K43" s="4">
        <v>28128.815999999999</v>
      </c>
      <c r="L43" s="5">
        <f t="shared" ref="L43:L46" si="16">J43/K43*100000</f>
        <v>0</v>
      </c>
    </row>
    <row r="44" spans="1:16" x14ac:dyDescent="0.25">
      <c r="B44" s="1">
        <v>2018</v>
      </c>
      <c r="C44" s="1">
        <v>2</v>
      </c>
      <c r="D44" s="1">
        <v>66654</v>
      </c>
      <c r="E44" s="4">
        <f t="shared" si="14"/>
        <v>28794.527999999998</v>
      </c>
      <c r="F44" s="5">
        <f t="shared" si="15"/>
        <v>6.9457641396309748</v>
      </c>
      <c r="I44" s="1">
        <v>2018</v>
      </c>
      <c r="J44" s="1">
        <v>1</v>
      </c>
      <c r="K44" s="4">
        <v>28794.527999999998</v>
      </c>
      <c r="L44" s="5">
        <f t="shared" si="16"/>
        <v>3.4728820698154874</v>
      </c>
    </row>
    <row r="45" spans="1:16" x14ac:dyDescent="0.25">
      <c r="B45" s="1">
        <v>2019</v>
      </c>
      <c r="C45" s="1">
        <v>0</v>
      </c>
      <c r="D45" s="1">
        <v>68222</v>
      </c>
      <c r="E45" s="4">
        <f t="shared" si="14"/>
        <v>29471.903999999999</v>
      </c>
      <c r="F45" s="5">
        <f t="shared" si="15"/>
        <v>0</v>
      </c>
      <c r="G45" s="5"/>
      <c r="I45" s="1">
        <v>2019</v>
      </c>
      <c r="J45" s="1">
        <v>0</v>
      </c>
      <c r="K45" s="4">
        <v>29471.903999999999</v>
      </c>
      <c r="L45" s="5">
        <f t="shared" si="16"/>
        <v>0</v>
      </c>
      <c r="N45" s="5"/>
    </row>
    <row r="46" spans="1:16" x14ac:dyDescent="0.25">
      <c r="B46" s="1">
        <v>2020</v>
      </c>
      <c r="C46" s="1">
        <v>0</v>
      </c>
      <c r="D46" s="1">
        <v>69805</v>
      </c>
      <c r="E46" s="4">
        <f t="shared" si="14"/>
        <v>30155.759999999998</v>
      </c>
      <c r="F46" s="5">
        <f t="shared" si="15"/>
        <v>0</v>
      </c>
      <c r="G46" s="5"/>
      <c r="I46" s="1">
        <v>2020</v>
      </c>
      <c r="J46" s="1">
        <v>0</v>
      </c>
      <c r="K46" s="4">
        <v>30155.759999999998</v>
      </c>
      <c r="L46" s="5">
        <f t="shared" si="16"/>
        <v>0</v>
      </c>
      <c r="N46" s="5"/>
    </row>
    <row r="47" spans="1:16" x14ac:dyDescent="0.25">
      <c r="A47" s="7" t="s">
        <v>15</v>
      </c>
      <c r="B47" s="7"/>
      <c r="C47" s="7">
        <f>SUM(C42:C46)</f>
        <v>2</v>
      </c>
      <c r="D47" s="7">
        <f>SUM(D42:D46)</f>
        <v>333388</v>
      </c>
      <c r="E47" s="8">
        <f>SUM(E42:E46)</f>
        <v>144023.61599999998</v>
      </c>
      <c r="F47" s="9">
        <f t="shared" si="15"/>
        <v>1.3886611484605416</v>
      </c>
      <c r="G47" s="5"/>
      <c r="H47" s="7" t="s">
        <v>15</v>
      </c>
      <c r="I47" s="7"/>
      <c r="J47" s="7">
        <f>SUM(J42:J46)</f>
        <v>1</v>
      </c>
      <c r="K47" s="8">
        <f>SUM(K42:K46)</f>
        <v>144023.61599999998</v>
      </c>
      <c r="L47" s="9">
        <f>J47/K47*100000</f>
        <v>0.69433057423027078</v>
      </c>
      <c r="N47" s="5"/>
    </row>
    <row r="48" spans="1:16" x14ac:dyDescent="0.25">
      <c r="C48" s="4"/>
      <c r="D48" s="4"/>
      <c r="F48" s="5"/>
      <c r="G48" s="5"/>
      <c r="J48" s="4"/>
      <c r="K48" s="4"/>
      <c r="L48" s="4"/>
      <c r="N48" s="5"/>
    </row>
    <row r="49" spans="1:14" x14ac:dyDescent="0.25">
      <c r="A49" s="1" t="s">
        <v>4</v>
      </c>
      <c r="B49" s="13" t="s">
        <v>9</v>
      </c>
      <c r="C49" s="13"/>
      <c r="D49" s="13"/>
      <c r="E49" s="13"/>
      <c r="F49" s="13"/>
      <c r="G49" s="5"/>
      <c r="I49" s="13" t="s">
        <v>12</v>
      </c>
      <c r="J49" s="13"/>
      <c r="K49" s="13"/>
      <c r="L49" s="13"/>
      <c r="N49" s="5"/>
    </row>
    <row r="50" spans="1:14" x14ac:dyDescent="0.25">
      <c r="B50" s="1" t="s">
        <v>10</v>
      </c>
      <c r="C50" s="1" t="s">
        <v>11</v>
      </c>
      <c r="D50" s="1" t="s">
        <v>13</v>
      </c>
      <c r="E50" s="1" t="s">
        <v>14</v>
      </c>
      <c r="F50" s="1" t="s">
        <v>16</v>
      </c>
      <c r="H50" s="1" t="s">
        <v>4</v>
      </c>
      <c r="I50" s="1" t="s">
        <v>10</v>
      </c>
      <c r="J50" s="1" t="s">
        <v>11</v>
      </c>
      <c r="K50" s="1" t="s">
        <v>14</v>
      </c>
      <c r="L50" s="1" t="s">
        <v>24</v>
      </c>
    </row>
    <row r="51" spans="1:14" x14ac:dyDescent="0.25">
      <c r="B51" s="1">
        <v>2016</v>
      </c>
      <c r="C51" s="1">
        <v>13</v>
      </c>
      <c r="D51" s="1">
        <v>961629</v>
      </c>
      <c r="E51" s="4">
        <f>D51*0.432</f>
        <v>415423.728</v>
      </c>
      <c r="F51" s="5">
        <f>C51/E51*100000</f>
        <v>3.129334971448718</v>
      </c>
      <c r="I51" s="1">
        <v>2016</v>
      </c>
      <c r="J51" s="1">
        <v>1</v>
      </c>
      <c r="K51" s="4">
        <v>415423.728</v>
      </c>
      <c r="L51" s="5">
        <f>J51/K51*100000</f>
        <v>0.24071807472682444</v>
      </c>
    </row>
    <row r="52" spans="1:14" x14ac:dyDescent="0.25">
      <c r="B52" s="1">
        <v>2017</v>
      </c>
      <c r="C52" s="1">
        <v>9</v>
      </c>
      <c r="D52" s="1">
        <v>984628</v>
      </c>
      <c r="E52" s="4">
        <f t="shared" ref="E52:E55" si="17">D52*0.432</f>
        <v>425359.29599999997</v>
      </c>
      <c r="F52" s="5">
        <f t="shared" ref="F52:F56" si="18">C52/E52*100000</f>
        <v>2.1158583072321053</v>
      </c>
      <c r="I52" s="1">
        <v>2017</v>
      </c>
      <c r="J52" s="1">
        <v>1</v>
      </c>
      <c r="K52" s="4">
        <v>425359.29599999997</v>
      </c>
      <c r="L52" s="5">
        <f t="shared" ref="L52:L55" si="19">J52/K52*100000</f>
        <v>0.23509536747023393</v>
      </c>
    </row>
    <row r="53" spans="1:14" x14ac:dyDescent="0.25">
      <c r="B53" s="1">
        <v>2018</v>
      </c>
      <c r="C53" s="1">
        <v>27</v>
      </c>
      <c r="D53" s="1">
        <v>1007971</v>
      </c>
      <c r="E53" s="4">
        <f t="shared" si="17"/>
        <v>435443.47200000001</v>
      </c>
      <c r="F53" s="5">
        <f t="shared" si="18"/>
        <v>6.2005752149615416</v>
      </c>
      <c r="I53" s="1">
        <v>2018</v>
      </c>
      <c r="J53" s="1">
        <v>2</v>
      </c>
      <c r="K53" s="4">
        <v>435443.47200000001</v>
      </c>
      <c r="L53" s="5">
        <f t="shared" si="19"/>
        <v>0.45930186777492904</v>
      </c>
    </row>
    <row r="54" spans="1:14" x14ac:dyDescent="0.25">
      <c r="B54" s="1">
        <v>2019</v>
      </c>
      <c r="C54" s="1">
        <v>19</v>
      </c>
      <c r="D54" s="1">
        <v>1031637</v>
      </c>
      <c r="E54" s="4">
        <f t="shared" si="17"/>
        <v>445667.18400000001</v>
      </c>
      <c r="F54" s="5">
        <f t="shared" si="18"/>
        <v>4.2632710421864939</v>
      </c>
      <c r="I54" s="1">
        <v>2019</v>
      </c>
      <c r="J54" s="1">
        <v>1</v>
      </c>
      <c r="K54" s="4">
        <v>445667.18400000001</v>
      </c>
      <c r="L54" s="5">
        <f t="shared" si="19"/>
        <v>0.22438268643086809</v>
      </c>
    </row>
    <row r="55" spans="1:14" x14ac:dyDescent="0.25">
      <c r="B55" s="1">
        <v>2020</v>
      </c>
      <c r="C55" s="1">
        <v>25</v>
      </c>
      <c r="D55" s="1">
        <v>1055604</v>
      </c>
      <c r="E55" s="4">
        <f t="shared" si="17"/>
        <v>456020.92800000001</v>
      </c>
      <c r="F55" s="5">
        <f t="shared" si="18"/>
        <v>5.4822045360163818</v>
      </c>
      <c r="I55" s="1">
        <v>2020</v>
      </c>
      <c r="J55" s="1">
        <v>0</v>
      </c>
      <c r="K55" s="4">
        <v>456020.92800000001</v>
      </c>
      <c r="L55" s="5">
        <f t="shared" si="19"/>
        <v>0</v>
      </c>
      <c r="M55" s="5"/>
    </row>
    <row r="56" spans="1:14" x14ac:dyDescent="0.25">
      <c r="A56" s="7" t="s">
        <v>15</v>
      </c>
      <c r="B56" s="7"/>
      <c r="C56" s="7">
        <f>SUM(C51:C55)</f>
        <v>93</v>
      </c>
      <c r="D56" s="7">
        <f>SUM(D51:D55)</f>
        <v>5041469</v>
      </c>
      <c r="E56" s="8">
        <f>SUM(E51:E55)</f>
        <v>2177914.608</v>
      </c>
      <c r="F56" s="9">
        <f t="shared" si="18"/>
        <v>4.2701398695058481</v>
      </c>
      <c r="H56" s="7" t="s">
        <v>15</v>
      </c>
      <c r="J56" s="7">
        <f>SUM(J51:J55)</f>
        <v>5</v>
      </c>
      <c r="K56" s="8">
        <f>SUM(K51:K55)</f>
        <v>2177914.608</v>
      </c>
      <c r="L56" s="9">
        <f>J56/K56*100000</f>
        <v>0.22957741233902407</v>
      </c>
      <c r="M56" s="5"/>
    </row>
    <row r="57" spans="1:14" x14ac:dyDescent="0.25">
      <c r="C57" s="5"/>
      <c r="D57" s="5"/>
    </row>
    <row r="58" spans="1:14" x14ac:dyDescent="0.25">
      <c r="A58" s="1" t="s">
        <v>19</v>
      </c>
      <c r="B58" s="13" t="s">
        <v>9</v>
      </c>
      <c r="C58" s="13"/>
      <c r="D58" s="13"/>
      <c r="E58" s="13"/>
      <c r="F58" s="13"/>
      <c r="I58" s="13" t="s">
        <v>12</v>
      </c>
      <c r="J58" s="13"/>
      <c r="K58" s="13"/>
      <c r="L58" s="13"/>
    </row>
    <row r="59" spans="1:14" x14ac:dyDescent="0.25">
      <c r="B59" s="1" t="s">
        <v>10</v>
      </c>
      <c r="C59" s="1" t="s">
        <v>11</v>
      </c>
      <c r="D59" s="1" t="s">
        <v>13</v>
      </c>
      <c r="E59" s="1" t="s">
        <v>14</v>
      </c>
      <c r="F59" s="1" t="s">
        <v>16</v>
      </c>
      <c r="H59" s="1" t="s">
        <v>19</v>
      </c>
      <c r="I59" s="1" t="s">
        <v>10</v>
      </c>
      <c r="J59" s="1" t="s">
        <v>11</v>
      </c>
      <c r="K59" s="1" t="s">
        <v>14</v>
      </c>
      <c r="L59" s="1" t="s">
        <v>24</v>
      </c>
    </row>
    <row r="60" spans="1:14" x14ac:dyDescent="0.25">
      <c r="B60" s="1">
        <v>2016</v>
      </c>
      <c r="C60" s="1">
        <v>0</v>
      </c>
      <c r="D60" s="1">
        <v>176625</v>
      </c>
      <c r="E60" s="4">
        <f>D60*0.432</f>
        <v>76302</v>
      </c>
      <c r="F60" s="5">
        <f>C60/E60*100000</f>
        <v>0</v>
      </c>
      <c r="G60" s="5"/>
      <c r="I60" s="1">
        <v>2016</v>
      </c>
      <c r="J60" s="1">
        <v>0</v>
      </c>
      <c r="K60" s="1">
        <v>76302</v>
      </c>
      <c r="L60" s="5">
        <f>J60/K60*100000</f>
        <v>0</v>
      </c>
    </row>
    <row r="61" spans="1:14" x14ac:dyDescent="0.25">
      <c r="B61" s="1">
        <v>2017</v>
      </c>
      <c r="C61" s="1">
        <v>0</v>
      </c>
      <c r="D61" s="1">
        <v>180850</v>
      </c>
      <c r="E61" s="4">
        <f t="shared" ref="E61:E64" si="20">D61*0.432</f>
        <v>78127.199999999997</v>
      </c>
      <c r="F61" s="5">
        <f t="shared" ref="F61:F65" si="21">C61/E61*100000</f>
        <v>0</v>
      </c>
      <c r="G61" s="5"/>
      <c r="I61" s="1">
        <v>2017</v>
      </c>
      <c r="J61" s="1">
        <v>0</v>
      </c>
      <c r="K61" s="4">
        <v>78127.199999999997</v>
      </c>
      <c r="L61" s="5">
        <f t="shared" ref="L61:L65" si="22">J61/K61*100000</f>
        <v>0</v>
      </c>
    </row>
    <row r="62" spans="1:14" x14ac:dyDescent="0.25">
      <c r="B62" s="1">
        <v>2018</v>
      </c>
      <c r="C62" s="1">
        <v>0</v>
      </c>
      <c r="D62" s="1">
        <v>185138</v>
      </c>
      <c r="E62" s="4">
        <f t="shared" si="20"/>
        <v>79979.615999999995</v>
      </c>
      <c r="F62" s="5">
        <f t="shared" si="21"/>
        <v>0</v>
      </c>
      <c r="G62" s="5"/>
      <c r="I62" s="1">
        <v>2018</v>
      </c>
      <c r="J62" s="1">
        <v>0</v>
      </c>
      <c r="K62" s="4">
        <v>79979.615999999995</v>
      </c>
      <c r="L62" s="5">
        <f t="shared" si="22"/>
        <v>0</v>
      </c>
    </row>
    <row r="63" spans="1:14" x14ac:dyDescent="0.25">
      <c r="B63" s="1">
        <v>2019</v>
      </c>
      <c r="C63" s="1">
        <v>1</v>
      </c>
      <c r="D63" s="1">
        <v>189484</v>
      </c>
      <c r="E63" s="4">
        <f t="shared" si="20"/>
        <v>81857.088000000003</v>
      </c>
      <c r="F63" s="5">
        <f t="shared" si="21"/>
        <v>1.2216413073477523</v>
      </c>
      <c r="G63" s="5"/>
      <c r="I63" s="1">
        <v>2019</v>
      </c>
      <c r="J63" s="1">
        <v>1</v>
      </c>
      <c r="K63" s="4">
        <v>81857.088000000003</v>
      </c>
      <c r="L63" s="5">
        <f t="shared" si="22"/>
        <v>1.2216413073477523</v>
      </c>
    </row>
    <row r="64" spans="1:14" x14ac:dyDescent="0.25">
      <c r="B64" s="1">
        <v>2020</v>
      </c>
      <c r="C64" s="1">
        <v>0</v>
      </c>
      <c r="D64" s="1">
        <v>193887</v>
      </c>
      <c r="E64" s="4">
        <f t="shared" si="20"/>
        <v>83759.183999999994</v>
      </c>
      <c r="F64" s="5">
        <f t="shared" si="21"/>
        <v>0</v>
      </c>
      <c r="G64" s="5"/>
      <c r="I64" s="1">
        <v>2020</v>
      </c>
      <c r="J64" s="1">
        <v>0</v>
      </c>
      <c r="K64" s="4">
        <v>83759.183999999994</v>
      </c>
      <c r="L64" s="5">
        <f t="shared" si="22"/>
        <v>0</v>
      </c>
    </row>
    <row r="65" spans="1:12" x14ac:dyDescent="0.25">
      <c r="A65" s="7" t="s">
        <v>15</v>
      </c>
      <c r="B65" s="7"/>
      <c r="C65" s="7">
        <f>SUM(C60:C64)</f>
        <v>1</v>
      </c>
      <c r="D65" s="7">
        <f>SUM(D60:D64)</f>
        <v>925984</v>
      </c>
      <c r="E65" s="8">
        <f>SUM(E60:E64)</f>
        <v>400025.08799999999</v>
      </c>
      <c r="F65" s="9">
        <f t="shared" si="21"/>
        <v>0.24998432098338794</v>
      </c>
      <c r="H65" s="7" t="s">
        <v>15</v>
      </c>
      <c r="J65" s="7">
        <f>SUM(J60:J64)</f>
        <v>1</v>
      </c>
      <c r="K65" s="8">
        <f>SUM(K60:K64)</f>
        <v>400025.08799999999</v>
      </c>
      <c r="L65" s="9">
        <f t="shared" si="22"/>
        <v>0.24998432098338794</v>
      </c>
    </row>
    <row r="67" spans="1:12" x14ac:dyDescent="0.25">
      <c r="A67" s="1" t="s">
        <v>6</v>
      </c>
      <c r="B67" s="13" t="s">
        <v>9</v>
      </c>
      <c r="C67" s="13"/>
      <c r="D67" s="13"/>
      <c r="E67" s="13"/>
      <c r="F67" s="13"/>
      <c r="G67" s="5"/>
      <c r="I67" s="13" t="s">
        <v>12</v>
      </c>
      <c r="J67" s="13"/>
      <c r="K67" s="13"/>
      <c r="L67" s="13"/>
    </row>
    <row r="68" spans="1:12" x14ac:dyDescent="0.25">
      <c r="B68" s="1" t="s">
        <v>10</v>
      </c>
      <c r="C68" s="1" t="s">
        <v>11</v>
      </c>
      <c r="D68" s="1" t="s">
        <v>13</v>
      </c>
      <c r="E68" s="1" t="s">
        <v>14</v>
      </c>
      <c r="F68" s="1" t="s">
        <v>16</v>
      </c>
      <c r="G68" s="5"/>
      <c r="H68" s="1" t="s">
        <v>25</v>
      </c>
      <c r="I68" s="1" t="s">
        <v>10</v>
      </c>
      <c r="J68" s="1" t="s">
        <v>11</v>
      </c>
      <c r="K68" s="1" t="s">
        <v>14</v>
      </c>
      <c r="L68" s="1" t="s">
        <v>24</v>
      </c>
    </row>
    <row r="69" spans="1:12" x14ac:dyDescent="0.25">
      <c r="B69" s="1">
        <v>2016</v>
      </c>
      <c r="C69" s="1">
        <v>2</v>
      </c>
      <c r="D69" s="1">
        <v>90316</v>
      </c>
      <c r="E69" s="4">
        <f>D69*0.432</f>
        <v>39016.512000000002</v>
      </c>
      <c r="F69" s="5">
        <f>C69/E69*100000</f>
        <v>5.1260348439142893</v>
      </c>
      <c r="G69" s="5"/>
      <c r="I69" s="1">
        <v>2016</v>
      </c>
      <c r="J69" s="1">
        <v>0</v>
      </c>
      <c r="K69" s="4">
        <v>39016.512000000002</v>
      </c>
      <c r="L69" s="5">
        <f>J69/K69*100000</f>
        <v>0</v>
      </c>
    </row>
    <row r="70" spans="1:12" x14ac:dyDescent="0.25">
      <c r="B70" s="1">
        <v>2017</v>
      </c>
      <c r="C70" s="1">
        <v>0</v>
      </c>
      <c r="D70" s="1">
        <v>92481</v>
      </c>
      <c r="E70" s="4">
        <f t="shared" ref="E70:E73" si="23">D70*0.432</f>
        <v>39951.792000000001</v>
      </c>
      <c r="F70" s="5">
        <f t="shared" ref="F70:F74" si="24">C70/E70*100000</f>
        <v>0</v>
      </c>
      <c r="G70" s="5"/>
      <c r="I70" s="1">
        <v>2017</v>
      </c>
      <c r="J70" s="1">
        <v>0</v>
      </c>
      <c r="K70" s="4">
        <v>39951.792000000001</v>
      </c>
      <c r="L70" s="5">
        <f t="shared" ref="L70:L74" si="25">J70/K70*100000</f>
        <v>0</v>
      </c>
    </row>
    <row r="71" spans="1:12" x14ac:dyDescent="0.25">
      <c r="B71" s="1">
        <v>2018</v>
      </c>
      <c r="C71" s="1">
        <v>2</v>
      </c>
      <c r="D71" s="1">
        <v>94678</v>
      </c>
      <c r="E71" s="4">
        <f t="shared" si="23"/>
        <v>40900.896000000001</v>
      </c>
      <c r="F71" s="5">
        <f t="shared" si="24"/>
        <v>4.8898684273322521</v>
      </c>
      <c r="G71" s="5"/>
      <c r="I71" s="1">
        <v>2018</v>
      </c>
      <c r="J71" s="1">
        <v>0</v>
      </c>
      <c r="K71" s="4">
        <v>40900.896000000001</v>
      </c>
      <c r="L71" s="5">
        <f t="shared" si="25"/>
        <v>0</v>
      </c>
    </row>
    <row r="72" spans="1:12" x14ac:dyDescent="0.25">
      <c r="B72" s="1">
        <v>2019</v>
      </c>
      <c r="C72" s="1">
        <v>0</v>
      </c>
      <c r="D72" s="1">
        <v>96891</v>
      </c>
      <c r="E72" s="4">
        <f t="shared" si="23"/>
        <v>41856.911999999997</v>
      </c>
      <c r="F72" s="5">
        <f t="shared" si="24"/>
        <v>0</v>
      </c>
      <c r="I72" s="1">
        <v>2019</v>
      </c>
      <c r="J72" s="1">
        <v>0</v>
      </c>
      <c r="K72" s="4">
        <v>41856.911999999997</v>
      </c>
      <c r="L72" s="5">
        <f t="shared" si="25"/>
        <v>0</v>
      </c>
    </row>
    <row r="73" spans="1:12" x14ac:dyDescent="0.25">
      <c r="B73" s="1">
        <v>2020</v>
      </c>
      <c r="C73" s="1">
        <v>0</v>
      </c>
      <c r="D73" s="1">
        <v>99143</v>
      </c>
      <c r="E73" s="4">
        <f t="shared" si="23"/>
        <v>42829.775999999998</v>
      </c>
      <c r="F73" s="5">
        <f t="shared" si="24"/>
        <v>0</v>
      </c>
      <c r="I73" s="1">
        <v>2020</v>
      </c>
      <c r="J73" s="1">
        <v>0</v>
      </c>
      <c r="K73" s="4">
        <v>42829.775999999998</v>
      </c>
      <c r="L73" s="5">
        <f t="shared" si="25"/>
        <v>0</v>
      </c>
    </row>
    <row r="74" spans="1:12" x14ac:dyDescent="0.25">
      <c r="A74" s="7" t="s">
        <v>15</v>
      </c>
      <c r="B74" s="7"/>
      <c r="C74" s="7">
        <f>SUM(C69:C73)</f>
        <v>4</v>
      </c>
      <c r="D74" s="7">
        <f>SUM(D69:D73)</f>
        <v>473509</v>
      </c>
      <c r="E74" s="8">
        <f>SUM(E69:E73)</f>
        <v>204555.88800000004</v>
      </c>
      <c r="F74" s="9">
        <f t="shared" si="24"/>
        <v>1.9554558116655139</v>
      </c>
      <c r="H74" s="7" t="s">
        <v>15</v>
      </c>
      <c r="J74" s="7">
        <f>SUM(J69:J73)</f>
        <v>0</v>
      </c>
      <c r="K74" s="8">
        <f>SUM(K69:K73)</f>
        <v>204555.88800000004</v>
      </c>
      <c r="L74" s="9">
        <f t="shared" si="25"/>
        <v>0</v>
      </c>
    </row>
    <row r="75" spans="1:12" x14ac:dyDescent="0.25">
      <c r="C75" s="5"/>
      <c r="D75" s="5"/>
    </row>
    <row r="76" spans="1:12" x14ac:dyDescent="0.25">
      <c r="A76" s="1" t="s">
        <v>7</v>
      </c>
      <c r="B76" s="13" t="s">
        <v>9</v>
      </c>
      <c r="C76" s="13"/>
      <c r="D76" s="13"/>
      <c r="E76" s="13"/>
      <c r="F76" s="13"/>
      <c r="I76" s="13" t="s">
        <v>12</v>
      </c>
      <c r="J76" s="13"/>
      <c r="K76" s="13"/>
      <c r="L76" s="13"/>
    </row>
    <row r="77" spans="1:12" x14ac:dyDescent="0.25">
      <c r="B77" s="1" t="s">
        <v>10</v>
      </c>
      <c r="C77" s="1" t="s">
        <v>11</v>
      </c>
      <c r="D77" s="1" t="s">
        <v>13</v>
      </c>
      <c r="E77" s="1" t="s">
        <v>14</v>
      </c>
      <c r="F77" s="1" t="s">
        <v>16</v>
      </c>
      <c r="H77" s="1" t="s">
        <v>7</v>
      </c>
      <c r="I77" s="1" t="s">
        <v>10</v>
      </c>
      <c r="J77" s="1" t="s">
        <v>11</v>
      </c>
      <c r="K77" s="1" t="s">
        <v>14</v>
      </c>
      <c r="L77" s="1" t="s">
        <v>24</v>
      </c>
    </row>
    <row r="78" spans="1:12" x14ac:dyDescent="0.25">
      <c r="B78" s="1">
        <v>2016</v>
      </c>
      <c r="C78" s="1">
        <v>4</v>
      </c>
      <c r="D78" s="1">
        <v>99424</v>
      </c>
      <c r="E78" s="4">
        <f>D78*0.432</f>
        <v>42951.167999999998</v>
      </c>
      <c r="F78" s="5">
        <f>C78/E78*100000</f>
        <v>9.3129015723157984</v>
      </c>
      <c r="I78" s="1">
        <v>2016</v>
      </c>
      <c r="J78" s="1">
        <v>1</v>
      </c>
      <c r="K78" s="4">
        <v>42951.167999999998</v>
      </c>
      <c r="L78" s="5">
        <f>J78/K78*100000</f>
        <v>2.3282253930789496</v>
      </c>
    </row>
    <row r="79" spans="1:12" x14ac:dyDescent="0.25">
      <c r="B79" s="1">
        <v>2017</v>
      </c>
      <c r="C79" s="1">
        <v>1</v>
      </c>
      <c r="D79" s="1">
        <v>101807</v>
      </c>
      <c r="E79" s="4">
        <f t="shared" ref="E79:E82" si="26">D79*0.432</f>
        <v>43980.623999999996</v>
      </c>
      <c r="F79" s="5">
        <f t="shared" ref="F79:F83" si="27">C79/E79*100000</f>
        <v>2.2737285400952931</v>
      </c>
      <c r="I79" s="1">
        <v>2017</v>
      </c>
      <c r="J79" s="1">
        <v>0</v>
      </c>
      <c r="K79" s="4">
        <v>43980.623999999996</v>
      </c>
      <c r="L79" s="5">
        <f t="shared" ref="L79:L82" si="28">J79/K79*100000</f>
        <v>0</v>
      </c>
    </row>
    <row r="80" spans="1:12" x14ac:dyDescent="0.25">
      <c r="B80" s="1">
        <v>2018</v>
      </c>
      <c r="C80" s="1">
        <v>6</v>
      </c>
      <c r="D80" s="1">
        <v>104226</v>
      </c>
      <c r="E80" s="4">
        <f t="shared" si="26"/>
        <v>45025.631999999998</v>
      </c>
      <c r="F80" s="5">
        <f t="shared" si="27"/>
        <v>13.325742990126157</v>
      </c>
      <c r="I80" s="1">
        <v>2018</v>
      </c>
      <c r="J80" s="1">
        <v>1</v>
      </c>
      <c r="K80" s="4">
        <v>45025.631999999998</v>
      </c>
      <c r="L80" s="5">
        <f t="shared" si="28"/>
        <v>2.2209571650210265</v>
      </c>
    </row>
    <row r="81" spans="1:12" x14ac:dyDescent="0.25">
      <c r="B81" s="1">
        <v>2019</v>
      </c>
      <c r="C81" s="1">
        <v>3</v>
      </c>
      <c r="D81" s="1">
        <v>106663</v>
      </c>
      <c r="E81" s="4">
        <f t="shared" si="26"/>
        <v>46078.415999999997</v>
      </c>
      <c r="F81" s="5">
        <f t="shared" si="27"/>
        <v>6.5106404699328202</v>
      </c>
      <c r="I81" s="1">
        <v>2019</v>
      </c>
      <c r="J81" s="4">
        <v>1</v>
      </c>
      <c r="K81" s="4">
        <v>46078.415999999997</v>
      </c>
      <c r="L81" s="5">
        <f t="shared" si="28"/>
        <v>2.1702134899776069</v>
      </c>
    </row>
    <row r="82" spans="1:12" x14ac:dyDescent="0.25">
      <c r="B82" s="1">
        <v>2020</v>
      </c>
      <c r="C82" s="1">
        <v>2</v>
      </c>
      <c r="D82" s="1">
        <v>102494</v>
      </c>
      <c r="E82" s="4">
        <f t="shared" si="26"/>
        <v>44277.408000000003</v>
      </c>
      <c r="F82" s="5">
        <f t="shared" si="27"/>
        <v>4.5169762421503981</v>
      </c>
      <c r="I82" s="1">
        <v>2020</v>
      </c>
      <c r="J82" s="1">
        <v>0</v>
      </c>
      <c r="K82" s="4">
        <v>44277.408000000003</v>
      </c>
      <c r="L82" s="5">
        <f t="shared" si="28"/>
        <v>0</v>
      </c>
    </row>
    <row r="83" spans="1:12" x14ac:dyDescent="0.25">
      <c r="A83" s="7" t="s">
        <v>15</v>
      </c>
      <c r="B83" s="7"/>
      <c r="C83" s="7">
        <f>SUM(C78:C82)</f>
        <v>16</v>
      </c>
      <c r="D83" s="7">
        <f>SUM(D78:D82)</f>
        <v>514614</v>
      </c>
      <c r="E83" s="8">
        <f>SUM(E78:E82)</f>
        <v>222313.24799999999</v>
      </c>
      <c r="F83" s="9">
        <f t="shared" si="27"/>
        <v>7.1970519723592901</v>
      </c>
      <c r="H83" s="7" t="s">
        <v>15</v>
      </c>
      <c r="J83" s="7">
        <f>SUM(J78:J82)</f>
        <v>3</v>
      </c>
      <c r="K83" s="8">
        <f>SUM(K78:K82)</f>
        <v>222313.24799999999</v>
      </c>
      <c r="L83" s="9">
        <f>J83/K83*100000</f>
        <v>1.3494472448173669</v>
      </c>
    </row>
    <row r="85" spans="1:12" x14ac:dyDescent="0.25">
      <c r="A85" s="1" t="s">
        <v>2</v>
      </c>
      <c r="B85" s="13" t="s">
        <v>9</v>
      </c>
      <c r="C85" s="13"/>
      <c r="D85" s="13"/>
      <c r="E85" s="13"/>
      <c r="F85" s="13"/>
      <c r="I85" s="13" t="s">
        <v>12</v>
      </c>
      <c r="J85" s="13"/>
      <c r="K85" s="13"/>
      <c r="L85" s="13"/>
    </row>
    <row r="86" spans="1:12" x14ac:dyDescent="0.25">
      <c r="B86" s="1" t="s">
        <v>10</v>
      </c>
      <c r="C86" s="1" t="s">
        <v>11</v>
      </c>
      <c r="D86" s="1" t="s">
        <v>13</v>
      </c>
      <c r="E86" s="1" t="s">
        <v>14</v>
      </c>
      <c r="F86" s="1" t="s">
        <v>16</v>
      </c>
      <c r="H86" s="1" t="s">
        <v>26</v>
      </c>
      <c r="I86" s="1" t="s">
        <v>10</v>
      </c>
      <c r="J86" s="1" t="s">
        <v>11</v>
      </c>
      <c r="K86" s="1" t="s">
        <v>14</v>
      </c>
      <c r="L86" s="1" t="s">
        <v>24</v>
      </c>
    </row>
    <row r="87" spans="1:12" x14ac:dyDescent="0.25">
      <c r="B87" s="1">
        <v>2016</v>
      </c>
      <c r="C87" s="1">
        <v>14</v>
      </c>
      <c r="D87" s="1">
        <v>274751</v>
      </c>
      <c r="E87" s="4">
        <f>D87*0.432</f>
        <v>118692.432</v>
      </c>
      <c r="F87" s="5">
        <f>C87/E87*100000</f>
        <v>11.795191794536656</v>
      </c>
      <c r="I87" s="1">
        <v>2016</v>
      </c>
      <c r="J87" s="1">
        <v>2</v>
      </c>
      <c r="K87" s="4">
        <v>118692.432</v>
      </c>
      <c r="L87" s="5">
        <f>J87/K87*100000</f>
        <v>1.6850273992195224</v>
      </c>
    </row>
    <row r="88" spans="1:12" x14ac:dyDescent="0.25">
      <c r="B88" s="1">
        <v>2017</v>
      </c>
      <c r="C88" s="1">
        <v>6</v>
      </c>
      <c r="D88" s="1">
        <v>281322</v>
      </c>
      <c r="E88" s="4">
        <f t="shared" ref="E88:E91" si="29">D88*0.432</f>
        <v>121531.10399999999</v>
      </c>
      <c r="F88" s="5">
        <f t="shared" ref="F88:F92" si="30">C88/E88*100000</f>
        <v>4.937007730959146</v>
      </c>
      <c r="I88" s="1">
        <v>2017</v>
      </c>
      <c r="J88" s="1">
        <v>2</v>
      </c>
      <c r="K88" s="4">
        <v>121531.10399999999</v>
      </c>
      <c r="L88" s="5">
        <f t="shared" ref="L88:L91" si="31">J88/K88*100000</f>
        <v>1.6456692436530487</v>
      </c>
    </row>
    <row r="89" spans="1:12" x14ac:dyDescent="0.25">
      <c r="B89" s="1">
        <v>2018</v>
      </c>
      <c r="C89" s="1">
        <v>2</v>
      </c>
      <c r="D89" s="1">
        <v>287992</v>
      </c>
      <c r="E89" s="4">
        <f t="shared" si="29"/>
        <v>124412.54399999999</v>
      </c>
      <c r="F89" s="5">
        <f t="shared" si="30"/>
        <v>1.6075549423697986</v>
      </c>
      <c r="I89" s="1">
        <v>2018</v>
      </c>
      <c r="J89" s="1">
        <v>0</v>
      </c>
      <c r="K89" s="4">
        <v>124412.54399999999</v>
      </c>
      <c r="L89" s="5">
        <f t="shared" si="31"/>
        <v>0</v>
      </c>
    </row>
    <row r="90" spans="1:12" x14ac:dyDescent="0.25">
      <c r="B90" s="1">
        <v>2019</v>
      </c>
      <c r="C90" s="1">
        <v>0</v>
      </c>
      <c r="D90" s="1">
        <v>294753</v>
      </c>
      <c r="E90" s="4">
        <f t="shared" si="29"/>
        <v>127333.296</v>
      </c>
      <c r="F90" s="5">
        <f t="shared" si="30"/>
        <v>0</v>
      </c>
      <c r="I90" s="1">
        <v>2019</v>
      </c>
      <c r="J90" s="1">
        <v>0</v>
      </c>
      <c r="K90" s="4">
        <v>127333.296</v>
      </c>
      <c r="L90" s="5">
        <f t="shared" si="31"/>
        <v>0</v>
      </c>
    </row>
    <row r="91" spans="1:12" x14ac:dyDescent="0.25">
      <c r="B91" s="1">
        <v>2020</v>
      </c>
      <c r="C91" s="1">
        <v>0</v>
      </c>
      <c r="D91" s="1">
        <v>301602</v>
      </c>
      <c r="E91" s="4">
        <f t="shared" si="29"/>
        <v>130292.064</v>
      </c>
      <c r="F91" s="5">
        <f t="shared" si="30"/>
        <v>0</v>
      </c>
      <c r="I91" s="1">
        <v>2020</v>
      </c>
      <c r="J91" s="1">
        <v>0</v>
      </c>
      <c r="K91" s="4">
        <v>130292.064</v>
      </c>
      <c r="L91" s="5">
        <f t="shared" si="31"/>
        <v>0</v>
      </c>
    </row>
    <row r="92" spans="1:12" x14ac:dyDescent="0.25">
      <c r="A92" s="7" t="s">
        <v>15</v>
      </c>
      <c r="B92" s="7"/>
      <c r="C92" s="7">
        <f>SUM(C87:C91)</f>
        <v>22</v>
      </c>
      <c r="D92" s="7">
        <f>SUM(D87:D91)</f>
        <v>1440420</v>
      </c>
      <c r="E92" s="8">
        <f>SUM(E87:E91)</f>
        <v>622261.43999999994</v>
      </c>
      <c r="F92" s="9">
        <f t="shared" si="30"/>
        <v>3.5354914487389739</v>
      </c>
      <c r="H92" s="7" t="s">
        <v>15</v>
      </c>
      <c r="J92" s="7">
        <f>SUM(J87:J91)</f>
        <v>4</v>
      </c>
      <c r="K92" s="8">
        <f>SUM(K87:K91)</f>
        <v>622261.43999999994</v>
      </c>
      <c r="L92" s="9">
        <f>J92/K92*100000</f>
        <v>0.64281662704344988</v>
      </c>
    </row>
    <row r="94" spans="1:12" x14ac:dyDescent="0.25">
      <c r="A94" s="1" t="s">
        <v>8</v>
      </c>
      <c r="B94" s="13" t="s">
        <v>9</v>
      </c>
      <c r="C94" s="13"/>
      <c r="D94" s="13"/>
      <c r="E94" s="13"/>
      <c r="F94" s="13"/>
      <c r="I94" s="13" t="s">
        <v>12</v>
      </c>
      <c r="J94" s="13"/>
      <c r="K94" s="13"/>
      <c r="L94" s="13"/>
    </row>
    <row r="95" spans="1:12" x14ac:dyDescent="0.25">
      <c r="B95" s="1" t="s">
        <v>10</v>
      </c>
      <c r="C95" s="1" t="s">
        <v>11</v>
      </c>
      <c r="D95" s="1" t="s">
        <v>13</v>
      </c>
      <c r="E95" s="1" t="s">
        <v>14</v>
      </c>
      <c r="F95" s="1" t="s">
        <v>16</v>
      </c>
      <c r="H95" s="1" t="s">
        <v>8</v>
      </c>
      <c r="I95" s="1" t="s">
        <v>10</v>
      </c>
      <c r="J95" s="1" t="s">
        <v>11</v>
      </c>
      <c r="K95" s="1" t="s">
        <v>14</v>
      </c>
      <c r="L95" s="1" t="s">
        <v>24</v>
      </c>
    </row>
    <row r="96" spans="1:12" x14ac:dyDescent="0.25">
      <c r="B96" s="1">
        <v>2016</v>
      </c>
      <c r="C96" s="1">
        <v>1</v>
      </c>
      <c r="D96" s="1">
        <v>137376</v>
      </c>
      <c r="E96" s="4">
        <f>D96*0.432</f>
        <v>59346.432000000001</v>
      </c>
      <c r="F96" s="5">
        <f>C96/E96*100000</f>
        <v>1.6850212663163977</v>
      </c>
      <c r="I96" s="1">
        <v>2016</v>
      </c>
      <c r="J96" s="1">
        <v>0</v>
      </c>
      <c r="K96" s="4">
        <v>59346.432000000001</v>
      </c>
      <c r="L96" s="5">
        <f>J96/K96*100000</f>
        <v>0</v>
      </c>
    </row>
    <row r="97" spans="1:12" x14ac:dyDescent="0.25">
      <c r="B97" s="1">
        <v>2017</v>
      </c>
      <c r="C97" s="1">
        <v>0</v>
      </c>
      <c r="D97" s="1">
        <v>140661</v>
      </c>
      <c r="E97" s="4">
        <f t="shared" ref="E97:E100" si="32">D97*0.432</f>
        <v>60765.551999999996</v>
      </c>
      <c r="F97" s="5">
        <f t="shared" ref="F97:F101" si="33">C97/E97*100000</f>
        <v>0</v>
      </c>
      <c r="I97" s="1">
        <v>2017</v>
      </c>
      <c r="J97" s="1">
        <v>0</v>
      </c>
      <c r="K97" s="4">
        <v>60765.551999999996</v>
      </c>
      <c r="L97" s="5">
        <f t="shared" ref="L97:L100" si="34">J97/K97*100000</f>
        <v>0</v>
      </c>
    </row>
    <row r="98" spans="1:12" x14ac:dyDescent="0.25">
      <c r="B98" s="1">
        <v>2018</v>
      </c>
      <c r="C98" s="1">
        <v>0</v>
      </c>
      <c r="D98" s="1">
        <v>143996</v>
      </c>
      <c r="E98" s="4">
        <f t="shared" si="32"/>
        <v>62206.271999999997</v>
      </c>
      <c r="F98" s="5">
        <f t="shared" si="33"/>
        <v>0</v>
      </c>
      <c r="I98" s="1">
        <v>2018</v>
      </c>
      <c r="J98" s="1">
        <v>0</v>
      </c>
      <c r="K98" s="4">
        <v>62206.271999999997</v>
      </c>
      <c r="L98" s="5">
        <f t="shared" si="34"/>
        <v>0</v>
      </c>
    </row>
    <row r="99" spans="1:12" x14ac:dyDescent="0.25">
      <c r="B99" s="1">
        <v>2019</v>
      </c>
      <c r="C99" s="1">
        <v>1</v>
      </c>
      <c r="D99" s="1">
        <v>147377</v>
      </c>
      <c r="E99" s="4">
        <f t="shared" si="32"/>
        <v>63666.864000000001</v>
      </c>
      <c r="F99" s="5">
        <f t="shared" si="33"/>
        <v>1.5706757599997387</v>
      </c>
      <c r="I99" s="1">
        <v>2019</v>
      </c>
      <c r="J99" s="1">
        <v>0</v>
      </c>
      <c r="K99" s="4">
        <v>63666.864000000001</v>
      </c>
      <c r="L99" s="5">
        <f t="shared" si="34"/>
        <v>0</v>
      </c>
    </row>
    <row r="100" spans="1:12" x14ac:dyDescent="0.25">
      <c r="B100" s="1">
        <v>2020</v>
      </c>
      <c r="C100" s="1">
        <v>1</v>
      </c>
      <c r="D100" s="1">
        <v>150802</v>
      </c>
      <c r="E100" s="4">
        <f t="shared" si="32"/>
        <v>65146.464</v>
      </c>
      <c r="F100" s="5">
        <f t="shared" si="33"/>
        <v>1.5350027286208503</v>
      </c>
      <c r="I100" s="1">
        <v>2020</v>
      </c>
      <c r="J100" s="1">
        <v>1</v>
      </c>
      <c r="K100" s="4">
        <v>65146.464</v>
      </c>
      <c r="L100" s="5">
        <f t="shared" si="34"/>
        <v>1.5350027286208503</v>
      </c>
    </row>
    <row r="101" spans="1:12" x14ac:dyDescent="0.25">
      <c r="A101" s="7" t="s">
        <v>15</v>
      </c>
      <c r="B101" s="7"/>
      <c r="C101" s="7">
        <f>SUM(C96:C100)</f>
        <v>3</v>
      </c>
      <c r="D101" s="7">
        <f>SUM(D96:D100)</f>
        <v>720212</v>
      </c>
      <c r="E101" s="8">
        <f>SUM(E96:E100)</f>
        <v>311131.58399999997</v>
      </c>
      <c r="F101" s="9">
        <f t="shared" si="33"/>
        <v>0.96422226295097069</v>
      </c>
      <c r="H101" s="7" t="s">
        <v>15</v>
      </c>
      <c r="J101" s="7">
        <f>SUM(J96:J100)</f>
        <v>1</v>
      </c>
      <c r="K101" s="8">
        <f>SUM(K96:K100)</f>
        <v>311131.58399999997</v>
      </c>
      <c r="L101" s="9">
        <f>J101/K101*100000</f>
        <v>0.32140742098365688</v>
      </c>
    </row>
  </sheetData>
  <mergeCells count="27">
    <mergeCell ref="A1:L1"/>
    <mergeCell ref="I76:L76"/>
    <mergeCell ref="I85:L85"/>
    <mergeCell ref="I94:L94"/>
    <mergeCell ref="N5:O5"/>
    <mergeCell ref="N4:P4"/>
    <mergeCell ref="N21:S21"/>
    <mergeCell ref="I4:L4"/>
    <mergeCell ref="I13:L13"/>
    <mergeCell ref="I22:L22"/>
    <mergeCell ref="I31:L31"/>
    <mergeCell ref="I40:L40"/>
    <mergeCell ref="I49:L49"/>
    <mergeCell ref="I58:L58"/>
    <mergeCell ref="I67:L67"/>
    <mergeCell ref="B58:F58"/>
    <mergeCell ref="B67:F67"/>
    <mergeCell ref="B76:F76"/>
    <mergeCell ref="B85:F85"/>
    <mergeCell ref="B94:F94"/>
    <mergeCell ref="B40:F40"/>
    <mergeCell ref="B49:F49"/>
    <mergeCell ref="B4:F4"/>
    <mergeCell ref="B12:F12"/>
    <mergeCell ref="B13:F13"/>
    <mergeCell ref="B22:F22"/>
    <mergeCell ref="B31:F31"/>
  </mergeCells>
  <pageMargins left="0.7" right="0.7" top="0.75" bottom="0.75" header="0.3" footer="0.3"/>
  <ignoredErrors>
    <ignoredError sqref="F42:F47 F51:F56 F62 F64 F69:F74" evalError="1"/>
    <ignoredError sqref="O24 O27 Q28" 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Analysis_Allforms_PTB_spatial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Maxwell Appiah Afranie</dc:creator>
  <cp:lastModifiedBy>Maxwell Appiah Afranie</cp:lastModifiedBy>
  <dcterms:created xsi:type="dcterms:W3CDTF">2023-08-11T16:34:44Z</dcterms:created>
  <dcterms:modified xsi:type="dcterms:W3CDTF">2025-02-02T08:45:11Z</dcterms:modified>
</cp:coreProperties>
</file>