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ohdfaisal\Desktop\DMH\Graph files\"/>
    </mc:Choice>
  </mc:AlternateContent>
  <xr:revisionPtr revIDLastSave="0" documentId="13_ncr:1_{437BABDE-6240-42C0-A91C-B39A70FBA7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Ak_don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2" l="1"/>
  <c r="E2" i="1"/>
  <c r="D2" i="1"/>
  <c r="F2" i="2" l="1"/>
  <c r="J3" i="2"/>
  <c r="J5" i="2" s="1"/>
  <c r="J2" i="2"/>
  <c r="F9" i="2"/>
  <c r="G9" i="2"/>
  <c r="F10" i="2"/>
  <c r="G10" i="2"/>
  <c r="G8" i="2"/>
  <c r="F8" i="2"/>
  <c r="G7" i="2"/>
  <c r="F7" i="2"/>
  <c r="G6" i="2"/>
  <c r="F6" i="2"/>
  <c r="G5" i="2"/>
  <c r="F5" i="2"/>
  <c r="G4" i="2"/>
  <c r="F4" i="2"/>
  <c r="G3" i="2"/>
  <c r="F3" i="2"/>
  <c r="G2" i="2"/>
  <c r="C16" i="2"/>
  <c r="B16" i="2"/>
  <c r="C15" i="2"/>
  <c r="B15" i="2"/>
  <c r="T2" i="1"/>
  <c r="T3" i="1"/>
  <c r="T4" i="1"/>
  <c r="T5" i="1"/>
  <c r="T6" i="1"/>
  <c r="T7" i="1"/>
  <c r="T8" i="1"/>
  <c r="T9" i="1"/>
  <c r="T10" i="1"/>
  <c r="S3" i="1"/>
  <c r="S4" i="1"/>
  <c r="S5" i="1"/>
  <c r="S6" i="1"/>
  <c r="S7" i="1"/>
  <c r="S8" i="1"/>
  <c r="S9" i="1"/>
  <c r="S10" i="1"/>
  <c r="S2" i="1"/>
  <c r="E3" i="1"/>
  <c r="D3" i="1"/>
  <c r="B26" i="1"/>
  <c r="B25" i="1"/>
  <c r="B22" i="1"/>
  <c r="B21" i="1"/>
  <c r="E4" i="1"/>
  <c r="E5" i="1"/>
  <c r="E6" i="1"/>
  <c r="E7" i="1"/>
  <c r="E8" i="1"/>
  <c r="E9" i="1"/>
  <c r="E10" i="1"/>
  <c r="D4" i="1"/>
  <c r="D5" i="1"/>
  <c r="D6" i="1"/>
  <c r="D7" i="1"/>
  <c r="D8" i="1"/>
  <c r="D9" i="1"/>
  <c r="D10" i="1"/>
  <c r="J4" i="2" l="1"/>
  <c r="O3" i="2"/>
  <c r="O4" i="2"/>
  <c r="E12" i="1"/>
  <c r="C17" i="1" s="1"/>
  <c r="M3" i="2" l="1"/>
  <c r="M4" i="2"/>
  <c r="N4" i="2"/>
  <c r="N3" i="2"/>
  <c r="E14" i="1"/>
  <c r="C26" i="1" s="1"/>
  <c r="E13" i="1"/>
  <c r="C22" i="1" s="1"/>
  <c r="C18" i="1"/>
  <c r="C25" i="1" l="1"/>
  <c r="C21" i="1"/>
</calcChain>
</file>

<file path=xl/sharedStrings.xml><?xml version="1.0" encoding="utf-8"?>
<sst xmlns="http://schemas.openxmlformats.org/spreadsheetml/2006/main" count="36" uniqueCount="26">
  <si>
    <t>Average</t>
  </si>
  <si>
    <t>Difference</t>
  </si>
  <si>
    <t>Avg Difference</t>
  </si>
  <si>
    <t>Lowe</t>
  </si>
  <si>
    <t>Upper</t>
  </si>
  <si>
    <t>X</t>
  </si>
  <si>
    <t>Y</t>
  </si>
  <si>
    <t>Limits graph</t>
  </si>
  <si>
    <t>Sleep data - Paper</t>
  </si>
  <si>
    <t>Sleep data - Accelerometer</t>
  </si>
  <si>
    <t>Mean</t>
  </si>
  <si>
    <t>Median</t>
  </si>
  <si>
    <t>St Dev</t>
  </si>
  <si>
    <t>IQR</t>
  </si>
  <si>
    <t>Min</t>
  </si>
  <si>
    <t>Max</t>
  </si>
  <si>
    <t>Correlation</t>
  </si>
  <si>
    <t>p-value</t>
  </si>
  <si>
    <t>Paper based recording</t>
  </si>
  <si>
    <t>Means</t>
  </si>
  <si>
    <t>Bias</t>
  </si>
  <si>
    <t>X-axis</t>
  </si>
  <si>
    <t>Upper LoA</t>
  </si>
  <si>
    <t>Lower LoA</t>
  </si>
  <si>
    <t>Std. Dev</t>
  </si>
  <si>
    <t>Accelerometer recording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</si>
</sst>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2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Bland Altman plot to compare sleep measures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Sheet1!$D$2:$D$10</c:f>
              <c:numCache>
                <c:formatCode>General</c:formatCode>
                <c:ptCount val="9"/>
                <c:pt idx="0">
                  <c:v>38.200000000000003</c:v>
                </c:pt>
                <c:pt idx="1">
                  <c:v>37</c:v>
                </c:pt>
                <c:pt idx="2">
                  <c:v>38.5</c:v>
                </c:pt>
                <c:pt idx="3">
                  <c:v>62.15</c:v>
                </c:pt>
                <c:pt idx="4">
                  <c:v>64.7</c:v>
                </c:pt>
                <c:pt idx="5">
                  <c:v>44.7</c:v>
                </c:pt>
                <c:pt idx="6">
                  <c:v>38</c:v>
                </c:pt>
                <c:pt idx="7">
                  <c:v>40.950000000000003</c:v>
                </c:pt>
                <c:pt idx="8">
                  <c:v>64</c:v>
                </c:pt>
              </c:numCache>
            </c:numRef>
          </c:xVal>
          <c:yVal>
            <c:numRef>
              <c:f>Sheet1!$E$2:$E$10</c:f>
              <c:numCache>
                <c:formatCode>General</c:formatCode>
                <c:ptCount val="9"/>
                <c:pt idx="0">
                  <c:v>3.6000000000000014</c:v>
                </c:pt>
                <c:pt idx="1">
                  <c:v>2</c:v>
                </c:pt>
                <c:pt idx="2">
                  <c:v>3</c:v>
                </c:pt>
                <c:pt idx="3">
                  <c:v>-0.29999999999999716</c:v>
                </c:pt>
                <c:pt idx="4">
                  <c:v>0.59999999999999432</c:v>
                </c:pt>
                <c:pt idx="5">
                  <c:v>2.6000000000000014</c:v>
                </c:pt>
                <c:pt idx="6">
                  <c:v>4</c:v>
                </c:pt>
                <c:pt idx="7">
                  <c:v>2.1000000000000014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1D-490E-90A9-F476337599AA}"/>
            </c:ext>
          </c:extLst>
        </c:ser>
        <c:ser>
          <c:idx val="1"/>
          <c:order val="1"/>
          <c:tx>
            <c:v>Avg Difference</c:v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Sheet1!$B$17:$B$18</c:f>
              <c:numCache>
                <c:formatCode>General</c:formatCode>
                <c:ptCount val="2"/>
                <c:pt idx="0">
                  <c:v>0</c:v>
                </c:pt>
                <c:pt idx="1">
                  <c:v>70</c:v>
                </c:pt>
              </c:numCache>
            </c:numRef>
          </c:xVal>
          <c:yVal>
            <c:numRef>
              <c:f>Sheet1!$C$17:$C$18</c:f>
              <c:numCache>
                <c:formatCode>General</c:formatCode>
                <c:ptCount val="2"/>
                <c:pt idx="0">
                  <c:v>1.9555555555555557</c:v>
                </c:pt>
                <c:pt idx="1">
                  <c:v>1.9555555555555557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1D-490E-90A9-F476337599AA}"/>
            </c:ext>
          </c:extLst>
        </c:ser>
        <c:ser>
          <c:idx val="2"/>
          <c:order val="2"/>
          <c:tx>
            <c:v>Lower</c:v>
          </c:tx>
          <c:spPr>
            <a:ln w="25400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Sheet1!$B$21:$B$22</c:f>
              <c:numCache>
                <c:formatCode>General</c:formatCode>
                <c:ptCount val="2"/>
                <c:pt idx="0">
                  <c:v>0</c:v>
                </c:pt>
                <c:pt idx="1">
                  <c:v>70</c:v>
                </c:pt>
              </c:numCache>
            </c:numRef>
          </c:xVal>
          <c:yVal>
            <c:numRef>
              <c:f>Sheet1!$C$21:$C$22</c:f>
              <c:numCache>
                <c:formatCode>General</c:formatCode>
                <c:ptCount val="2"/>
                <c:pt idx="0">
                  <c:v>-1.0778746993062751</c:v>
                </c:pt>
                <c:pt idx="1">
                  <c:v>-1.0778746993062751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11D-490E-90A9-F476337599AA}"/>
            </c:ext>
          </c:extLst>
        </c:ser>
        <c:ser>
          <c:idx val="3"/>
          <c:order val="3"/>
          <c:tx>
            <c:v>Upper</c:v>
          </c:tx>
          <c:spPr>
            <a:ln w="25400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Sheet1!$B$25:$B$26</c:f>
              <c:numCache>
                <c:formatCode>General</c:formatCode>
                <c:ptCount val="2"/>
                <c:pt idx="0">
                  <c:v>0</c:v>
                </c:pt>
                <c:pt idx="1">
                  <c:v>70</c:v>
                </c:pt>
              </c:numCache>
            </c:numRef>
          </c:xVal>
          <c:yVal>
            <c:numRef>
              <c:f>Sheet1!$C$25:$C$26</c:f>
              <c:numCache>
                <c:formatCode>General</c:formatCode>
                <c:ptCount val="2"/>
                <c:pt idx="0">
                  <c:v>4.9889858104173861</c:v>
                </c:pt>
                <c:pt idx="1">
                  <c:v>4.9889858104173861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11D-490E-90A9-F47633759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7182896"/>
        <c:axId val="1737188656"/>
      </c:scatterChart>
      <c:valAx>
        <c:axId val="1737182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/>
                  <a:t>The</a:t>
                </a:r>
                <a:r>
                  <a:rPr lang="en-IE" baseline="0"/>
                  <a:t> mean of sleep: Accelerometer and paper-based recording (hours per week)</a:t>
                </a:r>
                <a:endParaRPr lang="en-IE"/>
              </a:p>
            </c:rich>
          </c:tx>
          <c:layout>
            <c:manualLayout>
              <c:xMode val="edge"/>
              <c:yMode val="edge"/>
              <c:x val="0.17026464233934951"/>
              <c:y val="0.919793917873705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7188656"/>
        <c:crosses val="autoZero"/>
        <c:crossBetween val="midCat"/>
      </c:valAx>
      <c:valAx>
        <c:axId val="173718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/>
                  <a:t>The differences in</a:t>
                </a:r>
                <a:r>
                  <a:rPr lang="en-IE" baseline="0"/>
                  <a:t> sleep: Accelerometer and paper-based recording (hours per week)</a:t>
                </a:r>
                <a:endParaRPr lang="en-I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7182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Sheet1!$A$2:$A$10</c:f>
              <c:numCache>
                <c:formatCode>General</c:formatCode>
                <c:ptCount val="9"/>
                <c:pt idx="0">
                  <c:v>40</c:v>
                </c:pt>
                <c:pt idx="1">
                  <c:v>38</c:v>
                </c:pt>
                <c:pt idx="2">
                  <c:v>40</c:v>
                </c:pt>
                <c:pt idx="3">
                  <c:v>62</c:v>
                </c:pt>
                <c:pt idx="4">
                  <c:v>65</c:v>
                </c:pt>
                <c:pt idx="5">
                  <c:v>46</c:v>
                </c:pt>
                <c:pt idx="6">
                  <c:v>40</c:v>
                </c:pt>
                <c:pt idx="7">
                  <c:v>42</c:v>
                </c:pt>
                <c:pt idx="8">
                  <c:v>64</c:v>
                </c:pt>
              </c:numCache>
            </c:numRef>
          </c:xVal>
          <c:yVal>
            <c:numRef>
              <c:f>Sheet1!$B$2:$B$10</c:f>
              <c:numCache>
                <c:formatCode>General</c:formatCode>
                <c:ptCount val="9"/>
                <c:pt idx="0">
                  <c:v>36.4</c:v>
                </c:pt>
                <c:pt idx="1">
                  <c:v>36</c:v>
                </c:pt>
                <c:pt idx="2">
                  <c:v>37</c:v>
                </c:pt>
                <c:pt idx="3">
                  <c:v>62.3</c:v>
                </c:pt>
                <c:pt idx="4">
                  <c:v>64.400000000000006</c:v>
                </c:pt>
                <c:pt idx="5">
                  <c:v>43.4</c:v>
                </c:pt>
                <c:pt idx="6">
                  <c:v>36</c:v>
                </c:pt>
                <c:pt idx="7">
                  <c:v>39.9</c:v>
                </c:pt>
                <c:pt idx="8">
                  <c:v>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C9-44D3-A17A-77EB928BF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9162943"/>
        <c:axId val="1239160543"/>
      </c:scatterChart>
      <c:valAx>
        <c:axId val="1239162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160543"/>
        <c:crosses val="autoZero"/>
        <c:crossBetween val="midCat"/>
      </c:valAx>
      <c:valAx>
        <c:axId val="1239160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1629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Bland-Altman plot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Ak_done!$G$2:$G$10</c:f>
              <c:numCache>
                <c:formatCode>General</c:formatCode>
                <c:ptCount val="9"/>
                <c:pt idx="0">
                  <c:v>38.200000000000003</c:v>
                </c:pt>
                <c:pt idx="1">
                  <c:v>37</c:v>
                </c:pt>
                <c:pt idx="2">
                  <c:v>38.5</c:v>
                </c:pt>
                <c:pt idx="3">
                  <c:v>62.15</c:v>
                </c:pt>
                <c:pt idx="4">
                  <c:v>64.7</c:v>
                </c:pt>
                <c:pt idx="5">
                  <c:v>44.7</c:v>
                </c:pt>
                <c:pt idx="6">
                  <c:v>38</c:v>
                </c:pt>
                <c:pt idx="7">
                  <c:v>40.950000000000003</c:v>
                </c:pt>
                <c:pt idx="8">
                  <c:v>64</c:v>
                </c:pt>
              </c:numCache>
            </c:numRef>
          </c:xVal>
          <c:yVal>
            <c:numRef>
              <c:f>Ak_done!$F$2:$F$10</c:f>
              <c:numCache>
                <c:formatCode>General</c:formatCode>
                <c:ptCount val="9"/>
                <c:pt idx="0">
                  <c:v>-3.6000000000000014</c:v>
                </c:pt>
                <c:pt idx="1">
                  <c:v>-2</c:v>
                </c:pt>
                <c:pt idx="2">
                  <c:v>-3</c:v>
                </c:pt>
                <c:pt idx="3">
                  <c:v>0.29999999999999716</c:v>
                </c:pt>
                <c:pt idx="4">
                  <c:v>-0.59999999999999432</c:v>
                </c:pt>
                <c:pt idx="5">
                  <c:v>-2.6000000000000014</c:v>
                </c:pt>
                <c:pt idx="6">
                  <c:v>-4</c:v>
                </c:pt>
                <c:pt idx="7">
                  <c:v>-2.1000000000000014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C1-4CF6-9B3F-6E38C60D67B5}"/>
            </c:ext>
          </c:extLst>
        </c:ser>
        <c:ser>
          <c:idx val="1"/>
          <c:order val="1"/>
          <c:tx>
            <c:v>Upper LoA</c:v>
          </c:tx>
          <c:spPr>
            <a:ln w="12700" cap="flat" cmpd="sng" algn="ctr">
              <a:solidFill>
                <a:srgbClr val="C00000"/>
              </a:solidFill>
              <a:prstDash val="sysDash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</c:marker>
          <c:xVal>
            <c:numRef>
              <c:f>Ak_done!$L$3:$L$4</c:f>
              <c:numCache>
                <c:formatCode>General</c:formatCode>
                <c:ptCount val="2"/>
                <c:pt idx="0">
                  <c:v>35</c:v>
                </c:pt>
                <c:pt idx="1">
                  <c:v>65</c:v>
                </c:pt>
              </c:numCache>
            </c:numRef>
          </c:xVal>
          <c:yVal>
            <c:numRef>
              <c:f>Ak_done!$M$3:$M$4</c:f>
              <c:numCache>
                <c:formatCode>0.00</c:formatCode>
                <c:ptCount val="2"/>
                <c:pt idx="0">
                  <c:v>1.0778746993062751</c:v>
                </c:pt>
                <c:pt idx="1">
                  <c:v>1.0778746993062751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BC1-4CF6-9B3F-6E38C60D67B5}"/>
            </c:ext>
          </c:extLst>
        </c:ser>
        <c:ser>
          <c:idx val="2"/>
          <c:order val="2"/>
          <c:tx>
            <c:v>Lower LoA</c:v>
          </c:tx>
          <c:spPr>
            <a:ln w="12700" cap="flat" cmpd="sng" algn="ctr">
              <a:solidFill>
                <a:srgbClr val="C00000"/>
              </a:solidFill>
              <a:prstDash val="sysDash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</c:marker>
          <c:xVal>
            <c:numRef>
              <c:f>Ak_done!$L$3:$L$4</c:f>
              <c:numCache>
                <c:formatCode>General</c:formatCode>
                <c:ptCount val="2"/>
                <c:pt idx="0">
                  <c:v>35</c:v>
                </c:pt>
                <c:pt idx="1">
                  <c:v>65</c:v>
                </c:pt>
              </c:numCache>
            </c:numRef>
          </c:xVal>
          <c:yVal>
            <c:numRef>
              <c:f>Ak_done!$N$3:$N$4</c:f>
              <c:numCache>
                <c:formatCode>General</c:formatCode>
                <c:ptCount val="2"/>
                <c:pt idx="0">
                  <c:v>-4.9889858104173861</c:v>
                </c:pt>
                <c:pt idx="1">
                  <c:v>-4.9889858104173861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BC1-4CF6-9B3F-6E38C60D67B5}"/>
            </c:ext>
          </c:extLst>
        </c:ser>
        <c:ser>
          <c:idx val="3"/>
          <c:order val="3"/>
          <c:tx>
            <c:v>Bias</c:v>
          </c:tx>
          <c:spPr>
            <a:ln w="12700" cap="flat" cmpd="sng" algn="ctr">
              <a:solidFill>
                <a:schemeClr val="accent1"/>
              </a:solidFill>
              <a:prstDash val="sysDash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chemeClr val="lt1"/>
                </a:solidFill>
                <a:ln w="12700" cap="flat" cmpd="sng" algn="ctr">
                  <a:solidFill>
                    <a:schemeClr val="accent1"/>
                  </a:solidFill>
                  <a:prstDash val="solid"/>
                  <a:miter lim="800000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C1-4CF6-9B3F-6E38C60D67B5}"/>
              </c:ext>
            </c:extLst>
          </c:dPt>
          <c:dPt>
            <c:idx val="1"/>
            <c:marker>
              <c:symbol val="circle"/>
              <c:size val="2"/>
              <c:spPr>
                <a:solidFill>
                  <a:schemeClr val="lt1"/>
                </a:solidFill>
                <a:ln w="12700" cap="flat" cmpd="sng" algn="ctr">
                  <a:solidFill>
                    <a:schemeClr val="accent1"/>
                  </a:solidFill>
                  <a:prstDash val="solid"/>
                  <a:miter lim="800000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C1-4CF6-9B3F-6E38C60D67B5}"/>
              </c:ext>
            </c:extLst>
          </c:dPt>
          <c:xVal>
            <c:numRef>
              <c:f>Ak_done!$L$3:$L$4</c:f>
              <c:numCache>
                <c:formatCode>General</c:formatCode>
                <c:ptCount val="2"/>
                <c:pt idx="0">
                  <c:v>35</c:v>
                </c:pt>
                <c:pt idx="1">
                  <c:v>65</c:v>
                </c:pt>
              </c:numCache>
            </c:numRef>
          </c:xVal>
          <c:yVal>
            <c:numRef>
              <c:f>Ak_done!$O$3:$O$4</c:f>
              <c:numCache>
                <c:formatCode>General</c:formatCode>
                <c:ptCount val="2"/>
                <c:pt idx="0">
                  <c:v>-1.9555555555555557</c:v>
                </c:pt>
                <c:pt idx="1">
                  <c:v>-1.9555555555555557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BC1-4CF6-9B3F-6E38C60D6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9667439"/>
        <c:axId val="2039665039"/>
      </c:scatterChart>
      <c:valAx>
        <c:axId val="2039667439"/>
        <c:scaling>
          <c:orientation val="minMax"/>
          <c:max val="65"/>
          <c:min val="3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 sz="1000" b="0" i="0" u="none" strike="noStrike" kern="1200" baseline="0" dirty="0">
                    <a:solidFill>
                      <a:sysClr val="windowText" lastClr="000000"/>
                    </a:solidFill>
                  </a:rPr>
                  <a:t>Average of paper and accelerometer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9665039"/>
        <c:crossesAt val="-6"/>
        <c:crossBetween val="midCat"/>
      </c:valAx>
      <c:valAx>
        <c:axId val="203966503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/>
                  <a:t>Difference between paper and accelerometer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96674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Ak_done!$C$1</c:f>
              <c:strCache>
                <c:ptCount val="1"/>
                <c:pt idx="0">
                  <c:v>Sleep data - Accelerometer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backward val="20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Ak_done!$C$2:$C$10</c:f>
              <c:numCache>
                <c:formatCode>General</c:formatCode>
                <c:ptCount val="9"/>
                <c:pt idx="0">
                  <c:v>36.4</c:v>
                </c:pt>
                <c:pt idx="1">
                  <c:v>36</c:v>
                </c:pt>
                <c:pt idx="2">
                  <c:v>37</c:v>
                </c:pt>
                <c:pt idx="3">
                  <c:v>62.3</c:v>
                </c:pt>
                <c:pt idx="4">
                  <c:v>64.400000000000006</c:v>
                </c:pt>
                <c:pt idx="5">
                  <c:v>43.4</c:v>
                </c:pt>
                <c:pt idx="6">
                  <c:v>36</c:v>
                </c:pt>
                <c:pt idx="7">
                  <c:v>39.9</c:v>
                </c:pt>
                <c:pt idx="8">
                  <c:v>64</c:v>
                </c:pt>
              </c:numCache>
            </c:numRef>
          </c:xVal>
          <c:yVal>
            <c:numRef>
              <c:f>Ak_done!$B$2:$B$10</c:f>
              <c:numCache>
                <c:formatCode>General</c:formatCode>
                <c:ptCount val="9"/>
                <c:pt idx="0">
                  <c:v>40</c:v>
                </c:pt>
                <c:pt idx="1">
                  <c:v>38</c:v>
                </c:pt>
                <c:pt idx="2">
                  <c:v>40</c:v>
                </c:pt>
                <c:pt idx="3">
                  <c:v>62</c:v>
                </c:pt>
                <c:pt idx="4">
                  <c:v>65</c:v>
                </c:pt>
                <c:pt idx="5">
                  <c:v>46</c:v>
                </c:pt>
                <c:pt idx="6">
                  <c:v>40</c:v>
                </c:pt>
                <c:pt idx="7">
                  <c:v>42</c:v>
                </c:pt>
                <c:pt idx="8">
                  <c:v>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17-47CE-BCC8-B5D8F3991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2966863"/>
        <c:axId val="282951503"/>
      </c:scatterChart>
      <c:valAx>
        <c:axId val="282966863"/>
        <c:scaling>
          <c:orientation val="minMax"/>
          <c:max val="7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/>
                  <a:t>Accelerometer data (hours per week)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951503"/>
        <c:crosses val="autoZero"/>
        <c:crossBetween val="midCat"/>
        <c:majorUnit val="10"/>
      </c:valAx>
      <c:valAx>
        <c:axId val="28295150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/>
                  <a:t>Paper based recording (Hours per week)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9668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AF-44E0-B737-EC6A21E85B1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2-90AF-44E0-B737-EC6A21E85B1B}"/>
              </c:ext>
            </c:extLst>
          </c:dPt>
          <c:errBars>
            <c:errBarType val="both"/>
            <c:errValType val="cust"/>
            <c:noEndCap val="0"/>
            <c:plus>
              <c:numRef>
                <c:f>Ak_done!$B$16:$C$16</c:f>
                <c:numCache>
                  <c:formatCode>General</c:formatCode>
                  <c:ptCount val="2"/>
                  <c:pt idx="0">
                    <c:v>3.8554114606438836</c:v>
                  </c:pt>
                  <c:pt idx="1">
                    <c:v>4.3175031364590089</c:v>
                  </c:pt>
                </c:numCache>
              </c:numRef>
            </c:plus>
            <c:minus>
              <c:numRef>
                <c:f>Ak_done!$B$16:$C$16</c:f>
                <c:numCache>
                  <c:formatCode>General</c:formatCode>
                  <c:ptCount val="2"/>
                  <c:pt idx="0">
                    <c:v>3.8554114606438836</c:v>
                  </c:pt>
                  <c:pt idx="1">
                    <c:v>4.3175031364590089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Ak_done!$B$14:$C$14</c:f>
              <c:strCache>
                <c:ptCount val="2"/>
                <c:pt idx="0">
                  <c:v>Paper based recording</c:v>
                </c:pt>
                <c:pt idx="1">
                  <c:v>Accelerometer recording</c:v>
                </c:pt>
              </c:strCache>
            </c:strRef>
          </c:cat>
          <c:val>
            <c:numRef>
              <c:f>Ak_done!$B$15:$C$15</c:f>
              <c:numCache>
                <c:formatCode>General</c:formatCode>
                <c:ptCount val="2"/>
                <c:pt idx="0">
                  <c:v>48.555555555555557</c:v>
                </c:pt>
                <c:pt idx="1">
                  <c:v>46.599999999999994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F-44E0-B737-EC6A21E85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4395423"/>
        <c:axId val="134397343"/>
      </c:barChart>
      <c:catAx>
        <c:axId val="134395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397343"/>
        <c:crosses val="autoZero"/>
        <c:auto val="1"/>
        <c:lblAlgn val="ctr"/>
        <c:lblOffset val="100"/>
        <c:noMultiLvlLbl val="0"/>
      </c:catAx>
      <c:valAx>
        <c:axId val="1343973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/>
                  <a:t>Sleep duration (Hours per week)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395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Ak_done!$C$1</c:f>
              <c:strCache>
                <c:ptCount val="1"/>
                <c:pt idx="0">
                  <c:v>Sleep data - Accelerometer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backward val="20"/>
            <c:dispRSqr val="0"/>
            <c:dispEq val="0"/>
          </c:trendline>
          <c:xVal>
            <c:numRef>
              <c:f>Ak_done!$C$2:$C$10</c:f>
              <c:numCache>
                <c:formatCode>General</c:formatCode>
                <c:ptCount val="9"/>
                <c:pt idx="0">
                  <c:v>36.4</c:v>
                </c:pt>
                <c:pt idx="1">
                  <c:v>36</c:v>
                </c:pt>
                <c:pt idx="2">
                  <c:v>37</c:v>
                </c:pt>
                <c:pt idx="3">
                  <c:v>62.3</c:v>
                </c:pt>
                <c:pt idx="4">
                  <c:v>64.400000000000006</c:v>
                </c:pt>
                <c:pt idx="5">
                  <c:v>43.4</c:v>
                </c:pt>
                <c:pt idx="6">
                  <c:v>36</c:v>
                </c:pt>
                <c:pt idx="7">
                  <c:v>39.9</c:v>
                </c:pt>
                <c:pt idx="8">
                  <c:v>64</c:v>
                </c:pt>
              </c:numCache>
            </c:numRef>
          </c:xVal>
          <c:yVal>
            <c:numRef>
              <c:f>Ak_done!$B$2:$B$10</c:f>
              <c:numCache>
                <c:formatCode>General</c:formatCode>
                <c:ptCount val="9"/>
                <c:pt idx="0">
                  <c:v>40</c:v>
                </c:pt>
                <c:pt idx="1">
                  <c:v>38</c:v>
                </c:pt>
                <c:pt idx="2">
                  <c:v>40</c:v>
                </c:pt>
                <c:pt idx="3">
                  <c:v>62</c:v>
                </c:pt>
                <c:pt idx="4">
                  <c:v>65</c:v>
                </c:pt>
                <c:pt idx="5">
                  <c:v>46</c:v>
                </c:pt>
                <c:pt idx="6">
                  <c:v>40</c:v>
                </c:pt>
                <c:pt idx="7">
                  <c:v>42</c:v>
                </c:pt>
                <c:pt idx="8">
                  <c:v>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78-400A-98AD-90A636767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909087"/>
        <c:axId val="179910047"/>
      </c:scatterChart>
      <c:valAx>
        <c:axId val="17990908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 sz="1000" b="0" i="0" u="none" strike="noStrike" kern="1200" baseline="0">
                    <a:solidFill>
                      <a:sysClr val="windowText" lastClr="000000"/>
                    </a:solidFill>
                  </a:rPr>
                  <a:t>Accelerometer data (hours per week)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910047"/>
        <c:crosses val="autoZero"/>
        <c:crossBetween val="midCat"/>
      </c:valAx>
      <c:valAx>
        <c:axId val="17991004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 sz="1000" b="0" i="0" u="none" strike="noStrike" kern="1200" baseline="0">
                    <a:solidFill>
                      <a:sysClr val="windowText" lastClr="000000"/>
                    </a:solidFill>
                  </a:rPr>
                  <a:t>Paper based recording (Hours per week)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9090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67-4EF8-A0F6-F856B945E2F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67-4EF8-A0F6-F856B945E2FE}"/>
              </c:ext>
            </c:extLst>
          </c:dPt>
          <c:errBars>
            <c:errBarType val="both"/>
            <c:errValType val="cust"/>
            <c:noEndCap val="0"/>
            <c:plus>
              <c:numRef>
                <c:f>Ak_done!$B$16:$C$16</c:f>
                <c:numCache>
                  <c:formatCode>General</c:formatCode>
                  <c:ptCount val="2"/>
                  <c:pt idx="0">
                    <c:v>3.8554114606438836</c:v>
                  </c:pt>
                  <c:pt idx="1">
                    <c:v>4.3175031364590089</c:v>
                  </c:pt>
                </c:numCache>
              </c:numRef>
            </c:plus>
            <c:minus>
              <c:numRef>
                <c:f>Ak_done!$B$16:$C$16</c:f>
                <c:numCache>
                  <c:formatCode>General</c:formatCode>
                  <c:ptCount val="2"/>
                  <c:pt idx="0">
                    <c:v>3.8554114606438836</c:v>
                  </c:pt>
                  <c:pt idx="1">
                    <c:v>4.3175031364590089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Ak_done!$B$14:$C$14</c:f>
              <c:strCache>
                <c:ptCount val="2"/>
                <c:pt idx="0">
                  <c:v>Paper based recording</c:v>
                </c:pt>
                <c:pt idx="1">
                  <c:v>Accelerometer recording</c:v>
                </c:pt>
              </c:strCache>
            </c:strRef>
          </c:cat>
          <c:val>
            <c:numRef>
              <c:f>Ak_done!$B$15:$C$15</c:f>
              <c:numCache>
                <c:formatCode>General</c:formatCode>
                <c:ptCount val="2"/>
                <c:pt idx="0">
                  <c:v>48.555555555555557</c:v>
                </c:pt>
                <c:pt idx="1">
                  <c:v>46.599999999999994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67-4EF8-A0F6-F856B945E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4395423"/>
        <c:axId val="134397343"/>
      </c:barChart>
      <c:scatterChart>
        <c:scatterStyle val="lineMarker"/>
        <c:varyColors val="0"/>
        <c:ser>
          <c:idx val="1"/>
          <c:order val="1"/>
          <c:tx>
            <c:v>paper</c:v>
          </c:tx>
          <c:spPr>
            <a:ln w="12700" cap="flat" cmpd="sng" algn="ctr">
              <a:noFill/>
              <a:prstDash val="solid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</c:marker>
          <c:xVal>
            <c:numRef>
              <c:f>Ak_done!$J$42:$J$50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xVal>
          <c:yVal>
            <c:numRef>
              <c:f>Ak_done!$K$42:$K$50</c:f>
              <c:numCache>
                <c:formatCode>General</c:formatCode>
                <c:ptCount val="9"/>
                <c:pt idx="0">
                  <c:v>40</c:v>
                </c:pt>
                <c:pt idx="1">
                  <c:v>38</c:v>
                </c:pt>
                <c:pt idx="2">
                  <c:v>40</c:v>
                </c:pt>
                <c:pt idx="3">
                  <c:v>62</c:v>
                </c:pt>
                <c:pt idx="4">
                  <c:v>65</c:v>
                </c:pt>
                <c:pt idx="5">
                  <c:v>46</c:v>
                </c:pt>
                <c:pt idx="6">
                  <c:v>40</c:v>
                </c:pt>
                <c:pt idx="7">
                  <c:v>42</c:v>
                </c:pt>
                <c:pt idx="8">
                  <c:v>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367-4EF8-A0F6-F856B945E2FE}"/>
            </c:ext>
          </c:extLst>
        </c:ser>
        <c:ser>
          <c:idx val="2"/>
          <c:order val="2"/>
          <c:tx>
            <c:v>App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" lastClr="FFFFFF"/>
              </a:solidFill>
              <a:ln w="9525">
                <a:solidFill>
                  <a:schemeClr val="dk1"/>
                </a:solidFill>
              </a:ln>
              <a:effectLst/>
            </c:spPr>
          </c:marker>
          <c:xVal>
            <c:numRef>
              <c:f>Ak_done!$L$42:$L$50</c:f>
              <c:numCache>
                <c:formatCode>General</c:formatCode>
                <c:ptCount val="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</c:numCache>
            </c:numRef>
          </c:xVal>
          <c:yVal>
            <c:numRef>
              <c:f>Ak_done!$M$42:$M$50</c:f>
              <c:numCache>
                <c:formatCode>General</c:formatCode>
                <c:ptCount val="9"/>
                <c:pt idx="0">
                  <c:v>36.4</c:v>
                </c:pt>
                <c:pt idx="1">
                  <c:v>36</c:v>
                </c:pt>
                <c:pt idx="2">
                  <c:v>37</c:v>
                </c:pt>
                <c:pt idx="3">
                  <c:v>62.3</c:v>
                </c:pt>
                <c:pt idx="4">
                  <c:v>64.400000000000006</c:v>
                </c:pt>
                <c:pt idx="5">
                  <c:v>43.4</c:v>
                </c:pt>
                <c:pt idx="6">
                  <c:v>36</c:v>
                </c:pt>
                <c:pt idx="7">
                  <c:v>39.9</c:v>
                </c:pt>
                <c:pt idx="8">
                  <c:v>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367-4EF8-A0F6-F856B945E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395423"/>
        <c:axId val="134397343"/>
      </c:scatterChart>
      <c:catAx>
        <c:axId val="134395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397343"/>
        <c:crosses val="autoZero"/>
        <c:auto val="1"/>
        <c:lblAlgn val="ctr"/>
        <c:lblOffset val="100"/>
        <c:noMultiLvlLbl val="0"/>
      </c:catAx>
      <c:valAx>
        <c:axId val="1343973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/>
                  <a:t>Sleep duration (Hours per week)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395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574673</xdr:colOff>
      <xdr:row>0</xdr:row>
      <xdr:rowOff>150471</xdr:rowOff>
    </xdr:from>
    <xdr:to>
      <xdr:col>15</xdr:col>
      <xdr:colOff>578734</xdr:colOff>
      <xdr:row>23</xdr:row>
      <xdr:rowOff>17362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808757-250E-24A3-CECA-291DF59C5C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466725</xdr:colOff>
      <xdr:row>21</xdr:row>
      <xdr:rowOff>128587</xdr:rowOff>
    </xdr:from>
    <xdr:to>
      <xdr:col>24</xdr:col>
      <xdr:colOff>161925</xdr:colOff>
      <xdr:row>36</xdr:row>
      <xdr:rowOff>14287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A4F84C-E8DB-DC0B-B8B9-9050FA119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371474</xdr:colOff>
      <xdr:row>18</xdr:row>
      <xdr:rowOff>161924</xdr:rowOff>
    </xdr:from>
    <xdr:to>
      <xdr:col>15</xdr:col>
      <xdr:colOff>133874</xdr:colOff>
      <xdr:row>36</xdr:row>
      <xdr:rowOff>152924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A90A3D-B8D4-4292-AA87-9A43ADCE2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328612</xdr:colOff>
      <xdr:row>18</xdr:row>
      <xdr:rowOff>138112</xdr:rowOff>
    </xdr:from>
    <xdr:to>
      <xdr:col>9</xdr:col>
      <xdr:colOff>91012</xdr:colOff>
      <xdr:row>36</xdr:row>
      <xdr:rowOff>129112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886162F-3FD5-B947-0708-D0BD235FF7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261937</xdr:colOff>
      <xdr:row>18</xdr:row>
      <xdr:rowOff>138112</xdr:rowOff>
    </xdr:from>
    <xdr:to>
      <xdr:col>3</xdr:col>
      <xdr:colOff>214837</xdr:colOff>
      <xdr:row>36</xdr:row>
      <xdr:rowOff>129112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25FE4E4-08F4-A217-D092-0DFDA4CAFD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366712</xdr:colOff>
      <xdr:row>36</xdr:row>
      <xdr:rowOff>185737</xdr:rowOff>
    </xdr:from>
    <xdr:to>
      <xdr:col>9</xdr:col>
      <xdr:colOff>129112</xdr:colOff>
      <xdr:row>54</xdr:row>
      <xdr:rowOff>176737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1A74F0-D8B3-1C54-589C-A590D0755C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2</xdr:col>
      <xdr:colOff>1657875</xdr:colOff>
      <xdr:row>54</xdr:row>
      <xdr:rowOff>181500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17F7FDF-F194-4CC0-A33F-E49AD0AAA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zoomScale="80" zoomScaleNormal="80" workbookViewId="0">
      <selection activeCell="B1" sqref="B1"/>
    </sheetView>
  </sheetViews>
  <sheetFormatPr defaultRowHeight="15" x14ac:dyDescent="0.25"/>
  <cols>
    <col min="1" max="1" width="18.42578125" customWidth="1"/>
    <col min="2" max="2" width="23.42578125" customWidth="1"/>
    <col min="5" max="5" width="9.42578125" bestFit="1" customWidth="1"/>
    <col min="15" max="15" width="10.85546875" bestFit="1" customWidth="1"/>
  </cols>
  <sheetData>
    <row r="1" spans="1:20" x14ac:dyDescent="0.25">
      <c r="A1" s="1" t="s">
        <v>8</v>
      </c>
      <c r="B1" s="1" t="s">
        <v>9</v>
      </c>
      <c r="D1" s="1" t="s">
        <v>0</v>
      </c>
      <c r="E1" s="1" t="s">
        <v>1</v>
      </c>
    </row>
    <row r="2" spans="1:20" x14ac:dyDescent="0.25">
      <c r="A2" s="2">
        <v>40</v>
      </c>
      <c r="B2" s="2">
        <v>36.4</v>
      </c>
      <c r="D2">
        <f>AVERAGE(A2:B2)</f>
        <v>38.200000000000003</v>
      </c>
      <c r="E2">
        <f>A2-B2</f>
        <v>3.6000000000000014</v>
      </c>
      <c r="S2">
        <f>A2/7</f>
        <v>5.7142857142857144</v>
      </c>
      <c r="T2">
        <f>B2/7</f>
        <v>5.2</v>
      </c>
    </row>
    <row r="3" spans="1:20" x14ac:dyDescent="0.25">
      <c r="A3" s="2">
        <v>38</v>
      </c>
      <c r="B3" s="2">
        <v>36</v>
      </c>
      <c r="D3">
        <f>AVERAGE(A3:B3)</f>
        <v>37</v>
      </c>
      <c r="E3">
        <f>A3-B3</f>
        <v>2</v>
      </c>
      <c r="S3">
        <f t="shared" ref="S3:T10" si="0">A3/7</f>
        <v>5.4285714285714288</v>
      </c>
      <c r="T3">
        <f t="shared" si="0"/>
        <v>5.1428571428571432</v>
      </c>
    </row>
    <row r="4" spans="1:20" x14ac:dyDescent="0.25">
      <c r="A4" s="2">
        <v>40</v>
      </c>
      <c r="B4" s="2">
        <v>37</v>
      </c>
      <c r="D4">
        <f t="shared" ref="D4:D10" si="1">AVERAGE(A4:B4)</f>
        <v>38.5</v>
      </c>
      <c r="E4">
        <f t="shared" ref="E4:E10" si="2">A4-B4</f>
        <v>3</v>
      </c>
      <c r="S4">
        <f t="shared" si="0"/>
        <v>5.7142857142857144</v>
      </c>
      <c r="T4">
        <f t="shared" si="0"/>
        <v>5.2857142857142856</v>
      </c>
    </row>
    <row r="5" spans="1:20" x14ac:dyDescent="0.25">
      <c r="A5" s="2">
        <v>62</v>
      </c>
      <c r="B5" s="2">
        <v>62.3</v>
      </c>
      <c r="D5">
        <f t="shared" si="1"/>
        <v>62.15</v>
      </c>
      <c r="E5">
        <f t="shared" si="2"/>
        <v>-0.29999999999999716</v>
      </c>
      <c r="S5">
        <f t="shared" si="0"/>
        <v>8.8571428571428577</v>
      </c>
      <c r="T5">
        <f t="shared" si="0"/>
        <v>8.9</v>
      </c>
    </row>
    <row r="6" spans="1:20" x14ac:dyDescent="0.25">
      <c r="A6" s="2">
        <v>65</v>
      </c>
      <c r="B6" s="2">
        <v>64.400000000000006</v>
      </c>
      <c r="D6">
        <f t="shared" si="1"/>
        <v>64.7</v>
      </c>
      <c r="E6">
        <f t="shared" si="2"/>
        <v>0.59999999999999432</v>
      </c>
      <c r="S6">
        <f t="shared" si="0"/>
        <v>9.2857142857142865</v>
      </c>
      <c r="T6">
        <f t="shared" si="0"/>
        <v>9.2000000000000011</v>
      </c>
    </row>
    <row r="7" spans="1:20" x14ac:dyDescent="0.25">
      <c r="A7" s="2">
        <v>46</v>
      </c>
      <c r="B7" s="2">
        <v>43.4</v>
      </c>
      <c r="D7">
        <f t="shared" si="1"/>
        <v>44.7</v>
      </c>
      <c r="E7">
        <f t="shared" si="2"/>
        <v>2.6000000000000014</v>
      </c>
      <c r="S7">
        <f t="shared" si="0"/>
        <v>6.5714285714285712</v>
      </c>
      <c r="T7">
        <f t="shared" si="0"/>
        <v>6.2</v>
      </c>
    </row>
    <row r="8" spans="1:20" x14ac:dyDescent="0.25">
      <c r="A8" s="2">
        <v>40</v>
      </c>
      <c r="B8" s="2">
        <v>36</v>
      </c>
      <c r="D8">
        <f t="shared" si="1"/>
        <v>38</v>
      </c>
      <c r="E8">
        <f t="shared" si="2"/>
        <v>4</v>
      </c>
      <c r="S8">
        <f t="shared" si="0"/>
        <v>5.7142857142857144</v>
      </c>
      <c r="T8">
        <f t="shared" si="0"/>
        <v>5.1428571428571432</v>
      </c>
    </row>
    <row r="9" spans="1:20" x14ac:dyDescent="0.25">
      <c r="A9" s="2">
        <v>42</v>
      </c>
      <c r="B9" s="2">
        <v>39.9</v>
      </c>
      <c r="D9">
        <f t="shared" si="1"/>
        <v>40.950000000000003</v>
      </c>
      <c r="E9">
        <f t="shared" si="2"/>
        <v>2.1000000000000014</v>
      </c>
      <c r="S9">
        <f t="shared" si="0"/>
        <v>6</v>
      </c>
      <c r="T9">
        <f t="shared" si="0"/>
        <v>5.7</v>
      </c>
    </row>
    <row r="10" spans="1:20" x14ac:dyDescent="0.25">
      <c r="A10" s="2">
        <v>64</v>
      </c>
      <c r="B10" s="2">
        <v>64</v>
      </c>
      <c r="D10">
        <f t="shared" si="1"/>
        <v>64</v>
      </c>
      <c r="E10">
        <f t="shared" si="2"/>
        <v>0</v>
      </c>
      <c r="S10">
        <f t="shared" si="0"/>
        <v>9.1428571428571423</v>
      </c>
      <c r="T10">
        <f t="shared" si="0"/>
        <v>9.1428571428571423</v>
      </c>
    </row>
    <row r="12" spans="1:20" x14ac:dyDescent="0.25">
      <c r="D12" s="1" t="s">
        <v>2</v>
      </c>
      <c r="E12">
        <f>AVERAGE(E2:E10)</f>
        <v>1.9555555555555557</v>
      </c>
    </row>
    <row r="13" spans="1:20" x14ac:dyDescent="0.25">
      <c r="D13" s="1" t="s">
        <v>3</v>
      </c>
      <c r="E13">
        <f>E12-1.96*_xlfn.STDEV.S(E2:E10)</f>
        <v>-1.0778746993062751</v>
      </c>
    </row>
    <row r="14" spans="1:20" x14ac:dyDescent="0.25">
      <c r="D14" s="1" t="s">
        <v>4</v>
      </c>
      <c r="E14">
        <f>E12+1.96*_xlfn.STDEV.S(E2:E10)</f>
        <v>4.9889858104173861</v>
      </c>
    </row>
    <row r="16" spans="1:20" x14ac:dyDescent="0.25">
      <c r="A16" s="1" t="s">
        <v>7</v>
      </c>
      <c r="B16" s="1" t="s">
        <v>5</v>
      </c>
      <c r="C16" s="1" t="s">
        <v>6</v>
      </c>
    </row>
    <row r="17" spans="1:3" x14ac:dyDescent="0.25">
      <c r="B17" s="2">
        <v>0</v>
      </c>
      <c r="C17">
        <f>E12</f>
        <v>1.9555555555555557</v>
      </c>
    </row>
    <row r="18" spans="1:3" x14ac:dyDescent="0.25">
      <c r="B18" s="2">
        <v>70</v>
      </c>
      <c r="C18">
        <f>E12</f>
        <v>1.9555555555555557</v>
      </c>
    </row>
    <row r="20" spans="1:3" x14ac:dyDescent="0.25">
      <c r="B20" s="1" t="s">
        <v>5</v>
      </c>
      <c r="C20" s="1" t="s">
        <v>6</v>
      </c>
    </row>
    <row r="21" spans="1:3" x14ac:dyDescent="0.25">
      <c r="B21">
        <f>B17</f>
        <v>0</v>
      </c>
      <c r="C21">
        <f>E13</f>
        <v>-1.0778746993062751</v>
      </c>
    </row>
    <row r="22" spans="1:3" x14ac:dyDescent="0.25">
      <c r="B22">
        <f>B18</f>
        <v>70</v>
      </c>
      <c r="C22">
        <f>E13</f>
        <v>-1.0778746993062751</v>
      </c>
    </row>
    <row r="24" spans="1:3" x14ac:dyDescent="0.25">
      <c r="B24" s="1" t="s">
        <v>5</v>
      </c>
      <c r="C24" s="1" t="s">
        <v>6</v>
      </c>
    </row>
    <row r="25" spans="1:3" x14ac:dyDescent="0.25">
      <c r="B25">
        <f>B17</f>
        <v>0</v>
      </c>
      <c r="C25">
        <f>E14</f>
        <v>4.9889858104173861</v>
      </c>
    </row>
    <row r="26" spans="1:3" x14ac:dyDescent="0.25">
      <c r="B26">
        <f>B18</f>
        <v>70</v>
      </c>
      <c r="C26">
        <f>E14</f>
        <v>4.9889858104173861</v>
      </c>
    </row>
    <row r="28" spans="1:3" x14ac:dyDescent="0.25">
      <c r="A28" t="s">
        <v>10</v>
      </c>
      <c r="B28">
        <v>48.555555560000002</v>
      </c>
      <c r="C28">
        <v>46.6</v>
      </c>
    </row>
    <row r="29" spans="1:3" x14ac:dyDescent="0.25">
      <c r="A29" t="s">
        <v>11</v>
      </c>
      <c r="B29">
        <v>42</v>
      </c>
      <c r="C29">
        <v>39.9</v>
      </c>
    </row>
    <row r="30" spans="1:3" x14ac:dyDescent="0.25">
      <c r="A30" t="s">
        <v>12</v>
      </c>
      <c r="B30">
        <v>11.566234379999999</v>
      </c>
      <c r="C30">
        <v>12.952509409999999</v>
      </c>
    </row>
    <row r="31" spans="1:3" x14ac:dyDescent="0.25">
      <c r="A31" t="s">
        <v>13</v>
      </c>
      <c r="B31">
        <v>22</v>
      </c>
      <c r="C31">
        <v>25.9</v>
      </c>
    </row>
    <row r="32" spans="1:3" x14ac:dyDescent="0.25">
      <c r="A32" t="s">
        <v>14</v>
      </c>
      <c r="B32">
        <v>38</v>
      </c>
      <c r="C32">
        <v>36</v>
      </c>
    </row>
    <row r="33" spans="1:3" x14ac:dyDescent="0.25">
      <c r="A33" t="s">
        <v>15</v>
      </c>
      <c r="B33">
        <v>65</v>
      </c>
      <c r="C33">
        <v>64.400000000000006</v>
      </c>
    </row>
    <row r="35" spans="1:3" x14ac:dyDescent="0.25">
      <c r="A35" t="s">
        <v>16</v>
      </c>
      <c r="B35">
        <v>0.99841961899999998</v>
      </c>
    </row>
    <row r="36" spans="1:3" x14ac:dyDescent="0.25">
      <c r="A36" t="s">
        <v>17</v>
      </c>
      <c r="B36">
        <v>5.3069220000000004E-3</v>
      </c>
    </row>
  </sheetData>
  <conditionalFormatting sqref="S2:T10">
    <cfRule type="cellIs" dxfId="0" priority="1" operator="lessThan">
      <formula>7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3EDE-6803-44F5-B5AF-B9C6F31B5204}">
  <dimension ref="B1:O50"/>
  <sheetViews>
    <sheetView topLeftCell="A19" zoomScale="80" zoomScaleNormal="80" workbookViewId="0">
      <selection activeCell="D40" sqref="D40"/>
    </sheetView>
  </sheetViews>
  <sheetFormatPr defaultRowHeight="15" x14ac:dyDescent="0.25"/>
  <cols>
    <col min="2" max="2" width="17.28515625" bestFit="1" customWidth="1"/>
    <col min="3" max="3" width="25.5703125" bestFit="1" customWidth="1"/>
  </cols>
  <sheetData>
    <row r="1" spans="2:15" x14ac:dyDescent="0.25">
      <c r="B1" s="1" t="s">
        <v>8</v>
      </c>
      <c r="C1" s="1" t="s">
        <v>9</v>
      </c>
      <c r="F1" s="1" t="s">
        <v>1</v>
      </c>
      <c r="G1" s="1" t="s">
        <v>19</v>
      </c>
    </row>
    <row r="2" spans="2:15" x14ac:dyDescent="0.25">
      <c r="B2" s="2">
        <v>40</v>
      </c>
      <c r="C2" s="2">
        <v>36.4</v>
      </c>
      <c r="F2">
        <f>C2-B2</f>
        <v>-3.6000000000000014</v>
      </c>
      <c r="G2">
        <f>AVERAGE(B2:C2)</f>
        <v>38.200000000000003</v>
      </c>
      <c r="I2" s="1" t="s">
        <v>20</v>
      </c>
      <c r="J2">
        <f>AVERAGE(F2:F10)</f>
        <v>-1.9555555555555557</v>
      </c>
      <c r="L2" t="s">
        <v>21</v>
      </c>
      <c r="M2" t="s">
        <v>22</v>
      </c>
      <c r="N2" t="s">
        <v>23</v>
      </c>
      <c r="O2" t="s">
        <v>20</v>
      </c>
    </row>
    <row r="3" spans="2:15" x14ac:dyDescent="0.25">
      <c r="B3" s="2">
        <v>38</v>
      </c>
      <c r="C3" s="2">
        <v>36</v>
      </c>
      <c r="F3">
        <f t="shared" ref="F3:F8" si="0">C3-B3</f>
        <v>-2</v>
      </c>
      <c r="G3">
        <f t="shared" ref="G3:G8" si="1">AVERAGE(B3:C3)</f>
        <v>37</v>
      </c>
      <c r="I3" s="1" t="s">
        <v>24</v>
      </c>
      <c r="J3">
        <f>STDEV(F2:F10)</f>
        <v>1.5476684973784851</v>
      </c>
      <c r="L3">
        <v>35</v>
      </c>
      <c r="M3" s="3">
        <f>J4</f>
        <v>1.0778746993062751</v>
      </c>
      <c r="N3">
        <f>J5</f>
        <v>-4.9889858104173861</v>
      </c>
      <c r="O3">
        <f>J2</f>
        <v>-1.9555555555555557</v>
      </c>
    </row>
    <row r="4" spans="2:15" x14ac:dyDescent="0.25">
      <c r="B4" s="2">
        <v>40</v>
      </c>
      <c r="C4" s="2">
        <v>37</v>
      </c>
      <c r="F4">
        <f t="shared" si="0"/>
        <v>-3</v>
      </c>
      <c r="G4">
        <f t="shared" si="1"/>
        <v>38.5</v>
      </c>
      <c r="I4" s="1" t="s">
        <v>22</v>
      </c>
      <c r="J4" s="3">
        <f>J2+(1.96*J3)</f>
        <v>1.0778746993062751</v>
      </c>
      <c r="L4">
        <v>65</v>
      </c>
      <c r="M4" s="3">
        <f>J4</f>
        <v>1.0778746993062751</v>
      </c>
      <c r="N4">
        <f>J5</f>
        <v>-4.9889858104173861</v>
      </c>
      <c r="O4">
        <f>J2</f>
        <v>-1.9555555555555557</v>
      </c>
    </row>
    <row r="5" spans="2:15" x14ac:dyDescent="0.25">
      <c r="B5" s="2">
        <v>62</v>
      </c>
      <c r="C5" s="2">
        <v>62.3</v>
      </c>
      <c r="F5">
        <f t="shared" si="0"/>
        <v>0.29999999999999716</v>
      </c>
      <c r="G5">
        <f t="shared" si="1"/>
        <v>62.15</v>
      </c>
      <c r="I5" s="1" t="s">
        <v>23</v>
      </c>
      <c r="J5" s="3">
        <f>J2-(1.96*J3)</f>
        <v>-4.9889858104173861</v>
      </c>
    </row>
    <row r="6" spans="2:15" x14ac:dyDescent="0.25">
      <c r="B6" s="2">
        <v>65</v>
      </c>
      <c r="C6" s="2">
        <v>64.400000000000006</v>
      </c>
      <c r="F6">
        <f t="shared" si="0"/>
        <v>-0.59999999999999432</v>
      </c>
      <c r="G6">
        <f t="shared" si="1"/>
        <v>64.7</v>
      </c>
    </row>
    <row r="7" spans="2:15" x14ac:dyDescent="0.25">
      <c r="B7" s="2">
        <v>46</v>
      </c>
      <c r="C7" s="2">
        <v>43.4</v>
      </c>
      <c r="F7">
        <f t="shared" si="0"/>
        <v>-2.6000000000000014</v>
      </c>
      <c r="G7">
        <f t="shared" si="1"/>
        <v>44.7</v>
      </c>
    </row>
    <row r="8" spans="2:15" x14ac:dyDescent="0.25">
      <c r="B8" s="2">
        <v>40</v>
      </c>
      <c r="C8" s="2">
        <v>36</v>
      </c>
      <c r="F8">
        <f t="shared" si="0"/>
        <v>-4</v>
      </c>
      <c r="G8">
        <f t="shared" si="1"/>
        <v>38</v>
      </c>
    </row>
    <row r="9" spans="2:15" x14ac:dyDescent="0.25">
      <c r="B9" s="2">
        <v>42</v>
      </c>
      <c r="C9" s="2">
        <v>39.9</v>
      </c>
      <c r="F9">
        <f t="shared" ref="F9:F10" si="2">C9-B9</f>
        <v>-2.1000000000000014</v>
      </c>
      <c r="G9">
        <f t="shared" ref="G9:G10" si="3">AVERAGE(B9:C9)</f>
        <v>40.950000000000003</v>
      </c>
    </row>
    <row r="10" spans="2:15" x14ac:dyDescent="0.25">
      <c r="B10" s="2">
        <v>64</v>
      </c>
      <c r="C10" s="2">
        <v>64</v>
      </c>
      <c r="F10">
        <f t="shared" si="2"/>
        <v>0</v>
      </c>
      <c r="G10">
        <f t="shared" si="3"/>
        <v>64</v>
      </c>
    </row>
    <row r="14" spans="2:15" x14ac:dyDescent="0.25">
      <c r="B14" s="1" t="s">
        <v>18</v>
      </c>
      <c r="C14" s="1" t="s">
        <v>25</v>
      </c>
    </row>
    <row r="15" spans="2:15" x14ac:dyDescent="0.25">
      <c r="B15">
        <f>AVERAGE(B2:B10)</f>
        <v>48.555555555555557</v>
      </c>
      <c r="C15">
        <f>AVERAGE(C2:C10)</f>
        <v>46.599999999999994</v>
      </c>
      <c r="G15">
        <f>_xlfn.T.TEST(B2:B10,C2:C10,2,1)</f>
        <v>5.3069217812011654E-3</v>
      </c>
    </row>
    <row r="16" spans="2:15" x14ac:dyDescent="0.25">
      <c r="B16">
        <f>_xlfn.STDEV.S(B2:B10)/SQRT(COUNT(B2:B10))</f>
        <v>3.8554114606438836</v>
      </c>
      <c r="C16">
        <f>_xlfn.STDEV.S(C2:C10)/SQRT(COUNT(C2:C10))</f>
        <v>4.3175031364590089</v>
      </c>
    </row>
    <row r="42" spans="10:13" x14ac:dyDescent="0.25">
      <c r="J42">
        <v>1</v>
      </c>
      <c r="K42" s="2">
        <v>40</v>
      </c>
      <c r="L42">
        <v>2</v>
      </c>
      <c r="M42" s="2">
        <v>36.4</v>
      </c>
    </row>
    <row r="43" spans="10:13" x14ac:dyDescent="0.25">
      <c r="J43">
        <v>1</v>
      </c>
      <c r="K43" s="2">
        <v>38</v>
      </c>
      <c r="L43">
        <v>2</v>
      </c>
      <c r="M43" s="2">
        <v>36</v>
      </c>
    </row>
    <row r="44" spans="10:13" x14ac:dyDescent="0.25">
      <c r="J44">
        <v>1</v>
      </c>
      <c r="K44" s="2">
        <v>40</v>
      </c>
      <c r="L44">
        <v>2</v>
      </c>
      <c r="M44" s="2">
        <v>37</v>
      </c>
    </row>
    <row r="45" spans="10:13" x14ac:dyDescent="0.25">
      <c r="J45">
        <v>1</v>
      </c>
      <c r="K45" s="2">
        <v>62</v>
      </c>
      <c r="L45">
        <v>2</v>
      </c>
      <c r="M45" s="2">
        <v>62.3</v>
      </c>
    </row>
    <row r="46" spans="10:13" x14ac:dyDescent="0.25">
      <c r="J46">
        <v>1</v>
      </c>
      <c r="K46" s="2">
        <v>65</v>
      </c>
      <c r="L46">
        <v>2</v>
      </c>
      <c r="M46" s="2">
        <v>64.400000000000006</v>
      </c>
    </row>
    <row r="47" spans="10:13" x14ac:dyDescent="0.25">
      <c r="J47">
        <v>1</v>
      </c>
      <c r="K47" s="2">
        <v>46</v>
      </c>
      <c r="L47">
        <v>2</v>
      </c>
      <c r="M47" s="2">
        <v>43.4</v>
      </c>
    </row>
    <row r="48" spans="10:13" x14ac:dyDescent="0.25">
      <c r="J48">
        <v>1</v>
      </c>
      <c r="K48" s="2">
        <v>40</v>
      </c>
      <c r="L48">
        <v>2</v>
      </c>
      <c r="M48" s="2">
        <v>36</v>
      </c>
    </row>
    <row r="49" spans="10:13" x14ac:dyDescent="0.25">
      <c r="J49">
        <v>1</v>
      </c>
      <c r="K49" s="2">
        <v>42</v>
      </c>
      <c r="L49">
        <v>2</v>
      </c>
      <c r="M49" s="2">
        <v>39.9</v>
      </c>
    </row>
    <row r="50" spans="10:13" x14ac:dyDescent="0.25">
      <c r="J50">
        <v>1</v>
      </c>
      <c r="K50" s="2">
        <v>64</v>
      </c>
      <c r="L50">
        <v>2</v>
      </c>
      <c r="M50" s="2">
        <v>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Ak_done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Tedesco</dc:creator>
  <cp:lastModifiedBy>Mohd Faisal</cp:lastModifiedBy>
  <dcterms:created xsi:type="dcterms:W3CDTF">2015-06-05T18:17:20Z</dcterms:created>
  <dcterms:modified xsi:type="dcterms:W3CDTF">2025-11-05T12:11:09Z</dcterms:modified>
</cp:coreProperties>
</file>