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computingservices-my.sharepoint.com/personal/jk2526_bath_ac_uk/Documents/Research/iPiP LA survey/submissions/Proofs/"/>
    </mc:Choice>
  </mc:AlternateContent>
  <xr:revisionPtr revIDLastSave="5229" documentId="8_{B6926F86-23A0-4588-B4B7-59B489568913}" xr6:coauthVersionLast="47" xr6:coauthVersionMax="47" xr10:uidLastSave="{C6225C23-8E90-45F2-94D5-6858F20D2E74}"/>
  <bookViews>
    <workbookView xWindow="-19310" yWindow="-110" windowWidth="19420" windowHeight="11500" activeTab="5" xr2:uid="{00000000-000D-0000-FFFF-FFFF00000000}"/>
  </bookViews>
  <sheets>
    <sheet name="Contents" sheetId="5" r:id="rId1"/>
    <sheet name="S1" sheetId="1" r:id="rId2"/>
    <sheet name="S2" sheetId="4" r:id="rId3"/>
    <sheet name="S3" sheetId="7" r:id="rId4"/>
    <sheet name="S4" sheetId="3" r:id="rId5"/>
    <sheet name="S5" sheetId="2" r:id="rId6"/>
  </sheets>
  <definedNames>
    <definedName name="_xlnm._FilterDatabase" localSheetId="1" hidden="1">'S1'!$A:$O</definedName>
    <definedName name="_xlnm._FilterDatabase" localSheetId="4" hidden="1">'S4'!$A$9:$A$177</definedName>
    <definedName name="Has_initiative">'S4'!$B$9</definedName>
    <definedName name="If_no__none_planned">'S4'!$B$12</definedName>
    <definedName name="If_no__planned">'S4'!$B$13</definedName>
    <definedName name="No">'S4'!$B$11</definedName>
    <definedName name="Yes">'S4'!$B$10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0" i="3" l="1"/>
  <c r="B121" i="3"/>
  <c r="B131" i="3"/>
  <c r="B130" i="3"/>
  <c r="B168" i="3"/>
  <c r="B167" i="3"/>
  <c r="B166" i="3"/>
  <c r="B165" i="3"/>
  <c r="B164" i="3"/>
  <c r="B163" i="3"/>
  <c r="B105" i="3" a="1"/>
  <c r="B105" i="3" s="1"/>
  <c r="B104" i="3"/>
  <c r="B103" i="3"/>
  <c r="B102" i="3"/>
  <c r="B101" i="3"/>
  <c r="B100" i="3"/>
  <c r="B99" i="3"/>
  <c r="B98" i="3"/>
  <c r="B97" i="3"/>
  <c r="B89" i="3"/>
  <c r="B88" i="3"/>
  <c r="B87" i="3"/>
  <c r="B79" i="3"/>
  <c r="B78" i="3"/>
  <c r="B77" i="3"/>
  <c r="B74" i="3"/>
  <c r="B73" i="3"/>
  <c r="B72" i="3"/>
  <c r="B71" i="3"/>
  <c r="B70" i="3"/>
  <c r="B69" i="3"/>
  <c r="B56" i="3"/>
  <c r="B55" i="3"/>
  <c r="B54" i="3"/>
  <c r="B53" i="3"/>
  <c r="B52" i="3"/>
  <c r="B51" i="3"/>
  <c r="B50" i="3"/>
  <c r="B49" i="3"/>
  <c r="B41" i="3"/>
  <c r="B40" i="3"/>
  <c r="B45" i="3"/>
  <c r="B44" i="3"/>
  <c r="B43" i="3"/>
  <c r="B42" i="3"/>
  <c r="B10" i="3"/>
  <c r="B11" i="3"/>
  <c r="B12" i="3"/>
  <c r="B27" i="3"/>
  <c r="B13" i="3"/>
  <c r="B145" i="3"/>
  <c r="B144" i="3"/>
  <c r="B159" i="3"/>
  <c r="B158" i="3"/>
  <c r="B157" i="3"/>
  <c r="B156" i="3"/>
  <c r="B155" i="3"/>
  <c r="B154" i="3"/>
  <c r="B153" i="3"/>
  <c r="B150" i="3"/>
  <c r="B149" i="3"/>
  <c r="B148" i="3"/>
  <c r="B141" i="3"/>
  <c r="B140" i="3"/>
  <c r="B139" i="3"/>
  <c r="B129" i="3"/>
  <c r="B128" i="3"/>
  <c r="B127" i="3"/>
  <c r="B126" i="3"/>
  <c r="B125" i="3"/>
  <c r="B124" i="3"/>
  <c r="B123" i="3"/>
  <c r="B122" i="3"/>
  <c r="B120" i="3"/>
  <c r="B60" i="3"/>
  <c r="B172" i="3"/>
  <c r="B176" i="3"/>
  <c r="B175" i="3"/>
  <c r="B174" i="3"/>
  <c r="B173" i="3"/>
  <c r="B171" i="3"/>
  <c r="B92" i="3"/>
  <c r="B82" i="3"/>
  <c r="B117" i="3"/>
  <c r="B116" i="3" a="1"/>
  <c r="B116" i="3" s="1"/>
  <c r="B108" i="3"/>
  <c r="B115" i="3"/>
  <c r="B114" i="3"/>
  <c r="B113" i="3"/>
  <c r="B112" i="3"/>
  <c r="B111" i="3"/>
  <c r="B110" i="3"/>
  <c r="B109" i="3"/>
  <c r="B59" i="3"/>
  <c r="B61" i="3"/>
  <c r="B136" i="3"/>
  <c r="B135" i="3"/>
  <c r="B134" i="3"/>
  <c r="B93" i="3"/>
  <c r="B84" i="3"/>
  <c r="B65" i="3"/>
  <c r="B66" i="3"/>
  <c r="B94" i="3"/>
  <c r="B83" i="3"/>
  <c r="B64" i="3"/>
  <c r="B24" i="3"/>
  <c r="B25" i="3"/>
  <c r="B23" i="3"/>
  <c r="B22" i="3"/>
  <c r="B21" i="3"/>
  <c r="B20" i="3"/>
  <c r="B19" i="3"/>
  <c r="B18" i="3"/>
  <c r="B17" i="3"/>
  <c r="B16" i="3" l="1"/>
  <c r="B177"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45D9D0C-39D8-4020-B61F-D082F9E8C109}" keepAlive="1" name="Query - Table3" description="Connection to the 'Table3' query in the workbook." type="5" refreshedVersion="0" background="1" saveData="1">
    <dbPr connection="Provider=Microsoft.Mashup.OleDb.1;Data Source=$Workbook$;Location=Table3;Extended Properties=&quot;&quot;" command="SELECT * FROM [Table3]"/>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<sst xmlns="http://schemas.openxmlformats.org/spreadsheetml/2006/main" count="3902" uniqueCount="828">
  <si>
    <t>Local authority</t>
  </si>
  <si>
    <t>Initiative type</t>
  </si>
  <si>
    <t>Materials/resources provided</t>
  </si>
  <si>
    <t xml:space="preserve">	Target age group(s)</t>
  </si>
  <si>
    <t xml:space="preserve">	Integrated with other programmes</t>
  </si>
  <si>
    <t>Details of integration with other programmes</t>
  </si>
  <si>
    <t>Duration of the initiative</t>
  </si>
  <si>
    <t xml:space="preserve">	Responsible parties for delivery</t>
  </si>
  <si>
    <t xml:space="preserve">	Delivery method</t>
  </si>
  <si>
    <t>Delivery method-text</t>
  </si>
  <si>
    <t>Evidence-based? (Yes/No)</t>
  </si>
  <si>
    <t xml:space="preserve">	Evidence or information used</t>
  </si>
  <si>
    <t>Data collected or evaluated? (Yes/No)</t>
  </si>
  <si>
    <t>Details about data collection/analysis</t>
  </si>
  <si>
    <t>Challenges faced</t>
  </si>
  <si>
    <t>Potential improvements needed</t>
  </si>
  <si>
    <t>Plans to expand/develop</t>
  </si>
  <si>
    <t>Additional documents/information</t>
  </si>
  <si>
    <t>Plans to implement an initiative (if none currently)</t>
  </si>
  <si>
    <t>Evaluation of Effectiveness</t>
  </si>
  <si>
    <t>Tailoring Based on Data/Feedback</t>
  </si>
  <si>
    <t>Integration with other programmes</t>
  </si>
  <si>
    <t>Outdated Information</t>
  </si>
  <si>
    <t>Own materials</t>
  </si>
  <si>
    <t>ASH</t>
  </si>
  <si>
    <t>NHS</t>
  </si>
  <si>
    <t>FRANK</t>
  </si>
  <si>
    <t>DHSC/NHS</t>
  </si>
  <si>
    <t>The exchange/
drug science</t>
  </si>
  <si>
    <t>NCSCT</t>
  </si>
  <si>
    <t>INTENT</t>
  </si>
  <si>
    <t>Other authorities</t>
  </si>
  <si>
    <t>Other links</t>
  </si>
  <si>
    <t>Notes</t>
  </si>
  <si>
    <t>Gateshead Council</t>
  </si>
  <si>
    <t>No</t>
  </si>
  <si>
    <t>NA</t>
  </si>
  <si>
    <t>London Borough of Newham</t>
  </si>
  <si>
    <t>Yes</t>
  </si>
  <si>
    <t>School-based educational campaign</t>
  </si>
  <si>
    <t>12-17</t>
  </si>
  <si>
    <t>Educators,Local authority members,Young people</t>
  </si>
  <si>
    <t>Slides for assemblies or lessons,Community based activities</t>
  </si>
  <si>
    <t>" https://ash.org.uk/resources/view/use-of-e-cigarettes-among-young-people-in-great-britain " All resource links we refer to in our vaping prevention work can be found at the end of the vaping toolkit. Newham Vaping Toolkit (Digital).pdf</t>
  </si>
  <si>
    <t xml:space="preserve">We have delivered training to over 120 professionals in Newham on misinformation around youth vaping. From January - December 2024, we had 223 young people referred to our substance misuse service for vaping cessation following an initial risk assessment. Following introduction of healthy schools award in a pilot Pupil Referral Unit, reduced percentage of incidents recorded for substance abuse below the baseline (34 incidences). </t>
  </si>
  <si>
    <t>Lack of national guidance on messaging around vaping. Confusing when vapes are an effective cessation aid for adult smokers but strongly discouraged among young people and non-smokers, as they think vapes are safer alternative.</t>
  </si>
  <si>
    <t xml:space="preserve"> Clearer national guidance following the ban of disposable vapes which can be disseminated to local authorities.
Additional research on cost-effective interventions to support young people who are dependent on vaping which local authorities can implement within their local programmes.</t>
  </si>
  <si>
    <t>Expansion of school-based prevention programmes targeting primary school pupils.</t>
  </si>
  <si>
    <t>YP data</t>
  </si>
  <si>
    <t>Unknown</t>
  </si>
  <si>
    <t>Available</t>
  </si>
  <si>
    <t>Claimed</t>
  </si>
  <si>
    <t>Yes; Outdated information about disposable vapes, Outdated statistics</t>
  </si>
  <si>
    <t>Yes; healthy schools programme</t>
  </si>
  <si>
    <t>Yes; link to guidance for schools</t>
  </si>
  <si>
    <t>Yes; link</t>
  </si>
  <si>
    <t>Yes; links</t>
  </si>
  <si>
    <t>Yes; links broken</t>
  </si>
  <si>
    <t>Yes; Slough, North West, Wiltshire, Cumbria</t>
  </si>
  <si>
    <t>Yes; London Tobacco Alliance toolkit, New Zealand vape free website, mental heatlh support</t>
  </si>
  <si>
    <t>Action plan with evaluation plans included</t>
  </si>
  <si>
    <t>Service provision (including clinics)</t>
  </si>
  <si>
    <t>11-17</t>
  </si>
  <si>
    <t>Trained specialists,Stop Smoking/Vaping Services,Substance misuse services</t>
  </si>
  <si>
    <t>In-person workshops or sessions,Community based activities</t>
  </si>
  <si>
    <t>Website / online information or support</t>
  </si>
  <si>
    <t>Under 10-17</t>
  </si>
  <si>
    <t>Local authority members</t>
  </si>
  <si>
    <t>Online materials,Printed materials</t>
  </si>
  <si>
    <t>A holistic school-based programme</t>
  </si>
  <si>
    <t>Educators</t>
  </si>
  <si>
    <t>Training for teachers</t>
  </si>
  <si>
    <t>Trained specialists,Stop Smoking/Vaping Services,Local authority members</t>
  </si>
  <si>
    <t>In-person workshops or sessions,Online materials,Community based activities</t>
  </si>
  <si>
    <t>Thurrock Council</t>
  </si>
  <si>
    <t xml:space="preserve">" https://www.thurrocktradedservices.co.uk/Page/41235 " </t>
  </si>
  <si>
    <t>ongoing</t>
  </si>
  <si>
    <t>Online materials,Printed materials,Slides for assemblies or lessons</t>
  </si>
  <si>
    <t>The materials we use were created by ASH and Smokefree Sheffield, and are evidence based.</t>
  </si>
  <si>
    <t>too early to evaluate.</t>
  </si>
  <si>
    <t>none</t>
  </si>
  <si>
    <t>we should build in a feedback loop from schools. They asked for resources and we need to know whether they are using them and how they are finding them.</t>
  </si>
  <si>
    <t>although no plans in place, we will need to revisit some of materials in line with the T&amp;V bill when it receives ascent. We would also want to look at nicotine products more broadly than just vapes, as pouch use could rise following the disposable ban.</t>
  </si>
  <si>
    <t>Campaign materials are available to all schools and colleges, and they are encouraged to use the materials in school. There are posters that can be downloaded and printed and used in schools. There is a classroom resource pack/teachers notes and a parent/carer leaflet.  There is a video on the Council You Tube that can be linked in schools comms. These were purchased from Smokefree Sheffield and supplied with the Thurrock Council logo added. 
 There is an offer that Youth Cabinet members or members of Young HealthWatch can co-deliver sessions in schools, using the materials</t>
  </si>
  <si>
    <t>No data</t>
  </si>
  <si>
    <t>Stand-alone initiative</t>
  </si>
  <si>
    <t>Yes; survey statistics</t>
  </si>
  <si>
    <t>Yes; via sheffield resources</t>
  </si>
  <si>
    <t>Yes: Essex police</t>
  </si>
  <si>
    <t>Yes; Trading Standards</t>
  </si>
  <si>
    <t xml:space="preserve">Darlington Borough Council </t>
  </si>
  <si>
    <t>Oxfordshire County Council</t>
  </si>
  <si>
    <t>" https://www.oxfordshire.gov.uk/residents/social-and-health-care/public-health-and-wellbeing/smoke-free-oxfordshire#paragraph-16226 ", " https://intent.evidencetoimpact.com/ "</t>
  </si>
  <si>
    <t>we are working on how we should integrate an offer to schools for all risky behaviour, especially as we offer a protective behaviour programme to schools too, and a healthy food approach but we haven't got there yet</t>
  </si>
  <si>
    <t>schools taking up the programme</t>
  </si>
  <si>
    <t>not sure</t>
  </si>
  <si>
    <t xml:space="preserve">we are researching other ways to prevention of vaping </t>
  </si>
  <si>
    <t>Yes; smokefree school gates, fact sheet</t>
  </si>
  <si>
    <t>Yes; survey statistics, quitting leaflet</t>
  </si>
  <si>
    <t>Yes; Southeast directors; University Hospitals Southampton</t>
  </si>
  <si>
    <t>11-13</t>
  </si>
  <si>
    <t>1 year</t>
  </si>
  <si>
    <t>Stop Smoking/Vaping Services</t>
  </si>
  <si>
    <t>In-person workshops or sessions,Online materials,Printed materials</t>
  </si>
  <si>
    <t>use an evidence based programme</t>
  </si>
  <si>
    <t>Cornwall Council and also the Council of the Isles of Scilly</t>
  </si>
  <si>
    <t>"https://vapeanon.com/ " VapeANON was developed in response to a request from CYP at our 2024 "Annual Conversation" , "https://www.cornwall.gov.uk/health-and-social-care/childrens-services/childrens-rights/our-projects-and-activities/annual-conversation/annual-conversation-2024/ " #smoking,
"https://www.healthycornwall.org.uk/youth-vaping-toolkit/"</t>
  </si>
  <si>
    <t>Sessions in schools will also cover smoking.  Content is tailored to the school's needs and may include information for teachers if requested.  Otherwise teachers are directed to the resources on the Healthy Cornwall website (https://www.healthycornwall.org.uk/youth-vaping-toolkit/)</t>
  </si>
  <si>
    <t>Ongoing for 18 months</t>
  </si>
  <si>
    <t>In-person workshops or sessions,Online materials,Slides for assemblies or lessons</t>
  </si>
  <si>
    <t>Vaping toolkit adapted from ASH/Sheffield Council resources.  VapeANON developed with local Youth Council members and consultation with CYP event.</t>
  </si>
  <si>
    <t>We conduct surveys with pupils after the sessions have been delivered.  We trialled the intervention with one school first and this was reviewed and the intervention adapted as a result but equally the service links with each school to create a bespoke offer.</t>
  </si>
  <si>
    <t>Resources/competing demands.</t>
  </si>
  <si>
    <t>A national campaign and resources.  Keen to hear more about the national "love your lungs" campaign.</t>
  </si>
  <si>
    <t xml:space="preserve">Future work will be informed by results of local survey of CYP on use of vapes etc.  Expect to run activities to support the implementation of the Tobacco and vapes bill e.g. expand current smokefree play park initiatives to include vape free spaces.  Reducing the number of CYP vaping is a current aim of our local Smokefree Alliance. </t>
  </si>
  <si>
    <t>No - except to note we are trying to maintain a focus on smoking.</t>
  </si>
  <si>
    <t xml:space="preserve">Part of smoking initiatiave </t>
  </si>
  <si>
    <t>Yes; tailored to schools needs</t>
  </si>
  <si>
    <t>Yes: links</t>
  </si>
  <si>
    <t>VapeAnon - anonymous reporting to trading standards</t>
  </si>
  <si>
    <t>12 months - provided on an ad hoc basis in response to demand (which is minimal))</t>
  </si>
  <si>
    <t>In-person workshops or sessions,Telephone-based</t>
  </si>
  <si>
    <t>Can't remember - 12+ months approx.</t>
  </si>
  <si>
    <t>Online materials</t>
  </si>
  <si>
    <t>As per website.  Although letter first sent to schools in Nov. 2022</t>
  </si>
  <si>
    <t xml:space="preserve">VapeAnon - a webpage for local CYP to report intel on underage sales/provision. </t>
  </si>
  <si>
    <t>11-16</t>
  </si>
  <si>
    <t>Spring 2025</t>
  </si>
  <si>
    <t>Trading Standards</t>
  </si>
  <si>
    <t>Online materials,Slides for assemblies or lessons</t>
  </si>
  <si>
    <t xml:space="preserve">Brighton and Hove City Council - Healthy Lifestyles Team / Stop Smoking team </t>
  </si>
  <si>
    <t>Vaping Diary .docx</t>
  </si>
  <si>
    <t>12-16</t>
  </si>
  <si>
    <t>I discuss smoking risks etc, ask about MH and signpost to young persons substance use service RUOK  / am often referred young people from RUOK - vaping crossover re substances such as THC, Spice, cannabis</t>
  </si>
  <si>
    <t>Trained specialists,Educators,Stop Smoking/Vaping Services</t>
  </si>
  <si>
    <t>In-person workshops or sessions,Printed materials,Slides for assemblies or lessons</t>
  </si>
  <si>
    <t>It's mainly just me doing it, but RUOK support as does PSHE</t>
  </si>
  <si>
    <t>I work with the latest guidance and evidence from the National Centre for Smoking Cessation and Training as well as ASH, as well as evidence based behaviour change and motivational interviewing techniques from my experience in smoking cessation. There isn't really any official guidance from these bodies yet around youth vaping cessation but we are all helping to form it and it should be coming soon!</t>
  </si>
  <si>
    <t>I haven't collected data yet as the program is fairly new, since Nov 24</t>
  </si>
  <si>
    <t>Perhaps not many young people really wanting to stop vaping, lacking the incentive or any evidence of serious health risks - difficult as most peers also vape. Lacking official guidance, as mentioned, but feel confident in forming a program and with co-production with young people.</t>
  </si>
  <si>
    <t>More social media reach - more peer -led sessions</t>
  </si>
  <si>
    <t>Aimed at children and young people aged 12-18 - going well generally I think! Not so much vape 'prevention' as such, but can support and encourage cessation - tends to be more vaping education, harm prevention, education around illicit vapes, environmental impact  - beyond the addiction and illegality which is a problem, there are as yet no proven significant health risks</t>
  </si>
  <si>
    <t>Part of broader substance misuse</t>
  </si>
  <si>
    <t>Unable to assess</t>
  </si>
  <si>
    <t>Yes; unclear what</t>
  </si>
  <si>
    <t>Yes; used to guide</t>
  </si>
  <si>
    <t>Community-based educational campaign</t>
  </si>
  <si>
    <t>Trained specialists,Stop Smoking/Vaping Services</t>
  </si>
  <si>
    <t>In-person workshops or sessions,Online materials,Printed materials,Social media outreach,Community based activities</t>
  </si>
  <si>
    <t>Counselling or behavioural support</t>
  </si>
  <si>
    <t>In-person workshops or sessions,Printed materials,Social media outreach,Telephone-based,Slides for assemblies or lessons</t>
  </si>
  <si>
    <t>In-person workshops or sessions,Printed materials</t>
  </si>
  <si>
    <t>Suffolk County Council</t>
  </si>
  <si>
    <t>Our materials are uploaded to a portal accessible only by schools.</t>
  </si>
  <si>
    <t>Under 10-16</t>
  </si>
  <si>
    <t>Content includes information on smoking cessation and harm impacts</t>
  </si>
  <si>
    <t>less than 1 year</t>
  </si>
  <si>
    <t>Gathered from a range of sources</t>
  </si>
  <si>
    <t>We don't currently have resource (staff, money) to add to the suite of information to further support the messaging around vaping harm</t>
  </si>
  <si>
    <t>Government focus on vaping and YP - currently the focus (money, reporting requirements) is soley on tobacco, and as such the resources are channelled in those areas.</t>
  </si>
  <si>
    <t>potentially looking at a graded plan of what activities could be offered if there was more time/money available - this will be completed within the next 12 months</t>
  </si>
  <si>
    <t>Internal only</t>
  </si>
  <si>
    <t>about to go live</t>
  </si>
  <si>
    <t>Stop Smoking/Vaping Services,Local authority members</t>
  </si>
  <si>
    <t>Torbay Council</t>
  </si>
  <si>
    <t>" http://www.healthylearningtorbay.co.uk/themes/smoking-and-vaping/ "</t>
  </si>
  <si>
    <t xml:space="preserve">Our Torbay Healthy Learning website offers content around a range of health and prevention programmes that support the delivery of PHSE and </t>
  </si>
  <si>
    <t>2 years</t>
  </si>
  <si>
    <t>Educators,School nurses</t>
  </si>
  <si>
    <t>In-person workshops or sessions,Online materials</t>
  </si>
  <si>
    <t>References of research and materials cited are included on the website.</t>
  </si>
  <si>
    <t>Lack of local surveillance data on rates of vaping amongst young people
Lack of current evidence on what types of interventions have been tested and evaluated
Capacity within schools is limited and teachers can only do so much in their roles alongside the many other pressures and priorities they have</t>
  </si>
  <si>
    <t>Currently scoping what a support offer to assist young people who are nicotine dependant</t>
  </si>
  <si>
    <t>Integrated into school PSHE</t>
  </si>
  <si>
    <t>Yes; link to factsheet and includes survey data</t>
  </si>
  <si>
    <t>Yes; Trading standards</t>
  </si>
  <si>
    <t xml:space="preserve">Gloucestershire County Council </t>
  </si>
  <si>
    <t>" https://www.nhsglos.nhs.uk/your-health-services/healthy-communities/vaping/ ",
" https://www.ghll.org.uk/pink-safeguarding-curriculum/pink-curriculum-resources/resources-for-key-stages-34/vaping/ ",
" https://www.gloucestershire.gov.uk/education-and-learning/families-in-partnership-newsletters/families-in-partnership-newsletter-february-2025/young-people-and-vaping/" ,
" https://hlsglos.org/stop-smoking/vaping-faqs/ "</t>
  </si>
  <si>
    <t xml:space="preserve">Website - This page is part of Gloucestershireâ€™s strategy to support people to stop smoking. Our strategy supports the use of vapes as a tool to help adults to stop smoking tobacco, and aims to stop young people from starting to vape or smoke.
</t>
  </si>
  <si>
    <t xml:space="preserve">Website - currently producing an evaluation of the project, where we will be collecting data on clicks on the website and to other resources.
</t>
  </si>
  <si>
    <t xml:space="preserve">Pulling together resources when nationally/locally, the evidence base is limited.
Community engagement - currently there is no specialist vaping cessation service to signpost young people on to, so partner agencies can only provide support to young people that vape to a certain point. </t>
  </si>
  <si>
    <t xml:space="preserve">The introduction of a specialist vaping cessation pathway for young people would improve support and boost quit rates.  </t>
  </si>
  <si>
    <t xml:space="preserve">Currently a under-18 vaping cessation pathway is being developed by the healthy lifestyles service. </t>
  </si>
  <si>
    <t>Planned</t>
  </si>
  <si>
    <t>Yes; healthy lifestyles website and whole school approach</t>
  </si>
  <si>
    <t>Yes; link to conference workshop</t>
  </si>
  <si>
    <t>Yes; BBC epidode</t>
  </si>
  <si>
    <t>Training for teachers ties in to whole school approach to reduce substance use amongst pupils.</t>
  </si>
  <si>
    <t>Trained specialists,Educators</t>
  </si>
  <si>
    <t>In-person workshops or sessions,Online materials,Printed materials,Slides for assemblies or lessons</t>
  </si>
  <si>
    <t xml:space="preserve"> Training for teachers - feedback collected at the end of the training has been positive and has been implemented within school settings.</t>
  </si>
  <si>
    <t xml:space="preserve">Webinar for professionals on how to prevent adolescent vaping in Gloucestershire  </t>
  </si>
  <si>
    <t xml:space="preserve">Webinar - December 2024 - 1 day. </t>
  </si>
  <si>
    <t>Educators,Local authority members,School nurses</t>
  </si>
  <si>
    <t>community engagement to gather insights on youth vaping in order to inform future adolescent vaping interventions.</t>
  </si>
  <si>
    <t xml:space="preserve">Community engagement - November 2024 to January 2025 over 3 days. </t>
  </si>
  <si>
    <t xml:space="preserve">community based activities, printed materials, in-person workshops or sessions. </t>
  </si>
  <si>
    <t>Healthwatch Blackpool Vaping and YP Report
" https://healthwatchblackpool.co.uk/vaping "</t>
  </si>
  <si>
    <t>Yes; survey data</t>
  </si>
  <si>
    <t>Yes; Addiction service</t>
  </si>
  <si>
    <t xml:space="preserve">Resource to parents claims that 9% of youth now smoke as a result of vaping. Data from 3,532 young people aged 10 to 24 showed that 5% of their sample said they vaped after they had smoked. 9% of those who vaped said ‘yes’ to having started after vaping – a much smaller proportion than 9% of all young people in the area. This is an association, not causality.  </t>
  </si>
  <si>
    <t>Parent-focused educational campaign</t>
  </si>
  <si>
    <t>Leicester City Council</t>
  </si>
  <si>
    <t xml:space="preserve">Yes; We are planning a co-design of educational materials around smoking and vaping. Working in partnership with young people. </t>
  </si>
  <si>
    <t>Part of PHSE lessons</t>
  </si>
  <si>
    <t>6 months</t>
  </si>
  <si>
    <t>national campaign assets</t>
  </si>
  <si>
    <t>Capacity of teachers and PHSE leads to attend meetings</t>
  </si>
  <si>
    <t>More engagament with schools/colleges</t>
  </si>
  <si>
    <t>Youth vaping needs assessment, engagement with parents</t>
  </si>
  <si>
    <t>North Northamptonshire Council</t>
  </si>
  <si>
    <t>" https://www.northnorthants.gov.uk/stop-smoking-drug-and-alcohol-support/stop-smoking/e-cigarettes "
" https://www.northnorthants.gov.uk/stop-smoking-drug-and-alcohol-support/stop-smoking/stopping-vaping  "
" https://northnorthants.moderngov.co.uk/documents/s27658/Agenda%20Item%2004%20-%20Appendix%20B%20Smoking%20and%20Vaping.pdf  "</t>
  </si>
  <si>
    <t>Do not know/Unsure</t>
  </si>
  <si>
    <t>We updated our website around a year ago with advice on how to quit vaping - it was in response to the queries that were coming through our stop smoking service.</t>
  </si>
  <si>
    <t>We did float the idea to a few schools around potentially commissioning INTENT - however the response was underwhelming. We held a webinar and around 8 schools turned up. We are looking forward to exploring this area more though now that SFG priorities have been achieved, there has simply not been the capacity to do additional things relating to vaping - especially when there is no real evidence based around vaping cessation yet.</t>
  </si>
  <si>
    <t>Yes; not completed</t>
  </si>
  <si>
    <t>Developed school guidance</t>
  </si>
  <si>
    <t>The school guidance is still being developed and has been worked on for around a year - significant delays due to capacity and a lack of feedback from schools</t>
  </si>
  <si>
    <t>For the school policy guidance we were expecting far more interest when we went out to consult with schools. It took 3 months and multiple chaser emails - eventually two schools came back.</t>
  </si>
  <si>
    <t>Bury Council</t>
  </si>
  <si>
    <t>Schools vaping presentation.pptx, Q1 EB CYP Schools vape report GS (005).docx,</t>
  </si>
  <si>
    <t xml:space="preserve">11-17 </t>
  </si>
  <si>
    <t>harm reduction</t>
  </si>
  <si>
    <t>1-2 years</t>
  </si>
  <si>
    <t>Not stated</t>
  </si>
  <si>
    <t>Yes; Outdated information about disposable vapes</t>
  </si>
  <si>
    <t>Yes; intervention but not enough detail to assess, training for teachers, primary and secondary</t>
  </si>
  <si>
    <t>Yes; Early Break referral</t>
  </si>
  <si>
    <t>Worcestershire County Council</t>
  </si>
  <si>
    <t>This is a test copy of the pre and post intervention survey that was undertaken at an FE College 
" https://forms.office.com/e/L5b9XwAf5B ",
College webpage, part of the intervention: " https://www.wsfc.ac.uk/vaping-information-for-parents-and-carers/" , Social Norms Vaping Project school agreement FINAL.docx, JN2425.279 Social Norms Vaping Campaign - Hands A3.pdf, JN2425.279 Social Norms Vaping Campaign - Pull-up Banner.pdf, WSFC  Vaping prevention FE tutorial.pdf</t>
  </si>
  <si>
    <t>Approx 4-6 months in each.</t>
  </si>
  <si>
    <t>Educators,Local authority members</t>
  </si>
  <si>
    <t>In-person workshops or sessions,Printed materials,Social media outreach,Slides for assemblies or lessons</t>
  </si>
  <si>
    <t>Social norms research and approach generally eg " https://pubmed.ncbi.nlm.nih.gov/12022722/ "</t>
  </si>
  <si>
    <t>The post intervention survey asked for young people's views on the posters used.  We used this qualitative data and feedback to amend the posters used in the FE College.  We tried to get feedback from the school/staff but this was unsuccessful.</t>
  </si>
  <si>
    <t xml:space="preserve">School responsiveness to ensure that at least 50% of pupils completed the surveys.  </t>
  </si>
  <si>
    <t>We amended the programme after the pilot school to ensure more commitment from schools so that they programme had a specific lifespan and didn't drag on.  See one of the documents uploaded.  We added information about health impacts of vaping to the posters as this was something young people told us that they wanted to know about.  Looking forward we thing promoting the importance of not offering a vape to another person and not accepting one is an important angle to follow.</t>
  </si>
  <si>
    <t>We would like to offer this intervention to a small number of schools each year if we get take up.  I feel it is important to have more information for young people about how to quit vaping as we hear this anecdotally.  This is important if we are running these types of campaigns in schools/colleges.</t>
  </si>
  <si>
    <t>I haven't uploaded the results of the interventions and outcomes.  I'd be happy to discuss and share these alongside the limitations and considerations.  [email address removed] but has only been delivered in 1 secondary school as a pilot and currently running in an FE college.  There is not the capacity to deliver to all schools and there has been little interest by schools, to be involved.</t>
  </si>
  <si>
    <t>YP feedback</t>
  </si>
  <si>
    <t>Yes; posters and slides, infographic</t>
  </si>
  <si>
    <t>Social norms theory used</t>
  </si>
  <si>
    <t xml:space="preserve">Nottinghamshire County Council </t>
  </si>
  <si>
    <t>" https://padlet.com/kaymassingham/notts-vape-free-schools-resource-pack-v20lldho8fvd4u3r " (Non-searchable link, shared with schools and other professional audiences in Nottinghamshire). CYP Vaping Webinar Notts health promo 9.6.2025.pdf</t>
  </si>
  <si>
    <t xml:space="preserve">3 years </t>
  </si>
  <si>
    <t xml:space="preserve">We are using Intent which is an evidence based programme. </t>
  </si>
  <si>
    <t xml:space="preserve">Lack of engagement by schools </t>
  </si>
  <si>
    <t>Try to get schools to participate</t>
  </si>
  <si>
    <t xml:space="preserve">We are proposing to decommission the INTENT programme next year and replace it with something coproduced with schools and young people </t>
  </si>
  <si>
    <t>Yes; based on recommendations</t>
  </si>
  <si>
    <t>Yes; Lifelab</t>
  </si>
  <si>
    <t>Yes; NICE recommendations, ADPH Southeast</t>
  </si>
  <si>
    <t>Yes; MHRA, trading standards, hope uk etc.</t>
  </si>
  <si>
    <t>Duplicate entry merged. 
Social norms theory included in padlet</t>
  </si>
  <si>
    <t>public health, youth service and the children and family service</t>
  </si>
  <si>
    <t xml:space="preserve">2 months </t>
  </si>
  <si>
    <t>In-person workshops or sessions</t>
  </si>
  <si>
    <t xml:space="preserve">We will be evaluating the service provision </t>
  </si>
  <si>
    <t>Devon County Council</t>
  </si>
  <si>
    <t xml:space="preserve">Youth Vaping Support embedded in the local specialist stop smoking service.  Also leaflets/posters, online resources and information sent to all secondary schools </t>
  </si>
  <si>
    <t xml:space="preserve">"https://www.devonschoolswellbeing.org.uk/smoking-vaping/" ,  TEMPLA~1.DOC,Vaping Infographic (A5) (2).pdf,  </t>
  </si>
  <si>
    <t xml:space="preserve">The pilot youth vaping pathway is being run by Stop For Life Devon.  They are offering a behavioural based support intervention.  </t>
  </si>
  <si>
    <t>2 months.</t>
  </si>
  <si>
    <t xml:space="preserve">Stop Smoking/Vaping Services, Public Health </t>
  </si>
  <si>
    <t>Online materials,Printed materials,Telephone-based,Slides for assemblies or lessons</t>
  </si>
  <si>
    <t>Discussions held with schools about what kinds of support they want.  Knowledge gained from the first iteration of Operation Vapour where the Police tested confiscated vapes that schools provided.  This helped shape our thinking.</t>
  </si>
  <si>
    <t xml:space="preserve">The initiatives are in their infancy but we will be reviewing them later in the year.   </t>
  </si>
  <si>
    <t>One of the key challenges in implementing the youth vaping prevention initiative has been navigating the integration within the existing Local Specialist Stop Smoking Service (LSSS). While there is strong recognition of the importance of addressing youth vaping, there are understandable concerns about how embedding this initiative might impact the core business of the LSSS. Specifically, there is apprehension around the potential strain on resources and capacity, particularly in terms of meeting increased demand without compromising the quality and accessibility of existing services. Balancing the need for targeted youth prevention work with the ongoing delivery of adult cessation support requires careful planning, clear role delineation, and potentially additional resourcing to ensure both priorities can be effectively met.  
With the information packs that were sent out to schools we realised that they are not fit for SEN provision so we have paused that while we develop a resource pack that is appropriate.
The other area that needs more thought is support for colleges as they cater for the transitional ages of 16 plus and many pupils are over the age of 18.  The comms would need to be carefully developed with this in mind.</t>
  </si>
  <si>
    <t>There is still much to learn about the young people who will engage with this service, as well as those who may not currently be accessing it. As our understanding of their needs evolves, the service may need to be iteratively developed to ensure it remains responsive and effective. This could include increasing the availability of behavioural support appointments, exploring the introduction of Nicotine Replacement Therapy (NRT) where appropriate, and considering alternative formats such as group-based support. Flexibility will be key, allowing the service to adapt based on emerging insights and feedback from both young people and practitioners.</t>
  </si>
  <si>
    <t>(Public Health mailed out to schools posters, leaflets and information to support schools in educating pupils and staff.  Directed to online resources - assembly presentation. Clear instructions to differing support regarding nicotine and drug vape use.)</t>
  </si>
  <si>
    <t>Yes; Outdated statistics</t>
  </si>
  <si>
    <t>Yes; slides and policy template, whole school approach</t>
  </si>
  <si>
    <t>Yes; link to website</t>
  </si>
  <si>
    <t>Yes; link is broken</t>
  </si>
  <si>
    <t>Yes; BBc bitesize, the Mix, Better Health</t>
  </si>
  <si>
    <t>West Berkshire Council's Public Health Team</t>
  </si>
  <si>
    <t>Vaping Presentation Schools 2025 version.pptx, Primary School Vaping Presentation 2024.pptx, Illegal vapes.pdf, Talking to Teens_Vaping_links.pdf</t>
  </si>
  <si>
    <t>In-person workshops or sessions, Other; PSHE4YOU YouTube video</t>
  </si>
  <si>
    <t xml:space="preserve">Schools Attitudinal Survey Results Data 2024 -Schools Slide Pack.pptx, </t>
  </si>
  <si>
    <t xml:space="preserve">Lack of resourcing. </t>
  </si>
  <si>
    <t xml:space="preserve">More resourcing. </t>
  </si>
  <si>
    <t xml:space="preserve">Agreement in principle from DPH to implement a quit nicotine service for young people within West Berkshire. Business is currently being drafted. </t>
  </si>
  <si>
    <t xml:space="preserve">Yes; slides, parental advice </t>
  </si>
  <si>
    <t>Yes; smokefree teen</t>
  </si>
  <si>
    <t>Printed materials</t>
  </si>
  <si>
    <t>Barnsley Council</t>
  </si>
  <si>
    <t>Unable to attached links as on SharePoint. Tried dragging some resources in to the boxes but it won't allow? " https://www.livewellbarnsley.co.uk/directory/bmbc-youth-vaping/  "</t>
  </si>
  <si>
    <t>11-14</t>
  </si>
  <si>
    <t xml:space="preserve">All our resources are disseminated to our partners and stakeholders. they all signpost to relevant services. we have recently commissioned specialised smoking advisors in our mental health and substance misuse services (using additional grant funding).  </t>
  </si>
  <si>
    <t>Educators,Stop Smoking/Vaping Services,Local authority members</t>
  </si>
  <si>
    <t xml:space="preserve">We have used all the resources developed and provided from ASH. We have recently commissioned Performance in Education to go in to schools. Our local stop smoking service uses evidence from ASH and other sources. As previously, unable to attach files? </t>
  </si>
  <si>
    <t xml:space="preserve">Evaluation planning currently underway. </t>
  </si>
  <si>
    <t xml:space="preserve">Keeping up to date with new evidence and ensuring this is disseminated. Ensuring messages are consistent. </t>
  </si>
  <si>
    <t>Consistent messaging i.e. don't vape if under 18, don't vape if not smoked etc. vs the swap to stop scheme in addition to smoke free environments where swap to stop is delivered i.e. hospitals.</t>
  </si>
  <si>
    <t xml:space="preserve">We will follow the evidence and consistently send out messages and deliver evidenced-based interventions. </t>
  </si>
  <si>
    <t>Yes; shared in ondrive</t>
  </si>
  <si>
    <t>Yes; via Sheffield resources</t>
  </si>
  <si>
    <t>Online materials,Printed materials,Social media outreach,Slides for assemblies or lessons</t>
  </si>
  <si>
    <t>Online materials,Printed materials,Social media outreach</t>
  </si>
  <si>
    <t>Online materials,Social media outreach</t>
  </si>
  <si>
    <t>Due to start end of June 2025</t>
  </si>
  <si>
    <t xml:space="preserve">We have commissioned Performance in Education to deliver a 'Hooked' performance in 10 of our 12 secondary schools. This performance will be derived via whole school assemblies. </t>
  </si>
  <si>
    <t>City of London Corporation and Hackney Council</t>
  </si>
  <si>
    <t>We are currently undergoing a CYP insights and intervention design project.  This will inform future work and we are happy to share resources when they are completed in the coming month/s.</t>
  </si>
  <si>
    <t>Youth vaping support is provided largely on an education-basis and is part of our wider tobacco control strategy</t>
  </si>
  <si>
    <t>ASH youth vaping resources, OHID resource pack for schools on vaping, Sheffield vaping resource on ASH website
We conducted our own youth vaping survey in April 2025, the results of which will be used to inform the implementation of educational intervention</t>
  </si>
  <si>
    <t>Lack of time in PSHE classes, time constraints in working with schools overall
Focus of tobacco control funding being on tobacco leaves less flexibility to work on vaping
Lack of consensus locally around vaping benefits and harms. As a result, have just agreed a local vaping position statement which is opening doors in terms of discussing vapes and their use in smoking cessation.</t>
  </si>
  <si>
    <t>Governmental resources and priorities for vaping support for young people
Capacity within the stop smoking service</t>
  </si>
  <si>
    <t>Educational intervention is in last stage of design, to be implemented in coming months</t>
  </si>
  <si>
    <t>Pleased to see further information being gathered on vaping. More needs to be done in this space. It is challenging to pump out a youth vaping prevention programme while also participating in Swap to Stop - the messages get muddled and make it difficult to implement, particularly where the government doesnt specifically fund youth vaping work. Have provided school-based and community-based educational resources on vaping. However, these are one-off sessions and in schools happen during limited PSHE time. They have not been coordinated, expansive campaigns.</t>
  </si>
  <si>
    <t>Yes; based on reccommendations</t>
  </si>
  <si>
    <t>Trained specialists</t>
  </si>
  <si>
    <t>Online materials,Community based activities</t>
  </si>
  <si>
    <t>Have provided school-based and community-based educational resources on vaping. However, these are one-off sessions and in schools happen during limited PSHE time. They have not been coordinated, expansive campaigns.</t>
  </si>
  <si>
    <t>In-person workshops or sessions,Online materials,Printed materials,Slides for assemblies or lessons,Community based activities</t>
  </si>
  <si>
    <t>London Borough of Bexley</t>
  </si>
  <si>
    <t>" https://intent.evidencetoimpact.com/ "</t>
  </si>
  <si>
    <t xml:space="preserve">Vaping workshops for young people delivered by Growing Against Violence </t>
  </si>
  <si>
    <t>2024/25</t>
  </si>
  <si>
    <t xml:space="preserve">Evidence-based programmes have been commissioned in both areas </t>
  </si>
  <si>
    <t>Engagement with schools</t>
  </si>
  <si>
    <t>Having external staff deliver the initiative rather than the teachers</t>
  </si>
  <si>
    <t>Yes; Outdated information about disposable vape, Outdated statistics</t>
  </si>
  <si>
    <t>11-15</t>
  </si>
  <si>
    <t xml:space="preserve">Insight Bexley provides support for young people who are vaping problematically </t>
  </si>
  <si>
    <t>2025/26</t>
  </si>
  <si>
    <t>In-person workshops or sessions,Online materials,Slides for assemblies or lessons,Community based activities</t>
  </si>
  <si>
    <t xml:space="preserve">Too early </t>
  </si>
  <si>
    <t>Rochdale Borough Council</t>
  </si>
  <si>
    <t>Template whole school vaping policy.docx, Template letter to parents.docx, Smoke %26 Vape Free HR Policy.pdf, Implementation checklist.docx</t>
  </si>
  <si>
    <t xml:space="preserve">School-based educational campaign - delivered alongside/in parallel with substance abuse and smoking themes. </t>
  </si>
  <si>
    <t xml:space="preserve">Ongoing </t>
  </si>
  <si>
    <t>Trained specialists, commissioned young person substance abuse service</t>
  </si>
  <si>
    <t>No challenges in implementing, it's just they can only become really effective if the easy supply and availability of vaping products is stopped. We will see how the disposable vape ban goes, but it's been the easy availability (alongside some other but lesser factors) driving use. The work we have done/do is necessary but is not sufficient to really prevent youth vaping.</t>
  </si>
  <si>
    <t xml:space="preserve">As above - stop the supply of vapes. </t>
  </si>
  <si>
    <t>Creating 'vape free' sports clubs</t>
  </si>
  <si>
    <t>No outdated information</t>
  </si>
  <si>
    <t>Yes; whole school approach</t>
  </si>
  <si>
    <t>Service provision (including clinics) - school nurses able to receive vaping cessation referrals as part of the wider school nursing service</t>
  </si>
  <si>
    <t>School nurses</t>
  </si>
  <si>
    <t>Other; one-on-one or group based support provided by school nurses</t>
  </si>
  <si>
    <t>Part of a general health promotion programme</t>
  </si>
  <si>
    <t>A holistic school-based programme - whole school vaping policy references and is aligned to other policies (e.g. substance abuse policy)</t>
  </si>
  <si>
    <t>Online materials,Printed materials,  includes vertical and horizontal banners, letter templates for parents, vape free certificates, and vape amnesty boxes (Other)</t>
  </si>
  <si>
    <t>Under 10-17, Do not know/Unsure</t>
  </si>
  <si>
    <t>School nurses, commissioned young person substance abuse service</t>
  </si>
  <si>
    <t xml:space="preserve">Training also for any professional working with young people </t>
  </si>
  <si>
    <t>Stop Smoking/Vaping Services,Local authority members,School nurses, commissioned young person substance abuse service</t>
  </si>
  <si>
    <t xml:space="preserve">Catch22 commisioned service by London Borough of Merton.  </t>
  </si>
  <si>
    <t>Catch22 Youth Voice- Vaping July23.pdf, Catch22 Smoke Free Generation - Free Service Offer in Schools.pdf, Catch22 Smoke Free Generation - Free Service Offer Community (1).pdf, All resources can be found under the following link, this includes parents pack and training PowerPoint.
" https://healthydialogues.co.uk/offering/kickthecloud/ " " https://www.youtube.com/watch?v=xWERLbTCEMs "</t>
  </si>
  <si>
    <t>Catch22 Merton is an intergtrated servcie that is Supporting young people aged 11-24 who have been using substances, vaping/smoking, reported missing from home or care, or exploited</t>
  </si>
  <si>
    <t>12 month</t>
  </si>
  <si>
    <t>Trained specialists,Educators,Stop Smoking/Vaping Services,School nurses</t>
  </si>
  <si>
    <t>In-person workshops or sessions,Social media outreach,Slides for assemblies or lessons</t>
  </si>
  <si>
    <t xml:space="preserve">Final Version Merton Vaping Project Summative Report.pptx </t>
  </si>
  <si>
    <t>None to date</t>
  </si>
  <si>
    <t>Development of pre and post exit survey</t>
  </si>
  <si>
    <t>We are early in to the service and likey this will develop</t>
  </si>
  <si>
    <t>Yes (slides suggest tailoring based on feedback for social media and texts)</t>
  </si>
  <si>
    <t>Yes; slides and workshop, training, resource packs</t>
  </si>
  <si>
    <t>Yes; website</t>
  </si>
  <si>
    <t>Duplicate entry merged</t>
  </si>
  <si>
    <t>In-person workshops or sessions,Online materials,Printed materials,Social media outreach,Slides for assemblies or lessons</t>
  </si>
  <si>
    <t>9 month</t>
  </si>
  <si>
    <t>In-person workshops or sessions,Online materials,Printed materials,Social media outreach,Telephone-based,Community based activities</t>
  </si>
  <si>
    <t>9 months</t>
  </si>
  <si>
    <t>In-person workshops or sessions,Online materials,Telephone-based</t>
  </si>
  <si>
    <t>Helpline / Quitline</t>
  </si>
  <si>
    <t>Unknown (data merged with another submission but no further information provided)</t>
  </si>
  <si>
    <t>NA (data merged with another submission but no further information provided)</t>
  </si>
  <si>
    <t>Herefordshire Council</t>
  </si>
  <si>
    <t xml:space="preserve">Our Healthy Schools programme includes some guidance on vaping for teachers, and our team did a one-off awareness-building campaign with local college students. </t>
  </si>
  <si>
    <t>Yes; healthy schools and one-off awareness campaign</t>
  </si>
  <si>
    <t>North Tyneside Council</t>
  </si>
  <si>
    <t>" https://my.northtyneside.gov.uk/category/597/quitting-smoking "</t>
  </si>
  <si>
    <t>Yes; website now unavailable</t>
  </si>
  <si>
    <t>Solutions 4 Health - Slough Borough Council</t>
  </si>
  <si>
    <t>Yes; training</t>
  </si>
  <si>
    <t>London Borough of Camden</t>
  </si>
  <si>
    <t>Working with Trading Standards to identify underage sales and take enforcement action, also tackling illegal vapes (on the notion that retailers selling illegal vapes are more likely to sell to under 18's). We are also working to develop a stop-vaping support service for under 18's</t>
  </si>
  <si>
    <t>Cheshire East Council</t>
  </si>
  <si>
    <t xml:space="preserve">Awareness/ information sessions with young people as part of commissioned Substance Misuse Service. </t>
  </si>
  <si>
    <r>
      <t xml:space="preserve">" https://www.cheshireeast.gov.uk/livewell/health-matters/keeping-well/stopping-smoking/stopping-smoking.aspx </t>
    </r>
    <r>
      <rPr>
        <b/>
        <sz val="11"/>
        <color theme="1"/>
        <rFont val="Calibri"/>
        <family val="2"/>
        <scheme val="minor"/>
      </rPr>
      <t xml:space="preserve">" </t>
    </r>
  </si>
  <si>
    <t>Yes;  Other initiatives/ interventions are being scoped but not yet delivered. Survey including questions re: vaping to be implemented with schools for completion by pupils and staff in Autumn 2025</t>
  </si>
  <si>
    <t>As above, our initiatives are being scoped and in development. Further information will be able to be provided over the next 12-18 months</t>
  </si>
  <si>
    <t>East Sussex County Council</t>
  </si>
  <si>
    <t>We can share them via email as too large to upload but we brought and use the ASH X Smokefree Sheffield Youth Vaping resources and use them in our schools.,  ASH Smoke Free Sheffield Youth Vaping resources that we purchased and used within schools. We also offer youth vaping support within our school health service and have been conducting youth vaping insights to with children and young people to inform our local response to youth vaping.
Happy to share our findings when we have completed all of the insights within educational and community settings.</t>
  </si>
  <si>
    <t>Integrated within our School Health Service.</t>
  </si>
  <si>
    <t>18 months</t>
  </si>
  <si>
    <t>Trained specialists,Local authority members,School nurses</t>
  </si>
  <si>
    <t xml:space="preserve">Sheffield City Council resources for schools on youth vaping. These were developed in collaboration with ASH to help make children and young people aware of the facts about vaping. </t>
  </si>
  <si>
    <t>We are in the process of conducting youth vaping insights across East Sussex to inform our local response as a public health team</t>
  </si>
  <si>
    <t>Some schools or youth settings are more engaged than others and in our areas of high smoking prevalence which link to our areas of highest deprivation some of the schools view other issues they face as more important than vaping.</t>
  </si>
  <si>
    <t>We are working with the children and young people locally to inform our response to youth vaping locally and I think at a national level we need to see more flexibility with the additional tobacco funding or other funding sources to be used</t>
  </si>
  <si>
    <t>Yes we are using our youth insights to inform the expansion/developing of vaping prevention initiative in the future.</t>
  </si>
  <si>
    <t>Yes; whole school approach and support within schools</t>
  </si>
  <si>
    <t>5 years +</t>
  </si>
  <si>
    <t>In-person workshops or sessions, Online materials,Telephone-based, Community based activities</t>
  </si>
  <si>
    <t>Staffordshire County Council</t>
  </si>
  <si>
    <t xml:space="preserve"> " https://staffordshire.everyonehealth.co.uk/services/stop-smoking/vaping-information/  "</t>
  </si>
  <si>
    <t xml:space="preserve">Our Stop smoking in pregnancy services provides, information and advice around vaping and smoking to teachers and parents, there is a pack available which they can download. </t>
  </si>
  <si>
    <t>Online materials,Printed materials,Social media outreach,Telephone-based,Slides for assemblies or lessons</t>
  </si>
  <si>
    <t>Khan Review: making smoking obsolete (2022)
Office of Health Improvement and Disparities' information on e-cigarettes and vaping
Local Stop Smoking Services: service and delivery guidance 2014 (produced by NCSCT and PHE
Action on smoking and heath (ASH) Local Toolkit</t>
  </si>
  <si>
    <t xml:space="preserve">we collect quarterly performance data, teachers and young people fill out a satisfaction form after the workshops, so far the feedback we have received is positive. </t>
  </si>
  <si>
    <t xml:space="preserve">The number of young people vaping is continuing to rise and some young people are vaping before they reach high school, we need to continue educating parents about the risks associated with their children vaping. </t>
  </si>
  <si>
    <t>we need to develop our vaping offer as more young people are taking up vaping.</t>
  </si>
  <si>
    <t>not at the moment, however we would like to develop our vaping offer in the near future</t>
  </si>
  <si>
    <t>Yes; videos for website and duides for a range of audiences</t>
  </si>
  <si>
    <t>Yes; local toolkit</t>
  </si>
  <si>
    <t>OHID</t>
  </si>
  <si>
    <t>Under 10-15</t>
  </si>
  <si>
    <t>The training for teachers is primarily focused on vaping.</t>
  </si>
  <si>
    <t>In-person workshops or sessions,Online materials,Printed materials,Training for teachers is sometimes delivered via MS teams (Other).</t>
  </si>
  <si>
    <t>Deliverer feedback</t>
  </si>
  <si>
    <t>Stoke-on-Trent Council*</t>
  </si>
  <si>
    <t>Do not know/Unsure (secondary and FE settings)</t>
  </si>
  <si>
    <t>it hasn't yet</t>
  </si>
  <si>
    <t>Educators,Stop Smoking/Vaping Services,Trading Standards / Public Health</t>
  </si>
  <si>
    <t>The programme is beginning to be developed and will likely include a range of the above</t>
  </si>
  <si>
    <t>The programme is beginning to be developed and will be informed by evidence, including our behavioural insights research</t>
  </si>
  <si>
    <t>A behavioural insights project which is currently being completed</t>
  </si>
  <si>
    <t>this is unknown at this point</t>
  </si>
  <si>
    <t>this will depend on evaluation of our efforts</t>
  </si>
  <si>
    <t>Yes; We are in the process of commissioning a new service (in place from 1 October 2025 which will support anyone aged 12 and over and provide vaping cessation support as well as stop smoking support.  We are completing behavioural insight work which has targeted children and young people, among other groups, and this will be used to inform and develop service promotion and campaign activity aimed at people who smoke and vape.  We have created a young people's tobacco and vaping prevention officer role which will work with education settings to support messaging about vaping and help young people to access support</t>
  </si>
  <si>
    <t>Data amended to reflect further input - no current initiatives</t>
  </si>
  <si>
    <t xml:space="preserve">" https://www.cypsomersethealth.org/?ks=1&amp;page=smoking,_vaping_and_smokefree_settings " </t>
  </si>
  <si>
    <t>Vaping prevention included within smokefree service and school nursing. Training for teachers via the commissioned INTENT programme</t>
  </si>
  <si>
    <t>2 years +</t>
  </si>
  <si>
    <t>Stop Smoking/Vaping Services,School nurses</t>
  </si>
  <si>
    <t>In-person workshops or sessions,Online materials,Printed materials,Telephone-based,Slides for assemblies or lessons,Community based activities</t>
  </si>
  <si>
    <t>Evidence review and local experience for all. INTENT programme commissioned for training and various sources included in links on website</t>
  </si>
  <si>
    <t>Teacher training has provided some barriers - schools feedback they would prefer someone to come in and hold workshops but due to limited capacity a train the train model is more effective</t>
  </si>
  <si>
    <t>Looking at peer mentor models in schools, more focus with youth groups in training, developing new campaign and resoruces with young people and families</t>
  </si>
  <si>
    <t>Developing as we go based on lack of national evidence available establishing baseline data for local areas is difficult due to lack of national surveys - local school based surveys now include vaping behaviour to help establish trends and demographics at most risk for targeting prevention work</t>
  </si>
  <si>
    <t>Yes; poster, video</t>
  </si>
  <si>
    <t>Yes; link to factsheet</t>
  </si>
  <si>
    <t>Yes; Trading standards, OHID, New Zealand vape free schools, ADPH southeast</t>
  </si>
  <si>
    <t>Educators,Stop Smoking/Vaping Services,School nurses</t>
  </si>
  <si>
    <t>6 years +</t>
  </si>
  <si>
    <t>Local authority members,Young people</t>
  </si>
  <si>
    <t>Children and families engaged and outcomes collected for all, number of visits on website monitored
Evaluation being completed currently for training programme with INTENT</t>
  </si>
  <si>
    <t>Hartlepool Borough Council</t>
  </si>
  <si>
    <t>13-16</t>
  </si>
  <si>
    <t>over past couple of years - toolkits have been sent out</t>
  </si>
  <si>
    <t xml:space="preserve">Public Health have forwarded the materials onto schools. </t>
  </si>
  <si>
    <t>Slides for assemblies or lessons</t>
  </si>
  <si>
    <t xml:space="preserve">Unsure on how the schools have used them at present, but some were designed for assemblies and lessons </t>
  </si>
  <si>
    <t xml:space="preserve">This is something we are looking to do in future </t>
  </si>
  <si>
    <t>Time</t>
  </si>
  <si>
    <t xml:space="preserve">Potentially further insight into youth vaping in schools across Hartlepool so that initiatives can be tailored to the needs of the school </t>
  </si>
  <si>
    <t xml:space="preserve">As above </t>
  </si>
  <si>
    <t>Toolkit but unclear if own or Sheffield's</t>
  </si>
  <si>
    <t>" https://www.healthandwellbeingbucks.org/s4s/WhereILive/Council?pageId=5915#section1 "</t>
  </si>
  <si>
    <t>12-14</t>
  </si>
  <si>
    <t>one term</t>
  </si>
  <si>
    <t>a commissioned provider called Performance in Education</t>
  </si>
  <si>
    <t>In March 2024, Buckinghamshire Public Health hosted a vape workshop at the Bucks Youth Voice Summit. Young people shared that they generally viewed vaping negatively and were aware of its harms. While many felt confident refusing vapes, this varied depending on social and personal factors. They also called for more open conversations and prevention efforts.
Local schools are seeking guidance to support students who vape, with reports of vaping-related disruptions, bullying, and theft. In response, the Buckinghamshire Tobacco Control Alliance published a county-wide Vaping Position Statement. Based on insights from the Vape Space and TCA, a school-based intervention for Years 7 and 8 was created</t>
  </si>
  <si>
    <t>evaluation not ready yet</t>
  </si>
  <si>
    <t>Some schools declined due to building limitations or scheduling conflicts.</t>
  </si>
  <si>
    <t xml:space="preserve"> Expand reach to more schools and integrate with broader public health themes. Consider digital delivery options for schools unable to host in-person sessions.</t>
  </si>
  <si>
    <t>we are planning to recommission the dramatic initative; however, the evaluation is not yet complete. A formal proposal will be developed following the completion of the evaluation. In the meantime, we are exploring opportunities for cross-working within the Public Health team to potentially expand the scope of the service, aligning with other areas currently supported by the provider</t>
  </si>
  <si>
    <t>Yes; workshops</t>
  </si>
  <si>
    <t>Yes; ADHP southeast</t>
  </si>
  <si>
    <t xml:space="preserve">a few years </t>
  </si>
  <si>
    <t xml:space="preserve">A  youth worker supporting professionals </t>
  </si>
  <si>
    <t>Youth worker - also touches on mental health, peer pressure etc. The school intervention t addresses peer pressure, mental health, illegal purchases, and grooming</t>
  </si>
  <si>
    <t>been in post 1 month</t>
  </si>
  <si>
    <t>Trained specialists,Local authority members</t>
  </si>
  <si>
    <t>Linked to mental health</t>
  </si>
  <si>
    <t>Sheffield City Council</t>
  </si>
  <si>
    <t xml:space="preserve">" https://smokefreesheffield.org/get-involved/campaigns/vaping-the-facts/ "
toolkit can be downloaded from the site </t>
  </si>
  <si>
    <t>since Feb 2023</t>
  </si>
  <si>
    <t>Educators,Stop Smoking/Vaping Services,Local authority members,School nurses</t>
  </si>
  <si>
    <t xml:space="preserve">www.smokefreesheffield.org
ASH-brief-for-local-authorities-on-youth-vaping.pdf
www.nhs.uk/better-health/quit-smoking/vaping-to-quit-smoking/
https://ash.org.uk/uploads/Use-of-e-cigarettes-among-young-people-in-Great-Britain-2022.pdf
Use-of-vapes-among-young-people-in-Great-Britain-2024.pdf
Vapes | FRANK (talktofrank.com)
https://ash.org.uk/uploads/ASH-guidance-for-school-vaping-policies.pdf
Trends in smoking and vaping among young people: Findings from the ITC Youth Survey, 2023
https://www.gov.uk/government/publications/nicotine-vaping-in-england-2022-evidence-update
</t>
  </si>
  <si>
    <t xml:space="preserve">we have not conducted a formal evaluation of the Sheffield and ASH resources but have had feedback from LA across the country and schools that the resources are helpful in providing evidence based information and they are used widely within schools and other settings. We are currently updating these resources and including data insight from across the country that have been collated in the last 3 years since the publication of the resources. We are also updating them in line with the current changes in legislation. We are reviewing the messages too. Finally we have evaluated and adapted our quit vaping offer for children and young people which has been developed with children and young people to suit their needs and based on the Assist model in schools and adapted model from adults cessation evidence base also. </t>
  </si>
  <si>
    <t xml:space="preserve">Ensuring that the range of resources we developed for children and young people effectively resonate with them and their experiences along with the evidence base. Ensuring that messaging is clear around vaping, illicit vapes and illegal nicotine vapes. Schools want LA to solve the problem and it can be difficult for them to accept that this is why we need the tobacco and vapes bill that education alone will not sort this. ensuring YP voices and health are considered by schools and that schools deal with vaping issues in ways that are not punitive to students and negatively impacting on their learning. Students report vaping to support socialising and reduce anxiety schools sometimes respond in ways that increases anxiety and does not address underlying issues and this prevents an honest conversation and getting to the route reasons for why the person is vaping. </t>
  </si>
  <si>
    <t>We now have a range of insights from across the country from young people about they vape and why they are vaping we need to ensure that initiatives take these insights into account fully - building on what has been in place already to ensure that key messages resonate and CYP know how to quit vaping have the resilience skills to never start and know where to seek support when needed. we need to better understand the factors that motivate and support cessation of vaping in youth and also what messages best act as a deterrent.  How can we effectively myth bust also ensure they have evidence based information in a way they find engaging.</t>
  </si>
  <si>
    <t>updating Sheffield and ASH youth vaping resources</t>
  </si>
  <si>
    <t xml:space="preserve">It is incredibly complex and we need to keep things simple </t>
  </si>
  <si>
    <t>Yes; developed Sheffield materials</t>
  </si>
  <si>
    <t xml:space="preserve">mental health advice and support </t>
  </si>
  <si>
    <t>In-person workshops or sessions,Printed materials,Telephone-based</t>
  </si>
  <si>
    <t>Since Feb 2023</t>
  </si>
  <si>
    <t>Regular meetings with secondary school headteachers and Learn Sheffield</t>
  </si>
  <si>
    <t>Website not found</t>
  </si>
  <si>
    <t>London Borough of Lewisham</t>
  </si>
  <si>
    <t xml:space="preserve">Smoke free school gate.jpg " https://www.smokefreelewisham.co.uk/ " </t>
  </si>
  <si>
    <t xml:space="preserve">We have plans to integrate smoking, substance misuse, sexual health and mental health </t>
  </si>
  <si>
    <t>2 years and will continue</t>
  </si>
  <si>
    <t>Getting support from the schools</t>
  </si>
  <si>
    <t>Meeting  with school authorities</t>
  </si>
  <si>
    <t>Planned to integrate</t>
  </si>
  <si>
    <t>16-17</t>
  </si>
  <si>
    <t>Data collected as part of the service provision</t>
  </si>
  <si>
    <t>City of York Council</t>
  </si>
  <si>
    <t>" https://www.york.gov.uk/health-trainers/stop-smoking/3 ",
" https://www.york.gov.uk/HealthTrainersToolkit " , York Hooked Evaluation.pptx</t>
  </si>
  <si>
    <t xml:space="preserve">Stop smoking and wider Health Trainer programme around health eating, physical activity and lowering alcohol levels. </t>
  </si>
  <si>
    <t>Yes; video, leaflets, postcards and posters, and slides</t>
  </si>
  <si>
    <t>Yes; link and survey statistics</t>
  </si>
  <si>
    <t>Yes; adapted</t>
  </si>
  <si>
    <t>In-person workshops or sessions,Online materials,Social media outreach</t>
  </si>
  <si>
    <t>In-person workshops or sessions,Online materials,Printed materials,Social media outreach,Telephone-based,Slides for assemblies or lessons,Community based activities</t>
  </si>
  <si>
    <t>Online materials,Social media outreach,Slides for assemblies or lessons</t>
  </si>
  <si>
    <t>Theatre campaign in secondary schools</t>
  </si>
  <si>
    <t>Stop Smoking/Vaping Services, External theatre production company</t>
  </si>
  <si>
    <t>YP feedback / Deliverer feedback</t>
  </si>
  <si>
    <t>Bristol City Council</t>
  </si>
  <si>
    <t>" https://www.bristol.gov.uk/smoke-free-bristol/under-18s/how-to-quit-vaping-as-a-young-person "</t>
  </si>
  <si>
    <t>All integrated with PSHE priorities</t>
  </si>
  <si>
    <t>At least 6 years</t>
  </si>
  <si>
    <t>Educators,Stop Smoking/Vaping Services,Local authority members,Young people,School nurses</t>
  </si>
  <si>
    <t>Online materials,Printed materials,Social media outreach,Slides for assemblies or lessons,Community based activities</t>
  </si>
  <si>
    <t xml:space="preserve">Based on PSHE guidance, OHID evidence reviews, NICE guidance, local data. Online materials supported by University of Bristol. </t>
  </si>
  <si>
    <t>Our approach to date has been primarily docussed upon schools, who struggle to have time or resources to engage in any meaningful way. It is extremely difficult to even help make schools aware that this support is available despite many yeasr of persistent efforts from multiple directions.</t>
  </si>
  <si>
    <t>Exploring opportunities for vaping cessation support. Schools require additional resources to support their capacity to care effectively for their communities.</t>
  </si>
  <si>
    <t>Exploring opportunities for a vaping cessation offer including a digital intervention with UoB</t>
  </si>
  <si>
    <t>Yes; videos (in collaboration with University of Bristol), wholistic school approach, healthy schools award</t>
  </si>
  <si>
    <t>Yes; ASH wales, drugwise, Talk about trust, safe4me</t>
  </si>
  <si>
    <t>13-17</t>
  </si>
  <si>
    <t>Educators,Stop Smoking/Vaping Services,Young people</t>
  </si>
  <si>
    <t>exploring opportunities for service provision and digital intervention with UoB</t>
  </si>
  <si>
    <t>Yes; We will be commissioning Healthwatch to undertake a survey for young people, teachers and parents/carers to obtain a baseline picture on the current issues and support systems they would like. Additional funding is available to implement recommendations.</t>
  </si>
  <si>
    <t>Manchester City Council</t>
  </si>
  <si>
    <t xml:space="preserve">All of the evidence we have used is in the system, but we do not have capacity at this time to detail all of it for this survey. </t>
  </si>
  <si>
    <t xml:space="preserve"> we do not have capacity at this time to detail all of it for this survey. </t>
  </si>
  <si>
    <t xml:space="preserve">Lack of funding </t>
  </si>
  <si>
    <t xml:space="preserve">More funding and capacity. Also need a national position and policy on how we manage vaping addiction generally for adults AND CYP.  </t>
  </si>
  <si>
    <t>We would like to have funding to support adults addicted to vaping and nicotine products more widely. This issue is still neglected and although our CYP programme is advanced, while so many adults still vape inappropriately, this will clearly impact on CYP</t>
  </si>
  <si>
    <t>No information provided</t>
  </si>
  <si>
    <t>12 months</t>
  </si>
  <si>
    <t>KS2 primary school vaping lessons pilot</t>
  </si>
  <si>
    <t>Under 10</t>
  </si>
  <si>
    <t>London Borough of Croydon</t>
  </si>
  <si>
    <t>Resources for parents and teachers, a theatre production on age restricted products and the harms including vapes</t>
  </si>
  <si>
    <t>Talking with your Teen About Vaping - A Guide for Parents and Guardians.pdf, CTS version Vaping-The-Facts-Teachers-Toolkit.pdf, Parent-and-carers-leaflet.pdf, Youth Vaping information leaflet - Croydon.pdf, CTS version Vaping-The-Facts-Teachers-Toolkit.pdf</t>
  </si>
  <si>
    <t>Cascaded from education team to schools</t>
  </si>
  <si>
    <t>NA - we have only shared info with schools. Understanding schools capacity to deliver info onwards is a challenge</t>
  </si>
  <si>
    <t xml:space="preserve">A more cohesive approach </t>
  </si>
  <si>
    <t>Yes; leaflets and guide for parents</t>
  </si>
  <si>
    <t>Yes; link to better health and info about gum disease</t>
  </si>
  <si>
    <t>Yes; Change grow live self referral</t>
  </si>
  <si>
    <t>Support to quit but not prevention</t>
  </si>
  <si>
    <t>I can request this from our provider and share at a later date.   " https://www.kirklees.gov.uk/beta/health-and-well-being/stop-smoking.aspx "</t>
  </si>
  <si>
    <t>11-12</t>
  </si>
  <si>
    <t>Smoking, vaping, and other substances</t>
  </si>
  <si>
    <t>In-person workshops or sessions, Slides for assemblies or lessons</t>
  </si>
  <si>
    <t>appointed behaviourla research company to gather insights from CYP, school staff , parents and school hub co-ordinators</t>
  </si>
  <si>
    <t>No yet, we have quartelry reports and final report after contract comes to an end</t>
  </si>
  <si>
    <t>engagement with parents. demand for interventions in year 5 and 6. no youth cessation offer</t>
  </si>
  <si>
    <t>find other approaches to engage with parents.</t>
  </si>
  <si>
    <t>Yes; not provided</t>
  </si>
  <si>
    <t>Sunderland City Council</t>
  </si>
  <si>
    <t>" https://sunderlandstopsmokingservice.co.uk/vaping-and-young-people/ "
" https://www.linksforlifesunderland.co.uk/services/healthy-changes/smoking/vaping-resources-for-schools/ ", Guidance on vaping and young people - updated Fe25.pdf</t>
  </si>
  <si>
    <t>The prevention initiatives are delivered by the commissioned Specialist Stop Smoking Service and there is also some service provision within the young person's drug and alcohol service (both funded by Public Health Grant)</t>
  </si>
  <si>
    <t>Was a 1 year project initially, and is now integrated into service provision</t>
  </si>
  <si>
    <t>We have used nationally recognised evidence to create guidance to schools and other professionals working with young people. Our stop smoking service has used the latest evidence base on how to stop vaping (which is quite limited!) and through discussions with those working with young people. We have used the Sheffield materials to develop our own material, as well as sharing links to the Sheffield materials, and sharing links to the national materials at Better Health School Zone, and similar materials from Northern Ireland NHS and Scotland NHS. Any references and materials we have used are included in the school guidance document, already attached.</t>
  </si>
  <si>
    <t xml:space="preserve">Lack of evidence, difficulty getting a balanced message - as vapes can be used by adults to quit smoking (we have a swap to stop scheme which we want to promote widely) - not wanting to use 'scare' tactics, so as not to dissuade adult smokers away from using them. Lack of national guidance on getting this balance right. </t>
  </si>
  <si>
    <t>We need some evaluated schemes and clear guidance nationally - ours are schemes we have felt are necessary and have created on the information and knowledge we currently have</t>
  </si>
  <si>
    <t>To continue with the plans we have now - possibly write up an evaluation</t>
  </si>
  <si>
    <t>It would be good to see what other initiatives are being developed across the country and which ones have worked</t>
  </si>
  <si>
    <t>Yes; video</t>
  </si>
  <si>
    <t xml:space="preserve">Yes; link to survey </t>
  </si>
  <si>
    <t>Yes; embedded video</t>
  </si>
  <si>
    <t>Yes; link to better health</t>
  </si>
  <si>
    <t>Yes; ADHP Northeast, trading standards, NICE</t>
  </si>
  <si>
    <t>6 months aprox.</t>
  </si>
  <si>
    <t>Stop Smoking/Vaping Services,The young person's drug and alcohol service also provide support to stop vaping</t>
  </si>
  <si>
    <t>One year</t>
  </si>
  <si>
    <t>Rotherham Metropolitan Borough Council</t>
  </si>
  <si>
    <t>" https://rotherhive.co.uk/smoking/#toggle-id-15 "</t>
  </si>
  <si>
    <t>School assemblies delivered in partnership by School Nursing Team and the youth team at local drug and alcohol service</t>
  </si>
  <si>
    <t>Trained specialists,School nurses</t>
  </si>
  <si>
    <t>In-person workshops or sessions,Slides for assemblies or lessons</t>
  </si>
  <si>
    <t>Delivery still ongoing, evaluated to be conducted when complete.</t>
  </si>
  <si>
    <t>One of the main challenges with rolling out any work relating to vaping and children/young people has been having oversight over what is being delivered by external organisations. As vaping is an emerging issue there have been cases where external organisations have developed and rolled out their own interventions without consultation with Public Health colleagues making it difficult to fact check, obtain quality assurance and ensure all local messages are clear and consistent.</t>
  </si>
  <si>
    <t>Clear national guidance on what approaches need to be used to help inform coordinated approaches locally.</t>
  </si>
  <si>
    <t>Key stakeholders where brought together to outline gaps in provision and to plan next steps. This will inform local strategy moving forwards.</t>
  </si>
  <si>
    <t>Yes; workshops and assemblies</t>
  </si>
  <si>
    <t>Yes; links / embedded on website</t>
  </si>
  <si>
    <t xml:space="preserve">No </t>
  </si>
  <si>
    <t>Supported the delivery of information assemblies delivered in secondary schools by external partners, Youth Cabinet developed social media campaign, public health hosted workshop bringing together key stakeholders to identify gaps and outline next steps - feedback from this currently being collated</t>
  </si>
  <si>
    <t>Shropshire Council</t>
  </si>
  <si>
    <t>" https://next.shropshire.gov.uk/public-health/healthy-shropshire/stopping-smoking/youth-vaping/ "</t>
  </si>
  <si>
    <t>Youth vaping is part of the broader priorities to address health inequalities by Public Health and partners within our ICS</t>
  </si>
  <si>
    <t xml:space="preserve">Review of good practice evidence </t>
  </si>
  <si>
    <t>Similar to national challenges</t>
  </si>
  <si>
    <t>Delivery of the vapes bill, dedicated youth vaping regional/national code of practice group or forum</t>
  </si>
  <si>
    <t>To evolve what is in place</t>
  </si>
  <si>
    <t>Yes; developed by a school</t>
  </si>
  <si>
    <t>Yes; link to all resources</t>
  </si>
  <si>
    <t>Yes; Info re. exploitaion, grooming and gangs, ADPH, MHRA, Trading standards</t>
  </si>
  <si>
    <t>Public Health team</t>
  </si>
  <si>
    <t>Bradford Metropolitan District Council</t>
  </si>
  <si>
    <t>"  https://www.bradford.gov.uk/health/improving-your-health/quit-smoking/ "</t>
  </si>
  <si>
    <t>we used findings from a number of workshops with young people. 80-90 young people were consulted to help gain insight into vaping habits of young people</t>
  </si>
  <si>
    <t>nothing major, the schools appreciated the support and the programme was well received</t>
  </si>
  <si>
    <t xml:space="preserve">continuous adaptation, the focus has moved on to primary schools as more young people become familiar with vapes. The programme needs to be expanded into other CYP settings in the community as well. lack of engagement in September, December and exam times has been evident over the last year, which is why the programme needs to be expanded into other community settings. </t>
  </si>
  <si>
    <t>extra funding to be provided for the vaping element which will be incorporated into a wider PH contract that includes gambling and drugs and alcohol</t>
  </si>
  <si>
    <t>Yes; Step2 workshops</t>
  </si>
  <si>
    <t>Yes; links to surveys</t>
  </si>
  <si>
    <t>Yes; better health</t>
  </si>
  <si>
    <t>Wiltshire Council</t>
  </si>
  <si>
    <t>Yes; no information</t>
  </si>
  <si>
    <t xml:space="preserve">Wigan Council </t>
  </si>
  <si>
    <t xml:space="preserve">Evidence to Impact webpage  for INTENT training, "  https://www.wigan.gov.uk/Resident/Health-Social-Care/Children-and-young-people/Health-and-wellbeing/Vaping-and-smoking.aspx " </t>
  </si>
  <si>
    <t xml:space="preserve">Zero Tolerance stance from some schools
Messages re: Vaping is better than smoking (we need to keep a strong stance on "if you have never smoked, don't vape). </t>
  </si>
  <si>
    <t xml:space="preserve">Partnership working
Targeted Campaigns </t>
  </si>
  <si>
    <t>Yes; Northwest policy</t>
  </si>
  <si>
    <t>Embedded in teacher training resources. 
Padlets of information</t>
  </si>
  <si>
    <t>Just had the Train the Trainer so not implemented yet but will do July 2025 to start in Sept 2025</t>
  </si>
  <si>
    <t>Trained specialists,Educators,Stop Smoking/Vaping Services,Local authority members,School nurses</t>
  </si>
  <si>
    <t>Part of a teacher training resources</t>
  </si>
  <si>
    <t xml:space="preserve">INTENT training for schools and youth settings </t>
  </si>
  <si>
    <t>INTENT evidence based programme. 
Robust evidence based online information. Talk to Frank, We are With You, Be Well.</t>
  </si>
  <si>
    <t>Islington Council</t>
  </si>
  <si>
    <t>" https://www.breathestopsmoking.org/vaping-leaflet/ "</t>
  </si>
  <si>
    <t>Behavioural support for vaping is offered by the young people's drug and alcohol service. The schools PSHE lesson on vaping is part of smoking prevention.</t>
  </si>
  <si>
    <t>Government/OHID/ NHS information, ASH, NCSCT</t>
  </si>
  <si>
    <t>Our young people drug and alcohol service provide one-to-one counselling to young people using nicotine and other substances, but does not cover universal access to young people who want to quit vaping, as it is not commissioned to provide this. There is therefore a gap in provision. 
Our commissioned specialist stop smoking service has some capacity to deliver workshops and assemblies in schools, but given the focus on achieving quit date targets set nationally, work on youth vaping cannot always be prioritised.</t>
  </si>
  <si>
    <t>Please see the future plans answer, as this includes agreed improvements on our current initiative.</t>
  </si>
  <si>
    <t>The new Islington Smoke Free Partnerships (ISFP) identified three strategic priorities, one of which is protecting children and young people from the harms of tobacco use, nicotine addiction and vaping. A sub-group of the ISFP met recently to develop an action plan on youth vaping. This will include: Developing a suite of resources and training materials to be made widely available. Engaging a wide range of partners, such as youth hubs, youth counselling/ wellbeing services, VCS, parent champions, schools and GPs. The existing leaflet will be redesigned and updated to improve its appeal to young people. Local online information on vaping and young people/ quitting vaping will be made available. Information for parents will be expanded. A peer education programme on vaping will be developed, for secondary school pupils to deliver in primary schools.</t>
  </si>
  <si>
    <t>The leaflet was developed jointly with Camden Council.</t>
  </si>
  <si>
    <t>Yes; leaflet and easy-read</t>
  </si>
  <si>
    <t>Yes; quitting smoking and myths</t>
  </si>
  <si>
    <t>Yes; used to develop resources</t>
  </si>
  <si>
    <t>Choose You Public Health – a shared service across Central Bedfordshire, Bedford Borough and Milton Keynes</t>
  </si>
  <si>
    <t>" https://chooseyou.co.uk/quit-smoking/vaping/guide-to-quit-vaping-for-under-18s/  "</t>
  </si>
  <si>
    <t>We used the information provided by young people via surveys</t>
  </si>
  <si>
    <t>Training community staff - supporting them having conversation with young people as they work day in and day out with them</t>
  </si>
  <si>
    <t>More communication with school staff and community out reach staff who work with young people</t>
  </si>
  <si>
    <t>We are planning launching a CYP campaign within the schools But this has not happened yet.We are tackling youth vaping from a few different angles: Digital Camping (posters)</t>
  </si>
  <si>
    <t xml:space="preserve">
 We are tackling youth vaping from a few different angles: Digital Camping (posters) • Quit vaping guide for Under 18s • Working with Trading Standards – inspections and closures. • Training School Nurses</t>
  </si>
  <si>
    <t>Yes; guidance for schools</t>
  </si>
  <si>
    <t>Yes; training resources, factsheets and briefs</t>
  </si>
  <si>
    <t>Yes; ADHP, Trading standards</t>
  </si>
  <si>
    <t>There is information on our website about the service we offer which is smoking and weight management. We provide information about vaping on our website</t>
  </si>
  <si>
    <t>On going</t>
  </si>
  <si>
    <t>In-person workshops or sessions,Online materials,Printed materials,Social media outreach</t>
  </si>
  <si>
    <t>Part of smoking initiatiave/Part of a general health promotion programme</t>
  </si>
  <si>
    <t>Training for School Nurses.</t>
  </si>
  <si>
    <t>Trained specialists,Educators,Stop Smoking/Vaping Services,Local authority members,Young people,School nurses</t>
  </si>
  <si>
    <t>North Somerset Council</t>
  </si>
  <si>
    <t>We have commissioned the Intent programme from Evidence to Impact. This programme focuses tobacco and vaping. The links for our webinars are " https://www.betterhealthns.co.uk/information/vaping-the-facts-free-webinar-for-parents-carers-families/ and https://www.betterhealthns.co.uk/information/vaping-the-facts-free-webinar-12th-nov-24/ "</t>
  </si>
  <si>
    <t xml:space="preserve">The programme covers both smoking and vaping. </t>
  </si>
  <si>
    <t>Starting September 25</t>
  </si>
  <si>
    <t>Yes; slides, whole school approach, healthy schools</t>
  </si>
  <si>
    <t>Yes; MHRA, trading standards, NICE, safe4me</t>
  </si>
  <si>
    <t>Delivery of webinar to health professionals including health visitors and school nurses</t>
  </si>
  <si>
    <t>Stop Smoking/Vaping Services, Webinars and direct training to HVs and school nurses</t>
  </si>
  <si>
    <t>Leeds City Council</t>
  </si>
  <si>
    <t>Our delivery covers vapes and tobacco but looking at creating more holistic package with healthy schools team to look at vapes alongside addiction, alcohol, gambling and tobacco all together. Which would be delivered to pupils</t>
  </si>
  <si>
    <t>ad hoc over last 18 months</t>
  </si>
  <si>
    <t>" https://www.gov.uk/government/publications/nicotine-vaping-in-england-2022-evidence-update "
" https://pubmed.ncbi.nlm.nih.gov/38189560/ "</t>
  </si>
  <si>
    <t>Yes; holistic whole school approach, healthy schools</t>
  </si>
  <si>
    <t>Outdated information about disposable vapes</t>
  </si>
  <si>
    <t>London Borough of Havering</t>
  </si>
  <si>
    <t>Outdated statistics</t>
  </si>
  <si>
    <t>Yes (determined by submitted materials)</t>
  </si>
  <si>
    <t>Planned, YP feedback, YP data</t>
  </si>
  <si>
    <t>Stoke-on-Trent Council</t>
  </si>
  <si>
    <t>Public Health – a shared service across Central Bedfordshire, Bedford Borough and Milton Keynes</t>
  </si>
  <si>
    <t>Has initiative</t>
  </si>
  <si>
    <t>Initiative types</t>
  </si>
  <si>
    <t>Deliverers</t>
  </si>
  <si>
    <t>Methods</t>
  </si>
  <si>
    <t>Integrated initiative</t>
  </si>
  <si>
    <t>Evidence-based (self-report)</t>
  </si>
  <si>
    <t>Data collected / evaluated (self-report)</t>
  </si>
  <si>
    <t>Resources</t>
  </si>
  <si>
    <t>Availability</t>
  </si>
  <si>
    <t>Outdated</t>
  </si>
  <si>
    <t>Discussed adaptation based on data / feedback (unprompted)</t>
  </si>
  <si>
    <t>Total number of initiatives</t>
  </si>
  <si>
    <t>Stop Smoking/Vaping Services*</t>
  </si>
  <si>
    <t>Yes*</t>
  </si>
  <si>
    <t>No*</t>
  </si>
  <si>
    <t xml:space="preserve">Internal </t>
  </si>
  <si>
    <t>If no, none planned</t>
  </si>
  <si>
    <t>If no, planned*</t>
  </si>
  <si>
    <t>Educators*</t>
  </si>
  <si>
    <t>Social media outreach</t>
  </si>
  <si>
    <t>Evidence-based (self-report) by LA</t>
  </si>
  <si>
    <t>Phone</t>
  </si>
  <si>
    <t>Data collected / evaluated (self-report) by LA</t>
  </si>
  <si>
    <t>Disposables</t>
  </si>
  <si>
    <t>Young people</t>
  </si>
  <si>
    <t>Statistics</t>
  </si>
  <si>
    <t>Other (manually checked)*</t>
  </si>
  <si>
    <t>Community based activities</t>
  </si>
  <si>
    <t>Other</t>
  </si>
  <si>
    <t>Mental health</t>
  </si>
  <si>
    <t>Seizures</t>
  </si>
  <si>
    <t>Data collected / evaluated (researcher assessment)</t>
  </si>
  <si>
    <t>Survey misrepresentation</t>
  </si>
  <si>
    <t>Other*/**</t>
  </si>
  <si>
    <t>Overheating</t>
  </si>
  <si>
    <t>My local authority has not implemented any initiatives to prevent or dissuade youth vaping</t>
  </si>
  <si>
    <t>Deliverer data</t>
  </si>
  <si>
    <t>***Catch22 reported plans but did not state they had any evaluation - submitted material included results. Added to LA level but not initiative level. As coded as planned and existing, appears n = 170</t>
  </si>
  <si>
    <t>Data collected / evaluated by LA (researcher assessment)</t>
  </si>
  <si>
    <t>NA - no initiative</t>
  </si>
  <si>
    <t>Availability of Resources</t>
  </si>
  <si>
    <t>Outdated information</t>
  </si>
  <si>
    <t>No data collected = No data</t>
  </si>
  <si>
    <t>Adapted or refined in response to data/feedback = Yes</t>
  </si>
  <si>
    <t>Publicly available online = Available</t>
  </si>
  <si>
    <t>No adaptation based on data/feedback = No</t>
  </si>
  <si>
    <t>Internal use only = Internal only</t>
  </si>
  <si>
    <t>Data collected from young people = YP data</t>
  </si>
  <si>
    <t>Plans to tailor based on data/feedback in future = Planned</t>
  </si>
  <si>
    <t>No details given on whether tailoring happens = Unknown</t>
  </si>
  <si>
    <t>No information provided = Unknown</t>
  </si>
  <si>
    <t>Data collected from deliverers = Deliverer data</t>
  </si>
  <si>
    <t>Plans to collect data = Planned</t>
  </si>
  <si>
    <t>No information provided	 = Unknown</t>
  </si>
  <si>
    <t>Integrated, but no further information provided = Claimed</t>
  </si>
  <si>
    <t>Claimed evidence of effectiveness = Claimed</t>
  </si>
  <si>
    <t>Discussed adaptation by LA based on data / feedback (unprompted)</t>
  </si>
  <si>
    <t>Non as of yet</t>
  </si>
  <si>
    <t>* Stoke-On-Trent reported future collection of data and has been reclassified as "no" for initiative, and "planned". Some data were left in the excel data sheet for information but have been excluded in the counts.</t>
  </si>
  <si>
    <t>**Gloucestershire entered 2 initiatives in the "other" response</t>
  </si>
  <si>
    <t>Wigan Council and Brighton and Hove City Council reported no data in text, but left the tickboxes blank - the counts and spreadsheet were updated to reflect the "no" response</t>
  </si>
  <si>
    <t>Blackpool Council</t>
  </si>
  <si>
    <t>Somerset Council</t>
  </si>
  <si>
    <t>Buckinghamshire Council</t>
  </si>
  <si>
    <t>Lambeth Council</t>
  </si>
  <si>
    <t>Cheshire West and Chester Council</t>
  </si>
  <si>
    <t>Stockport Council</t>
  </si>
  <si>
    <t>Derbyshire County Council</t>
  </si>
  <si>
    <t>Kirklees Metropolitan Borough Council</t>
  </si>
  <si>
    <t>Wirral Council</t>
  </si>
  <si>
    <t>Ages targeted</t>
  </si>
  <si>
    <t>Vaping: The Facts - Smokerfree Sheffield/ASH</t>
  </si>
  <si>
    <t>Integration with (researcher assessment)</t>
  </si>
  <si>
    <t xml:space="preserve">Part of broader substance misuse initiative </t>
  </si>
  <si>
    <t>Part of smoking prevention initiative</t>
  </si>
  <si>
    <t>Integrated, but no further information provided</t>
  </si>
  <si>
    <t xml:space="preserve">Integrated into school PSHE </t>
  </si>
  <si>
    <t>Linked to mental health initiative</t>
  </si>
  <si>
    <t>Unknown (Other)</t>
  </si>
  <si>
    <t>Slides for assemblies or lessons, assemblies delivered to young people (other)</t>
  </si>
  <si>
    <t>Unknown (other)</t>
  </si>
  <si>
    <t>Integrated initiative by  LA (at least one)</t>
  </si>
  <si>
    <t>Planned****</t>
  </si>
  <si>
    <t>Any data or feedback (with info)****</t>
  </si>
  <si>
    <t>Yes* / ***</t>
  </si>
  <si>
    <t>No data****</t>
  </si>
  <si>
    <t>Planned*** / ****</t>
  </si>
  <si>
    <t>***One initiative from Gloucestershire Council and one from Rotherham Metropolitan Borough Council were reported to have been evaluated / had data collected but the comments indicated this was planned and had not commenced, so they were treated as planned</t>
  </si>
  <si>
    <t>Initiative-level content assessment of data submitted by Local Authorities regarding their vaping initiatives</t>
  </si>
  <si>
    <t>Authority-level content assessment of data submitted by Local Authorities regarding their vaping initiatives</t>
  </si>
  <si>
    <t>Has initiative? 
(Yes/No)</t>
  </si>
  <si>
    <t>Own materials created</t>
  </si>
  <si>
    <t>ASH resources used</t>
  </si>
  <si>
    <t>NHS resources used</t>
  </si>
  <si>
    <t>Sheffield/ASH resources used</t>
  </si>
  <si>
    <t>FRANK resources used</t>
  </si>
  <si>
    <t>DHSC/NHS resources used</t>
  </si>
  <si>
    <t>The exchange / drug science resources used</t>
  </si>
  <si>
    <t>NCSCT  resources used</t>
  </si>
  <si>
    <t>INTENT resources used</t>
  </si>
  <si>
    <t>Other authorities resources used</t>
  </si>
  <si>
    <t>Other links used</t>
  </si>
  <si>
    <t>Catch22 commisioned service by London Borough of Merton</t>
  </si>
  <si>
    <t>Topic of outdated information</t>
  </si>
  <si>
    <t>Tab Label</t>
  </si>
  <si>
    <t>Contents / Title</t>
  </si>
  <si>
    <t>Tailoring Based on Data/feedback</t>
  </si>
  <si>
    <t>feedback attached from external company, from students and teachers.</t>
  </si>
  <si>
    <t>Planned, Deliverer feedback</t>
  </si>
  <si>
    <t>YP feedback, Deliverer feedback</t>
  </si>
  <si>
    <t>"https://www.wellnewham.org.uk/advice/young-people-and-vaping " - scroll down below for additional resources,  Professionals - Youth Vaping Training (1).pptx,   Newham Vaping Toolkit (Digital).pdf, Young people Action Plan on Vaping and Smoking in Newham.pdf, Newham Trading Standards - Business card.pdf</t>
  </si>
  <si>
    <t>Stated no data collected = No data</t>
  </si>
  <si>
    <t>No integration with other programmes = Stand-alone initiative</t>
  </si>
  <si>
    <t>Integrated within a general health promotion programme = Part of a general health promotion programme</t>
  </si>
  <si>
    <t>Stated future plans to integrate the initiative = Planned to integrate</t>
  </si>
  <si>
    <t xml:space="preserve">Integrated within tobacco smoking prevention initiatives = Part of smoking initiatiave </t>
  </si>
  <si>
    <t>Integrated within broader substance use prevention initiatives = Part of broader substance misuse</t>
  </si>
  <si>
    <t>Integrated within mental health promotion initiatives = Linked to mental health</t>
  </si>
  <si>
    <t>No materials provided = Unable to assess</t>
  </si>
  <si>
    <t>Frequencies of survey responses and content analysis</t>
  </si>
  <si>
    <t>Content assessment labels</t>
  </si>
  <si>
    <t>Availability of resources</t>
  </si>
  <si>
    <t>Tailoring based on data/feedback</t>
  </si>
  <si>
    <t>Evaluation of effectiveness</t>
  </si>
  <si>
    <t>Choose You Public Health (Central Bedfordshire, Bedford Borough and Milton Keynes)</t>
  </si>
  <si>
    <t>For the website we utilised the NCSCT guidance around advice to stop vaping, for the school guidance we have used a document produced by Public Health Wales.</t>
  </si>
  <si>
    <t>Authority-level qualitative data submitted by Local Authorities regarding their vaping initiatives</t>
  </si>
  <si>
    <t>Feedback collected from young people = YP feedback</t>
  </si>
  <si>
    <t>Feedback collected from deliverers = Deliverer feedback</t>
  </si>
  <si>
    <t>PSHE Association</t>
  </si>
  <si>
    <t>PSHE Association resources used</t>
  </si>
  <si>
    <t>Integrated within PSHE lessons in schools = Integrated into school PSHE</t>
  </si>
  <si>
    <t>Includes a statement about the number of cigarettes equivelant to a given level of vape exposure or size = Inaccurate information about comparison with smoking</t>
  </si>
  <si>
    <t>Includes references to disposable vapes overheating = Inaccurate information about overheating</t>
  </si>
  <si>
    <t xml:space="preserve">Includes incorrect representation of result (e.g., incorrect interpretation of local data or statement that no studies have explored a particular issue = Inaccurate information about research on young people and vape research </t>
  </si>
  <si>
    <t>Inaccurate or potentially overstated claims</t>
  </si>
  <si>
    <t>Inaccurate or potentially overstated claims in the materials</t>
  </si>
  <si>
    <t>Includes causal and misleading statements about vaping harming the developing brain = Potentially overstated claims about brain development</t>
  </si>
  <si>
    <t>Includes a causal statement about vaping harming mental health = Potentially overstated claims about mental health</t>
  </si>
  <si>
    <t>Includes a causal statement about smoking causing / leading to vaping (gateway hypothesis) = Potentially overstated claims about vaping causing smoking</t>
  </si>
  <si>
    <t>Includes a causal statement about vaping causing seizures = Potentially overstated claims about vaping causing seizures</t>
  </si>
  <si>
    <t>No identified inaccurate or potentially overstated information = No inaccurate/overstated claims</t>
  </si>
  <si>
    <t>No inaccurate/overstated claims</t>
  </si>
  <si>
    <t>Yes; Potentially overstated claims about brain development</t>
  </si>
  <si>
    <t>Yes; Potentially overstated claims about brain development, Inaccurate information about comparison with smoking</t>
  </si>
  <si>
    <t>Yes; Inaccurate information about comparison with smoking</t>
  </si>
  <si>
    <t>Yes; Potentially overstated claims about mental health, Inaccurate information about comparison with smoking, Potentially overstated claims about brain development</t>
  </si>
  <si>
    <t>Yes;Potentially overstated claims about vaping causing smoking</t>
  </si>
  <si>
    <t>Yes; Inaccurate information about comparison with smoking, Potentially overstated claims about brain development,Potentially overstated claims about vaping causing seizures</t>
  </si>
  <si>
    <t>Yes; Potentially overstated claims about brain development, Inaccurate information about comparison with smoking, Inaccurate information about overheating</t>
  </si>
  <si>
    <t>Yes; Potentially overstated claims about brain development, Inaccurate information about the legality (it is illegal to sell vapes not buy), Potentially overstated claims about vaping causing seizures, Potentially overstated claims about mental health</t>
  </si>
  <si>
    <t>Includes a statement suggesting it is illegal to buy / have vapes if you are under 18 (it is illegal to sell vapes not buy) = Inaccurate information about the legality</t>
  </si>
  <si>
    <t>Yes; Inaccurate information about research on young people and vape research</t>
  </si>
  <si>
    <t>Topic of inaccurate or potentially overstated claims</t>
  </si>
  <si>
    <t>Smoking comparison</t>
  </si>
  <si>
    <t>Brain development</t>
  </si>
  <si>
    <t>Illegality</t>
  </si>
  <si>
    <t>Gateway effect</t>
  </si>
  <si>
    <t>Unitary</t>
  </si>
  <si>
    <t>UTLA</t>
  </si>
  <si>
    <t>Unitary vs upper tier local authority (UTLA)</t>
  </si>
  <si>
    <t>Number of initiatives</t>
  </si>
  <si>
    <t>S1</t>
  </si>
  <si>
    <t>S2</t>
  </si>
  <si>
    <t>S3</t>
  </si>
  <si>
    <t>S4</t>
  </si>
  <si>
    <t>S5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</si>
</sst>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Calibri"/>
      <family val="2"/>
      <scheme val="minor"/>
    </font>
    <font>
      <b/>
      <sz val="11"/>
      <color theme="1"/>
      <name val="Calibri"/>
      <family val="2"/>
      <scheme val="minor"/>
    </font>
    <font>
      <sz val="11"/>
      <color rgb="FF000000"/>
      <name val="Calibri"/>
      <family val="2"/>
      <scheme val="minor"/>
    </font>
    <font>
      <sz val="8"/>
      <name val="Calibri"/>
      <family val="2"/>
      <scheme val="minor"/>
    </font>
    <font>
      <sz val="11"/>
      <color theme="1"/>
      <name val="Aptos"/>
      <family val="2"/>
    </font>
    <font>
      <b/>
      <sz val="11"/>
      <color rgb="FF000000"/>
      <name val="Calibri"/>
      <family val="2"/>
      <scheme val="minor"/>
    </font>
    <font>
      <sz val="11"/>
      <color rgb="FF000000"/>
      <name val="Calibri"/>
      <family val="2"/>
    </font>
    <font>
      <b/>
      <sz val="11"/>
      <color rgb="FF000000"/>
      <name val="Calibri"/>
      <scheme val="minor"/>
    </font>
  </fonts>
  <fills count="7">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6" tint="0.79998168889431442"/>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rgb="FF000000"/>
      </top>
      <bottom/>
      <diagonal/>
    </border>
  </borders>
  <cellStyleXfs count="1">
    <xf numFmtId="0" fontId="0" fillId="0" borderId="0"/>
  </cellStyleXfs>
  <cellXfs count="83">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horizontal="left" wrapText="1"/>
    </xf>
    <xf numFmtId="0" fontId="0" fillId="0" borderId="3" xfId="0" applyBorder="1" applyAlignment="1">
      <alignment horizontal="left" wrapText="1"/>
    </xf>
    <xf numFmtId="0" fontId="0" fillId="0" borderId="2" xfId="0" applyBorder="1" applyAlignment="1">
      <alignment wrapText="1"/>
    </xf>
    <xf numFmtId="0" fontId="0" fillId="0" borderId="3" xfId="0" applyBorder="1"/>
    <xf numFmtId="49" fontId="0" fillId="0" borderId="3" xfId="0" applyNumberFormat="1" applyBorder="1"/>
    <xf numFmtId="0" fontId="0" fillId="0" borderId="3" xfId="0" applyBorder="1" applyAlignment="1">
      <alignment wrapText="1"/>
    </xf>
    <xf numFmtId="0" fontId="0" fillId="0" borderId="0" xfId="0" applyAlignment="1">
      <alignment horizontal="left"/>
    </xf>
    <xf numFmtId="0" fontId="1" fillId="0" borderId="0" xfId="0" applyFont="1"/>
    <xf numFmtId="0" fontId="5" fillId="0" borderId="0" xfId="0" applyFont="1"/>
    <xf numFmtId="0" fontId="6" fillId="0" borderId="0" xfId="0" applyFont="1"/>
    <xf numFmtId="0" fontId="7" fillId="0" borderId="0" xfId="0" applyFont="1"/>
    <xf numFmtId="0" fontId="0" fillId="0" borderId="3" xfId="0" applyBorder="1" applyAlignment="1">
      <alignment horizont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0" xfId="0" applyAlignment="1">
      <alignment horizontal="left" vertical="center"/>
    </xf>
    <xf numFmtId="0" fontId="0" fillId="2" borderId="7" xfId="0" applyFill="1" applyBorder="1" applyAlignment="1">
      <alignment vertical="center"/>
    </xf>
    <xf numFmtId="0" fontId="0" fillId="2" borderId="3" xfId="0" applyFill="1" applyBorder="1" applyAlignment="1">
      <alignment horizontal="center" vertical="center" wrapText="1"/>
    </xf>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0" fontId="0" fillId="4" borderId="6" xfId="0" applyFill="1" applyBorder="1" applyAlignment="1">
      <alignment vertical="center"/>
    </xf>
    <xf numFmtId="0" fontId="0" fillId="0" borderId="8" xfId="0" applyBorder="1" applyAlignme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0" fillId="0" borderId="5" xfId="0" applyBorder="1" applyAlignment="1">
      <alignment horizontal="left" vertical="top"/>
    </xf>
    <xf numFmtId="0" fontId="0" fillId="0" borderId="0" xfId="0" applyAlignment="1">
      <alignment horizontal="left" vertical="center" wrapText="1"/>
    </xf>
    <xf numFmtId="0" fontId="0" fillId="0" borderId="0" xfId="0" applyAlignment="1">
      <alignment horizontal="center" vertical="center" wrapText="1"/>
    </xf>
    <xf numFmtId="0" fontId="0" fillId="0" borderId="5" xfId="0" applyBorder="1" applyAlignment="1">
      <alignment vertical="top"/>
    </xf>
    <xf numFmtId="0" fontId="0" fillId="0" borderId="8" xfId="0" applyBorder="1" applyAlignment="1">
      <alignment vertical="center" wrapText="1"/>
    </xf>
    <xf numFmtId="17" fontId="0" fillId="0" borderId="0" xfId="0" applyNumberFormat="1" applyAlignment="1">
      <alignment horizontal="center" vertical="center"/>
    </xf>
    <xf numFmtId="0" fontId="4" fillId="0" borderId="5" xfId="0" applyFont="1" applyBorder="1" applyAlignment="1">
      <alignment vertical="top" wrapText="1"/>
    </xf>
    <xf numFmtId="0" fontId="0" fillId="0" borderId="5" xfId="0" applyBorder="1" applyAlignment="1">
      <alignment horizontal="left" vertical="top" wrapText="1"/>
    </xf>
    <xf numFmtId="0" fontId="0" fillId="0" borderId="5" xfId="0" applyBorder="1" applyAlignment="1">
      <alignment vertical="top" wrapText="1"/>
    </xf>
    <xf numFmtId="0" fontId="2" fillId="0" borderId="8" xfId="0" applyFont="1" applyBorder="1" applyAlignment="1">
      <alignment vertical="center"/>
    </xf>
    <xf numFmtId="49" fontId="0" fillId="0" borderId="0" xfId="0" applyNumberFormat="1" applyAlignment="1">
      <alignment horizontal="center" vertical="center"/>
    </xf>
    <xf numFmtId="0" fontId="0" fillId="0" borderId="9" xfId="0" applyBorder="1" applyAlignment="1">
      <alignment vertical="center"/>
    </xf>
    <xf numFmtId="0" fontId="0" fillId="0" borderId="1" xfId="0" applyBorder="1" applyAlignment="1">
      <alignment horizontal="left" vertical="center" wrapText="1"/>
    </xf>
    <xf numFmtId="0" fontId="0" fillId="0" borderId="4" xfId="0" applyBorder="1"/>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10" xfId="0" applyBorder="1" applyAlignment="1">
      <alignment wrapText="1"/>
    </xf>
    <xf numFmtId="0" fontId="0" fillId="0" borderId="5" xfId="0" applyBorder="1"/>
    <xf numFmtId="0" fontId="0" fillId="5" borderId="7" xfId="0" applyFill="1" applyBorder="1" applyAlignment="1">
      <alignment wrapText="1"/>
    </xf>
    <xf numFmtId="0" fontId="0" fillId="0" borderId="6" xfId="0" applyBorder="1" applyAlignment="1">
      <alignment vertical="center" wrapText="1"/>
    </xf>
    <xf numFmtId="0" fontId="0" fillId="0" borderId="5" xfId="0" applyBorder="1" applyAlignment="1">
      <alignment vertical="center" wrapText="1"/>
    </xf>
    <xf numFmtId="0" fontId="4" fillId="0" borderId="6" xfId="0" applyFont="1" applyBorder="1" applyAlignment="1">
      <alignment vertical="center" wrapText="1"/>
    </xf>
    <xf numFmtId="0" fontId="4" fillId="0" borderId="5" xfId="0" applyFont="1" applyBorder="1" applyAlignment="1">
      <alignment vertical="center" wrapText="1"/>
    </xf>
    <xf numFmtId="0" fontId="0" fillId="5" borderId="3" xfId="0" applyFill="1" applyBorder="1" applyAlignment="1">
      <alignment wrapText="1"/>
    </xf>
    <xf numFmtId="0" fontId="0" fillId="4" borderId="5" xfId="0" applyFill="1" applyBorder="1" applyAlignment="1">
      <alignment vertical="center" wrapText="1"/>
    </xf>
    <xf numFmtId="49" fontId="0" fillId="0" borderId="0" xfId="0" applyNumberFormat="1" applyAlignment="1">
      <alignment wrapText="1"/>
    </xf>
    <xf numFmtId="0" fontId="0" fillId="0" borderId="0" xfId="0" applyAlignment="1">
      <alignment vertical="center" wrapText="1"/>
    </xf>
    <xf numFmtId="0" fontId="0" fillId="0" borderId="2" xfId="0" applyBorder="1" applyAlignment="1">
      <alignment vertical="center" wrapText="1"/>
    </xf>
    <xf numFmtId="49" fontId="0" fillId="0" borderId="3" xfId="0" applyNumberFormat="1" applyBorder="1" applyAlignment="1">
      <alignment wrapText="1"/>
    </xf>
    <xf numFmtId="17" fontId="0" fillId="0" borderId="3" xfId="0" applyNumberFormat="1" applyBorder="1" applyAlignment="1">
      <alignment horizontal="left" wrapText="1"/>
    </xf>
    <xf numFmtId="17" fontId="0" fillId="0" borderId="0" xfId="0" applyNumberFormat="1" applyAlignment="1">
      <alignment horizontal="left" wrapText="1"/>
    </xf>
    <xf numFmtId="0" fontId="2" fillId="0" borderId="3" xfId="0" applyFont="1" applyBorder="1" applyAlignment="1">
      <alignment vertical="center" wrapText="1"/>
    </xf>
    <xf numFmtId="0" fontId="2" fillId="0" borderId="0" xfId="0" applyFont="1" applyAlignment="1">
      <alignment vertical="center" wrapText="1"/>
    </xf>
    <xf numFmtId="0" fontId="6" fillId="0" borderId="3" xfId="0" applyFont="1" applyBorder="1" applyAlignment="1">
      <alignment wrapText="1"/>
    </xf>
    <xf numFmtId="0" fontId="6" fillId="0" borderId="0" xfId="0" applyFont="1" applyAlignment="1">
      <alignment wrapText="1"/>
    </xf>
    <xf numFmtId="0" fontId="0" fillId="0" borderId="0" xfId="0" quotePrefix="1" applyAlignment="1">
      <alignment wrapText="1"/>
    </xf>
    <xf numFmtId="0" fontId="0" fillId="0" borderId="0" xfId="0" applyAlignment="1">
      <alignment horizontal="center" wrapText="1"/>
    </xf>
    <xf numFmtId="0" fontId="2" fillId="0" borderId="3" xfId="0" applyFont="1" applyBorder="1"/>
    <xf numFmtId="0" fontId="0" fillId="6" borderId="7" xfId="0" applyFill="1" applyBorder="1" applyAlignment="1">
      <alignment vertical="center" wrapText="1"/>
    </xf>
    <xf numFmtId="0" fontId="0" fillId="0" borderId="0" xfId="0" applyAlignment="1">
      <alignment vertical="top" wrapText="1"/>
    </xf>
    <xf numFmtId="17" fontId="0" fillId="0" borderId="0" xfId="0" applyNumberFormat="1" applyAlignment="1">
      <alignment wrapText="1"/>
    </xf>
    <xf numFmtId="0" fontId="0" fillId="2" borderId="7" xfId="0" applyFill="1" applyBorder="1" applyAlignment="1">
      <alignment vertical="center" wrapText="1"/>
    </xf>
    <xf numFmtId="49" fontId="0" fillId="2" borderId="7" xfId="0" applyNumberFormat="1" applyFill="1" applyBorder="1" applyAlignment="1">
      <alignment vertical="center" wrapText="1"/>
    </xf>
    <xf numFmtId="49" fontId="0" fillId="0" borderId="10" xfId="0" applyNumberFormat="1" applyBorder="1" applyAlignment="1">
      <alignment wrapText="1"/>
    </xf>
    <xf numFmtId="0" fontId="0" fillId="0" borderId="10" xfId="0" applyBorder="1" applyAlignment="1">
      <alignment horizontal="left" wrapText="1"/>
    </xf>
    <xf numFmtId="0" fontId="6" fillId="0" borderId="3" xfId="0" applyFont="1" applyBorder="1"/>
    <xf numFmtId="0" fontId="6" fillId="0" borderId="10" xfId="0" applyFont="1" applyBorder="1" applyAlignment="1">
      <alignment wrapText="1"/>
    </xf>
    <xf numFmtId="0" fontId="0" fillId="2" borderId="3" xfId="0" applyFill="1" applyBorder="1" applyAlignment="1">
      <alignment vertical="center" wrapText="1"/>
    </xf>
    <xf numFmtId="0" fontId="0" fillId="2" borderId="6" xfId="0" applyFill="1" applyBorder="1" applyAlignment="1">
      <alignment vertical="center" wrapText="1"/>
    </xf>
    <xf numFmtId="0" fontId="0" fillId="0" borderId="5" xfId="0" applyBorder="1" applyAlignment="1">
      <alignment wrapText="1"/>
    </xf>
    <xf numFmtId="49" fontId="0" fillId="0" borderId="10" xfId="0" applyNumberFormat="1" applyBorder="1" applyAlignment="1">
      <alignment wrapText="1"/>
    </xf>
    <xf numFmtId="49" fontId="0" fillId="0" borderId="0" xfId="0" applyNumberFormat="1" applyAlignment="1">
      <alignment wrapText="1"/>
    </xf>
    <xf numFmtId="49" fontId="0" fillId="0" borderId="3" xfId="0" applyNumberFormat="1" applyBorder="1" applyAlignment="1">
      <alignment wrapText="1"/>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Table Style 1" pivot="0" count="0" xr9:uid="{8FB53EB9-5A8B-44F3-8929-06966553F967}"/>
  </tableStyles>
  <colors>
    <mruColors>
      <color rgb="FFE1CC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740FF-95F3-41A1-9CEC-1C0AD6E71060}">
  <dimension ref="A1:B6"/>
  <sheetViews>
    <sheetView workbookViewId="0">
      <selection activeCell="B13" sqref="B13"/>
    </sheetView>
  </sheetViews>
  <sheetFormatPr defaultRowHeight="15" x14ac:dyDescent="0.25"/>
  <cols>
    <col min="1" max="1" width="12.5703125" bestFit="1" customWidth="1"/>
    <col min="2" max="2" width="48.85546875" customWidth="1"/>
  </cols>
  <sheetData>
    <row r="1" spans="1:2" x14ac:dyDescent="0.25">
      <c r="A1" s="14" t="s">
        <v>765</v>
      </c>
      <c r="B1" s="14" t="s">
        <v>766</v>
      </c>
    </row>
    <row r="2" spans="1:2" x14ac:dyDescent="0.25">
      <c r="A2" t="s">
        <v>823</v>
      </c>
      <c r="B2" t="s">
        <v>749</v>
      </c>
    </row>
    <row r="3" spans="1:2" x14ac:dyDescent="0.25">
      <c r="A3" t="s">
        <v>824</v>
      </c>
      <c r="B3" t="s">
        <v>750</v>
      </c>
    </row>
    <row r="4" spans="1:2" x14ac:dyDescent="0.25">
      <c r="A4" t="s">
        <v>825</v>
      </c>
      <c r="B4" t="s">
        <v>787</v>
      </c>
    </row>
    <row r="5" spans="1:2" x14ac:dyDescent="0.25">
      <c r="A5" t="s">
        <v>826</v>
      </c>
      <c r="B5" t="s">
        <v>780</v>
      </c>
    </row>
    <row r="6" spans="1:2" x14ac:dyDescent="0.25">
      <c r="A6" t="s">
        <v>827</v>
      </c>
      <c r="B6" t="s">
        <v>781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76"/>
  <sheetViews>
    <sheetView zoomScale="80" zoomScaleNormal="80" workbookViewId="0">
      <pane ySplit="1" topLeftCell="A62" activePane="bottomLeft" state="frozen"/>
      <selection pane="bottomLeft" activeCell="B62" sqref="B62"/>
    </sheetView>
  </sheetViews>
  <sheetFormatPr defaultRowHeight="15" x14ac:dyDescent="0.25"/>
  <cols>
    <col min="1" max="1" width="78.85546875" style="56" bestFit="1" customWidth="1"/>
    <col min="2" max="2" width="105.140625" style="1" customWidth="1"/>
    <col min="3" max="4" width="73.42578125" style="55" bestFit="1" customWidth="1"/>
    <col min="5" max="5" width="53.5703125" customWidth="1"/>
    <col min="6" max="6" width="155" style="2" bestFit="1" customWidth="1"/>
    <col min="7" max="7" width="117.28515625" style="1" customWidth="1"/>
    <col min="8" max="8" width="73.42578125" style="1" bestFit="1" customWidth="1"/>
    <col min="9" max="10" width="79.42578125" style="1" bestFit="1" customWidth="1"/>
    <col min="11" max="11" width="27.140625" style="1" customWidth="1"/>
    <col min="12" max="12" width="54.28515625" style="2" customWidth="1"/>
    <col min="13" max="13" width="32.5703125" style="1" customWidth="1"/>
    <col min="14" max="14" width="40.42578125" style="1" bestFit="1" customWidth="1"/>
    <col min="15" max="15" width="255.7109375" style="1" bestFit="1" customWidth="1"/>
    <col min="16" max="16" width="9.140625" style="32"/>
  </cols>
  <sheetData>
    <row r="1" spans="1:16" s="1" customFormat="1" ht="30" x14ac:dyDescent="0.25">
      <c r="A1" s="71" t="s">
        <v>0</v>
      </c>
      <c r="B1" s="71" t="s">
        <v>1</v>
      </c>
      <c r="C1" s="72" t="s">
        <v>3</v>
      </c>
      <c r="D1" s="72" t="s">
        <v>4</v>
      </c>
      <c r="E1" s="71" t="s">
        <v>5</v>
      </c>
      <c r="F1" s="71" t="s">
        <v>6</v>
      </c>
      <c r="G1" s="71" t="s">
        <v>7</v>
      </c>
      <c r="H1" s="71" t="s">
        <v>8</v>
      </c>
      <c r="I1" s="71" t="s">
        <v>9</v>
      </c>
      <c r="J1" s="68" t="s">
        <v>10</v>
      </c>
      <c r="K1" s="68" t="s">
        <v>12</v>
      </c>
      <c r="L1" s="71" t="s">
        <v>13</v>
      </c>
      <c r="M1" s="48" t="s">
        <v>784</v>
      </c>
      <c r="N1" s="53" t="s">
        <v>783</v>
      </c>
      <c r="O1" s="53" t="s">
        <v>21</v>
      </c>
      <c r="P1" s="54" t="s">
        <v>33</v>
      </c>
    </row>
    <row r="2" spans="1:16" s="1" customFormat="1" ht="30" customHeight="1" x14ac:dyDescent="0.25">
      <c r="A2" s="56" t="s">
        <v>34</v>
      </c>
      <c r="B2" s="1" t="s">
        <v>36</v>
      </c>
      <c r="C2" s="64" t="s">
        <v>36</v>
      </c>
      <c r="D2" s="64" t="s">
        <v>36</v>
      </c>
      <c r="E2" s="16" t="s">
        <v>36</v>
      </c>
      <c r="F2" s="64" t="s">
        <v>36</v>
      </c>
      <c r="G2" s="64" t="s">
        <v>36</v>
      </c>
      <c r="H2" s="64" t="s">
        <v>36</v>
      </c>
      <c r="I2" s="64" t="s">
        <v>36</v>
      </c>
      <c r="J2" s="64" t="s">
        <v>36</v>
      </c>
      <c r="K2" s="64" t="s">
        <v>36</v>
      </c>
      <c r="L2" s="16" t="s">
        <v>36</v>
      </c>
      <c r="M2" s="64" t="s">
        <v>36</v>
      </c>
      <c r="N2" s="64" t="s">
        <v>36</v>
      </c>
      <c r="O2" s="64" t="s">
        <v>36</v>
      </c>
      <c r="P2" s="45"/>
    </row>
    <row r="3" spans="1:16" s="1" customFormat="1" ht="30" customHeight="1" x14ac:dyDescent="0.25">
      <c r="A3" s="20" t="s">
        <v>37</v>
      </c>
      <c r="B3" s="12" t="s">
        <v>39</v>
      </c>
      <c r="C3" s="80" t="s">
        <v>40</v>
      </c>
      <c r="D3" s="73" t="s">
        <v>38</v>
      </c>
      <c r="E3" s="46"/>
      <c r="F3" s="74">
        <v>3</v>
      </c>
      <c r="G3" s="46" t="s">
        <v>41</v>
      </c>
      <c r="H3" s="46" t="s">
        <v>42</v>
      </c>
      <c r="I3" s="46"/>
      <c r="J3" s="46" t="s">
        <v>38</v>
      </c>
      <c r="K3" s="46" t="s">
        <v>38</v>
      </c>
      <c r="L3" s="8" t="s">
        <v>44</v>
      </c>
      <c r="M3" s="46" t="s">
        <v>48</v>
      </c>
      <c r="N3" s="46" t="s">
        <v>49</v>
      </c>
      <c r="O3" s="46" t="s">
        <v>51</v>
      </c>
      <c r="P3" s="49" t="s">
        <v>60</v>
      </c>
    </row>
    <row r="4" spans="1:16" s="1" customFormat="1" ht="30" customHeight="1" x14ac:dyDescent="0.25">
      <c r="A4" s="56" t="s">
        <v>37</v>
      </c>
      <c r="B4" s="1" t="s">
        <v>61</v>
      </c>
      <c r="C4" s="81" t="s">
        <v>62</v>
      </c>
      <c r="D4" s="55" t="s">
        <v>38</v>
      </c>
      <c r="F4" s="2">
        <v>3</v>
      </c>
      <c r="G4" s="1" t="s">
        <v>63</v>
      </c>
      <c r="H4" s="1" t="s">
        <v>64</v>
      </c>
      <c r="J4" s="1" t="s">
        <v>35</v>
      </c>
      <c r="K4" s="1" t="s">
        <v>38</v>
      </c>
      <c r="L4" s="2"/>
      <c r="M4" s="1" t="s">
        <v>48</v>
      </c>
      <c r="N4" s="1" t="s">
        <v>49</v>
      </c>
      <c r="O4" s="1" t="s">
        <v>51</v>
      </c>
      <c r="P4" s="50"/>
    </row>
    <row r="5" spans="1:16" s="1" customFormat="1" ht="30" customHeight="1" x14ac:dyDescent="0.25">
      <c r="A5" s="56" t="s">
        <v>37</v>
      </c>
      <c r="B5" s="1" t="s">
        <v>65</v>
      </c>
      <c r="C5" s="81" t="s">
        <v>66</v>
      </c>
      <c r="D5" s="55" t="s">
        <v>38</v>
      </c>
      <c r="F5" s="2">
        <v>2</v>
      </c>
      <c r="G5" s="1" t="s">
        <v>67</v>
      </c>
      <c r="H5" s="1" t="s">
        <v>68</v>
      </c>
      <c r="J5" s="1" t="s">
        <v>38</v>
      </c>
      <c r="K5" s="1" t="s">
        <v>38</v>
      </c>
      <c r="L5" s="2"/>
      <c r="M5" s="1" t="s">
        <v>48</v>
      </c>
      <c r="N5" s="1" t="s">
        <v>49</v>
      </c>
      <c r="O5" s="1" t="s">
        <v>51</v>
      </c>
      <c r="P5" s="50"/>
    </row>
    <row r="6" spans="1:16" s="1" customFormat="1" ht="30" customHeight="1" x14ac:dyDescent="0.25">
      <c r="A6" s="56" t="s">
        <v>37</v>
      </c>
      <c r="B6" s="1" t="s">
        <v>69</v>
      </c>
      <c r="C6" s="81" t="s">
        <v>62</v>
      </c>
      <c r="D6" s="55" t="s">
        <v>38</v>
      </c>
      <c r="F6" s="2">
        <v>3</v>
      </c>
      <c r="G6" s="1" t="s">
        <v>70</v>
      </c>
      <c r="H6" s="1" t="s">
        <v>42</v>
      </c>
      <c r="J6" s="1" t="s">
        <v>38</v>
      </c>
      <c r="K6" s="1" t="s">
        <v>38</v>
      </c>
      <c r="L6" s="2"/>
      <c r="M6" s="1" t="s">
        <v>48</v>
      </c>
      <c r="N6" s="1" t="s">
        <v>49</v>
      </c>
      <c r="O6" s="1" t="s">
        <v>51</v>
      </c>
      <c r="P6" s="50"/>
    </row>
    <row r="7" spans="1:16" s="1" customFormat="1" ht="30" customHeight="1" x14ac:dyDescent="0.25">
      <c r="A7" s="56" t="s">
        <v>37</v>
      </c>
      <c r="B7" s="1" t="s">
        <v>71</v>
      </c>
      <c r="C7" s="81" t="s">
        <v>66</v>
      </c>
      <c r="D7" s="55" t="s">
        <v>38</v>
      </c>
      <c r="F7" s="2">
        <v>2</v>
      </c>
      <c r="G7" s="1" t="s">
        <v>72</v>
      </c>
      <c r="H7" s="1" t="s">
        <v>73</v>
      </c>
      <c r="J7" s="1" t="s">
        <v>38</v>
      </c>
      <c r="K7" s="1" t="s">
        <v>38</v>
      </c>
      <c r="L7" s="2"/>
      <c r="M7" s="1" t="s">
        <v>48</v>
      </c>
      <c r="N7" s="1" t="s">
        <v>49</v>
      </c>
      <c r="O7" s="1" t="s">
        <v>51</v>
      </c>
      <c r="P7" s="50"/>
    </row>
    <row r="8" spans="1:16" s="1" customFormat="1" ht="30" customHeight="1" x14ac:dyDescent="0.25">
      <c r="A8" s="20" t="s">
        <v>74</v>
      </c>
      <c r="B8" s="12" t="s">
        <v>39</v>
      </c>
      <c r="C8" s="58" t="s">
        <v>62</v>
      </c>
      <c r="D8" s="58" t="s">
        <v>35</v>
      </c>
      <c r="E8" s="12"/>
      <c r="F8" s="8" t="s">
        <v>76</v>
      </c>
      <c r="G8" s="12" t="s">
        <v>70</v>
      </c>
      <c r="H8" s="12" t="s">
        <v>77</v>
      </c>
      <c r="I8" s="12"/>
      <c r="J8" s="12" t="s">
        <v>38</v>
      </c>
      <c r="K8" s="12" t="s">
        <v>35</v>
      </c>
      <c r="L8" s="8" t="s">
        <v>79</v>
      </c>
      <c r="M8" s="12" t="s">
        <v>84</v>
      </c>
      <c r="N8" s="12" t="s">
        <v>84</v>
      </c>
      <c r="O8" s="12" t="s">
        <v>85</v>
      </c>
      <c r="P8" s="44"/>
    </row>
    <row r="9" spans="1:16" s="1" customFormat="1" ht="30" customHeight="1" x14ac:dyDescent="0.25">
      <c r="A9" s="20" t="s">
        <v>90</v>
      </c>
      <c r="B9" s="63" t="s">
        <v>36</v>
      </c>
      <c r="C9" s="63" t="s">
        <v>36</v>
      </c>
      <c r="D9" s="63" t="s">
        <v>36</v>
      </c>
      <c r="E9" s="75" t="s">
        <v>36</v>
      </c>
      <c r="F9" s="63" t="s">
        <v>36</v>
      </c>
      <c r="G9" s="63" t="s">
        <v>36</v>
      </c>
      <c r="H9" s="63" t="s">
        <v>36</v>
      </c>
      <c r="I9" s="63" t="s">
        <v>36</v>
      </c>
      <c r="J9" s="63" t="s">
        <v>36</v>
      </c>
      <c r="K9" s="63" t="s">
        <v>36</v>
      </c>
      <c r="L9" s="75" t="s">
        <v>36</v>
      </c>
      <c r="M9" s="63" t="s">
        <v>36</v>
      </c>
      <c r="N9" s="63" t="s">
        <v>36</v>
      </c>
      <c r="O9" s="63" t="s">
        <v>36</v>
      </c>
      <c r="P9" s="44"/>
    </row>
    <row r="10" spans="1:16" s="1" customFormat="1" ht="30" customHeight="1" x14ac:dyDescent="0.25">
      <c r="A10" s="20" t="s">
        <v>91</v>
      </c>
      <c r="B10" s="12" t="s">
        <v>39</v>
      </c>
      <c r="C10" s="58"/>
      <c r="D10" s="58" t="s">
        <v>49</v>
      </c>
      <c r="E10" s="12" t="s">
        <v>93</v>
      </c>
      <c r="F10" s="8"/>
      <c r="G10" s="12"/>
      <c r="H10" s="12" t="s">
        <v>49</v>
      </c>
      <c r="I10" s="12"/>
      <c r="J10" s="12" t="s">
        <v>49</v>
      </c>
      <c r="K10" s="12" t="s">
        <v>35</v>
      </c>
      <c r="L10" s="8"/>
      <c r="M10" s="12" t="s">
        <v>84</v>
      </c>
      <c r="N10" s="46" t="s">
        <v>84</v>
      </c>
      <c r="O10" s="12" t="s">
        <v>49</v>
      </c>
      <c r="P10" s="49"/>
    </row>
    <row r="11" spans="1:16" s="1" customFormat="1" ht="30" customHeight="1" x14ac:dyDescent="0.25">
      <c r="A11" s="56" t="s">
        <v>91</v>
      </c>
      <c r="B11" s="1" t="s">
        <v>71</v>
      </c>
      <c r="C11" s="55" t="s">
        <v>100</v>
      </c>
      <c r="D11" s="55" t="s">
        <v>35</v>
      </c>
      <c r="F11" s="2" t="s">
        <v>101</v>
      </c>
      <c r="G11" s="1" t="s">
        <v>102</v>
      </c>
      <c r="H11" s="1" t="s">
        <v>103</v>
      </c>
      <c r="J11" s="1" t="s">
        <v>38</v>
      </c>
      <c r="K11" s="1" t="s">
        <v>35</v>
      </c>
      <c r="L11" s="2"/>
      <c r="M11" s="1" t="s">
        <v>84</v>
      </c>
      <c r="N11" s="1" t="s">
        <v>84</v>
      </c>
      <c r="O11" s="1" t="s">
        <v>85</v>
      </c>
      <c r="P11" s="50"/>
    </row>
    <row r="12" spans="1:16" s="1" customFormat="1" ht="30" customHeight="1" x14ac:dyDescent="0.25">
      <c r="A12" s="20" t="s">
        <v>105</v>
      </c>
      <c r="B12" s="12" t="s">
        <v>39</v>
      </c>
      <c r="C12" s="58" t="s">
        <v>66</v>
      </c>
      <c r="D12" s="58" t="s">
        <v>38</v>
      </c>
      <c r="E12" s="12" t="s">
        <v>107</v>
      </c>
      <c r="F12" s="8" t="s">
        <v>108</v>
      </c>
      <c r="G12" s="12" t="s">
        <v>102</v>
      </c>
      <c r="H12" s="12" t="s">
        <v>109</v>
      </c>
      <c r="I12" s="12"/>
      <c r="J12" s="12" t="s">
        <v>38</v>
      </c>
      <c r="K12" s="12" t="s">
        <v>38</v>
      </c>
      <c r="L12" s="8" t="s">
        <v>111</v>
      </c>
      <c r="M12" s="12" t="s">
        <v>48</v>
      </c>
      <c r="N12" s="12" t="s">
        <v>38</v>
      </c>
      <c r="O12" s="12" t="s">
        <v>116</v>
      </c>
      <c r="P12" s="49" t="s">
        <v>119</v>
      </c>
    </row>
    <row r="13" spans="1:16" s="1" customFormat="1" ht="30" customHeight="1" x14ac:dyDescent="0.25">
      <c r="A13" s="56" t="s">
        <v>105</v>
      </c>
      <c r="B13" s="1" t="s">
        <v>61</v>
      </c>
      <c r="C13" s="55" t="s">
        <v>40</v>
      </c>
      <c r="D13" s="55" t="s">
        <v>35</v>
      </c>
      <c r="F13" s="2" t="s">
        <v>120</v>
      </c>
      <c r="G13" s="1" t="s">
        <v>102</v>
      </c>
      <c r="H13" s="1" t="s">
        <v>121</v>
      </c>
      <c r="J13" s="1" t="s">
        <v>35</v>
      </c>
      <c r="K13" s="1" t="s">
        <v>35</v>
      </c>
      <c r="L13" s="2"/>
      <c r="M13" s="1" t="s">
        <v>84</v>
      </c>
      <c r="N13" s="1" t="s">
        <v>84</v>
      </c>
      <c r="O13" s="1" t="s">
        <v>85</v>
      </c>
      <c r="P13" s="50"/>
    </row>
    <row r="14" spans="1:16" s="1" customFormat="1" ht="30" customHeight="1" x14ac:dyDescent="0.25">
      <c r="A14" s="56" t="s">
        <v>105</v>
      </c>
      <c r="B14" s="1" t="s">
        <v>65</v>
      </c>
      <c r="C14" s="55"/>
      <c r="D14" s="55" t="s">
        <v>35</v>
      </c>
      <c r="F14" s="2" t="s">
        <v>122</v>
      </c>
      <c r="G14" s="1" t="s">
        <v>67</v>
      </c>
      <c r="H14" s="1" t="s">
        <v>123</v>
      </c>
      <c r="J14" s="1" t="s">
        <v>38</v>
      </c>
      <c r="K14" s="1" t="s">
        <v>35</v>
      </c>
      <c r="L14" s="2"/>
      <c r="M14" s="1" t="s">
        <v>84</v>
      </c>
      <c r="N14" s="1" t="s">
        <v>84</v>
      </c>
      <c r="O14" s="1" t="s">
        <v>85</v>
      </c>
      <c r="P14" s="50"/>
    </row>
    <row r="15" spans="1:16" s="1" customFormat="1" ht="30" customHeight="1" x14ac:dyDescent="0.25">
      <c r="A15" s="56" t="s">
        <v>105</v>
      </c>
      <c r="B15" s="1" t="s">
        <v>71</v>
      </c>
      <c r="C15" s="55"/>
      <c r="D15" s="55" t="s">
        <v>35</v>
      </c>
      <c r="F15" s="2" t="s">
        <v>124</v>
      </c>
      <c r="H15" s="1" t="s">
        <v>123</v>
      </c>
      <c r="J15" s="1" t="s">
        <v>38</v>
      </c>
      <c r="K15" s="1" t="s">
        <v>35</v>
      </c>
      <c r="L15" s="2"/>
      <c r="M15" s="1" t="s">
        <v>84</v>
      </c>
      <c r="N15" s="1" t="s">
        <v>84</v>
      </c>
      <c r="O15" s="1" t="s">
        <v>85</v>
      </c>
      <c r="P15" s="50"/>
    </row>
    <row r="16" spans="1:16" s="1" customFormat="1" ht="30" customHeight="1" x14ac:dyDescent="0.25">
      <c r="A16" s="56" t="s">
        <v>105</v>
      </c>
      <c r="B16" s="1" t="s">
        <v>125</v>
      </c>
      <c r="C16" s="55" t="s">
        <v>126</v>
      </c>
      <c r="D16" s="55" t="s">
        <v>35</v>
      </c>
      <c r="F16" s="2" t="s">
        <v>127</v>
      </c>
      <c r="G16" s="1" t="s">
        <v>128</v>
      </c>
      <c r="H16" s="1" t="s">
        <v>129</v>
      </c>
      <c r="J16" s="1" t="s">
        <v>38</v>
      </c>
      <c r="K16" s="1" t="s">
        <v>35</v>
      </c>
      <c r="L16" s="2"/>
      <c r="M16" s="1" t="s">
        <v>84</v>
      </c>
      <c r="N16" s="1" t="s">
        <v>84</v>
      </c>
      <c r="O16" s="1" t="s">
        <v>85</v>
      </c>
      <c r="P16" s="50"/>
    </row>
    <row r="17" spans="1:16" s="1" customFormat="1" ht="30" customHeight="1" x14ac:dyDescent="0.25">
      <c r="A17" s="20" t="s">
        <v>130</v>
      </c>
      <c r="B17" s="12" t="s">
        <v>39</v>
      </c>
      <c r="C17" s="82" t="s">
        <v>132</v>
      </c>
      <c r="D17" s="58" t="s">
        <v>38</v>
      </c>
      <c r="E17" s="12" t="s">
        <v>133</v>
      </c>
      <c r="F17" s="59">
        <v>45597</v>
      </c>
      <c r="G17" s="12" t="s">
        <v>134</v>
      </c>
      <c r="H17" s="12" t="s">
        <v>135</v>
      </c>
      <c r="I17" s="12" t="s">
        <v>136</v>
      </c>
      <c r="J17" s="12" t="s">
        <v>38</v>
      </c>
      <c r="K17" s="12" t="s">
        <v>35</v>
      </c>
      <c r="L17" s="8" t="s">
        <v>138</v>
      </c>
      <c r="M17" s="12" t="s">
        <v>84</v>
      </c>
      <c r="N17" s="12" t="s">
        <v>84</v>
      </c>
      <c r="O17" s="12" t="s">
        <v>142</v>
      </c>
      <c r="P17" s="49"/>
    </row>
    <row r="18" spans="1:16" s="1" customFormat="1" ht="30" customHeight="1" x14ac:dyDescent="0.25">
      <c r="A18" s="56" t="s">
        <v>130</v>
      </c>
      <c r="B18" s="1" t="s">
        <v>146</v>
      </c>
      <c r="C18" s="81" t="s">
        <v>40</v>
      </c>
      <c r="D18" s="55" t="s">
        <v>38</v>
      </c>
      <c r="F18" s="60">
        <v>45597</v>
      </c>
      <c r="G18" s="1" t="s">
        <v>147</v>
      </c>
      <c r="H18" s="1" t="s">
        <v>148</v>
      </c>
      <c r="J18" s="1" t="s">
        <v>38</v>
      </c>
      <c r="K18" s="1" t="s">
        <v>35</v>
      </c>
      <c r="L18" s="2"/>
      <c r="M18" s="1" t="s">
        <v>84</v>
      </c>
      <c r="N18" s="1" t="s">
        <v>84</v>
      </c>
      <c r="O18" s="1" t="s">
        <v>142</v>
      </c>
      <c r="P18" s="50"/>
    </row>
    <row r="19" spans="1:16" s="1" customFormat="1" ht="30" customHeight="1" x14ac:dyDescent="0.25">
      <c r="A19" s="56" t="s">
        <v>130</v>
      </c>
      <c r="B19" s="1" t="s">
        <v>61</v>
      </c>
      <c r="C19" s="81" t="s">
        <v>40</v>
      </c>
      <c r="D19" s="55" t="s">
        <v>38</v>
      </c>
      <c r="F19" s="60">
        <v>45597</v>
      </c>
      <c r="G19" s="1" t="s">
        <v>147</v>
      </c>
      <c r="H19" s="1" t="s">
        <v>135</v>
      </c>
      <c r="J19" s="1" t="s">
        <v>38</v>
      </c>
      <c r="K19" s="1" t="s">
        <v>35</v>
      </c>
      <c r="L19" s="2"/>
      <c r="M19" s="1" t="s">
        <v>84</v>
      </c>
      <c r="N19" s="1" t="s">
        <v>84</v>
      </c>
      <c r="O19" s="1" t="s">
        <v>142</v>
      </c>
      <c r="P19" s="50"/>
    </row>
    <row r="20" spans="1:16" s="1" customFormat="1" ht="30" customHeight="1" x14ac:dyDescent="0.25">
      <c r="A20" s="56" t="s">
        <v>130</v>
      </c>
      <c r="B20" s="1" t="s">
        <v>149</v>
      </c>
      <c r="C20" s="81" t="s">
        <v>40</v>
      </c>
      <c r="D20" s="55" t="s">
        <v>38</v>
      </c>
      <c r="F20" s="60">
        <v>45597</v>
      </c>
      <c r="G20" s="1" t="s">
        <v>147</v>
      </c>
      <c r="H20" s="1" t="s">
        <v>150</v>
      </c>
      <c r="J20" s="1" t="s">
        <v>38</v>
      </c>
      <c r="K20" s="1" t="s">
        <v>35</v>
      </c>
      <c r="L20" s="2"/>
      <c r="M20" s="1" t="s">
        <v>84</v>
      </c>
      <c r="N20" s="1" t="s">
        <v>84</v>
      </c>
      <c r="O20" s="1" t="s">
        <v>142</v>
      </c>
      <c r="P20" s="50"/>
    </row>
    <row r="21" spans="1:16" s="1" customFormat="1" ht="30" customHeight="1" x14ac:dyDescent="0.25">
      <c r="A21" s="56" t="s">
        <v>130</v>
      </c>
      <c r="B21" s="1" t="s">
        <v>65</v>
      </c>
      <c r="C21" s="81" t="s">
        <v>40</v>
      </c>
      <c r="D21" s="55" t="s">
        <v>38</v>
      </c>
      <c r="F21" s="60">
        <v>45597</v>
      </c>
      <c r="G21" s="1" t="s">
        <v>147</v>
      </c>
      <c r="H21" s="1" t="s">
        <v>151</v>
      </c>
      <c r="J21" s="1" t="s">
        <v>38</v>
      </c>
      <c r="K21" s="1" t="s">
        <v>35</v>
      </c>
      <c r="L21" s="2"/>
      <c r="M21" s="1" t="s">
        <v>84</v>
      </c>
      <c r="N21" s="1" t="s">
        <v>84</v>
      </c>
      <c r="O21" s="1" t="s">
        <v>142</v>
      </c>
      <c r="P21" s="50"/>
    </row>
    <row r="22" spans="1:16" s="1" customFormat="1" ht="30" customHeight="1" x14ac:dyDescent="0.25">
      <c r="A22" s="20" t="s">
        <v>152</v>
      </c>
      <c r="B22" s="12" t="s">
        <v>39</v>
      </c>
      <c r="C22" s="58" t="s">
        <v>154</v>
      </c>
      <c r="D22" s="58" t="s">
        <v>38</v>
      </c>
      <c r="E22" s="12" t="s">
        <v>155</v>
      </c>
      <c r="F22" s="8" t="s">
        <v>156</v>
      </c>
      <c r="G22" s="12" t="s">
        <v>67</v>
      </c>
      <c r="H22" s="12" t="s">
        <v>129</v>
      </c>
      <c r="I22" s="12"/>
      <c r="J22" s="12" t="s">
        <v>38</v>
      </c>
      <c r="K22" s="12" t="s">
        <v>35</v>
      </c>
      <c r="L22" s="8"/>
      <c r="M22" s="12" t="s">
        <v>84</v>
      </c>
      <c r="N22" s="12" t="s">
        <v>84</v>
      </c>
      <c r="O22" s="12" t="s">
        <v>116</v>
      </c>
      <c r="P22" s="49"/>
    </row>
    <row r="23" spans="1:16" s="1" customFormat="1" ht="30" customHeight="1" x14ac:dyDescent="0.25">
      <c r="A23" s="56" t="s">
        <v>152</v>
      </c>
      <c r="B23" s="1" t="s">
        <v>65</v>
      </c>
      <c r="C23" s="55" t="s">
        <v>66</v>
      </c>
      <c r="D23" s="55" t="s">
        <v>38</v>
      </c>
      <c r="F23" s="2" t="s">
        <v>162</v>
      </c>
      <c r="G23" s="1" t="s">
        <v>163</v>
      </c>
      <c r="H23" s="1" t="s">
        <v>123</v>
      </c>
      <c r="J23" s="1" t="s">
        <v>38</v>
      </c>
      <c r="K23" s="1" t="s">
        <v>35</v>
      </c>
      <c r="L23" s="2"/>
      <c r="M23" s="1" t="s">
        <v>84</v>
      </c>
      <c r="N23" s="1" t="s">
        <v>84</v>
      </c>
      <c r="O23" s="1" t="s">
        <v>116</v>
      </c>
      <c r="P23" s="50"/>
    </row>
    <row r="24" spans="1:16" s="1" customFormat="1" ht="30" customHeight="1" x14ac:dyDescent="0.25">
      <c r="A24" s="20" t="s">
        <v>164</v>
      </c>
      <c r="B24" s="12" t="s">
        <v>65</v>
      </c>
      <c r="C24" s="58" t="s">
        <v>66</v>
      </c>
      <c r="D24" s="58" t="s">
        <v>38</v>
      </c>
      <c r="E24" s="12" t="s">
        <v>166</v>
      </c>
      <c r="F24" s="8" t="s">
        <v>167</v>
      </c>
      <c r="G24" s="12" t="s">
        <v>168</v>
      </c>
      <c r="H24" s="12" t="s">
        <v>169</v>
      </c>
      <c r="I24" s="12"/>
      <c r="J24" s="12" t="s">
        <v>38</v>
      </c>
      <c r="K24" s="12" t="s">
        <v>35</v>
      </c>
      <c r="L24" s="8"/>
      <c r="M24" s="12" t="s">
        <v>84</v>
      </c>
      <c r="N24" s="12" t="s">
        <v>84</v>
      </c>
      <c r="O24" s="12" t="s">
        <v>173</v>
      </c>
      <c r="P24" s="44"/>
    </row>
    <row r="25" spans="1:16" s="1" customFormat="1" ht="30" customHeight="1" x14ac:dyDescent="0.25">
      <c r="A25" s="20" t="s">
        <v>176</v>
      </c>
      <c r="B25" s="12" t="s">
        <v>65</v>
      </c>
      <c r="C25" s="58" t="s">
        <v>40</v>
      </c>
      <c r="D25" s="58" t="s">
        <v>38</v>
      </c>
      <c r="E25" s="12" t="s">
        <v>178</v>
      </c>
      <c r="F25" s="59">
        <v>45597</v>
      </c>
      <c r="G25" s="12" t="s">
        <v>67</v>
      </c>
      <c r="H25" s="12" t="s">
        <v>123</v>
      </c>
      <c r="I25" s="12"/>
      <c r="J25" s="12" t="s">
        <v>35</v>
      </c>
      <c r="K25" s="12" t="s">
        <v>38</v>
      </c>
      <c r="L25" s="8" t="s">
        <v>179</v>
      </c>
      <c r="M25" s="12" t="s">
        <v>183</v>
      </c>
      <c r="N25" s="12" t="s">
        <v>84</v>
      </c>
      <c r="O25" s="12" t="s">
        <v>116</v>
      </c>
      <c r="P25" s="49"/>
    </row>
    <row r="26" spans="1:16" s="1" customFormat="1" ht="30" customHeight="1" x14ac:dyDescent="0.25">
      <c r="A26" s="56" t="s">
        <v>176</v>
      </c>
      <c r="B26" s="1" t="s">
        <v>71</v>
      </c>
      <c r="C26" s="55" t="s">
        <v>66</v>
      </c>
      <c r="D26" s="55" t="s">
        <v>38</v>
      </c>
      <c r="E26" s="1" t="s">
        <v>187</v>
      </c>
      <c r="F26" s="60">
        <v>45261</v>
      </c>
      <c r="G26" s="1" t="s">
        <v>188</v>
      </c>
      <c r="H26" s="1" t="s">
        <v>189</v>
      </c>
      <c r="J26" s="1" t="s">
        <v>35</v>
      </c>
      <c r="K26" s="1" t="s">
        <v>38</v>
      </c>
      <c r="L26" s="2" t="s">
        <v>190</v>
      </c>
      <c r="M26" s="1" t="s">
        <v>413</v>
      </c>
      <c r="N26" s="1" t="s">
        <v>38</v>
      </c>
      <c r="O26" s="1" t="s">
        <v>142</v>
      </c>
      <c r="P26" s="50"/>
    </row>
    <row r="27" spans="1:16" s="1" customFormat="1" ht="30" customHeight="1" x14ac:dyDescent="0.25">
      <c r="A27" s="56" t="s">
        <v>176</v>
      </c>
      <c r="B27" s="1" t="s">
        <v>191</v>
      </c>
      <c r="C27" s="55" t="s">
        <v>40</v>
      </c>
      <c r="D27" s="55" t="s">
        <v>49</v>
      </c>
      <c r="F27" s="2" t="s">
        <v>192</v>
      </c>
      <c r="G27" s="1" t="s">
        <v>193</v>
      </c>
      <c r="H27" s="1" t="s">
        <v>123</v>
      </c>
      <c r="J27" s="1" t="s">
        <v>49</v>
      </c>
      <c r="K27" s="1" t="s">
        <v>49</v>
      </c>
      <c r="L27" s="2"/>
      <c r="M27" s="1" t="s">
        <v>49</v>
      </c>
      <c r="N27" s="1" t="s">
        <v>49</v>
      </c>
      <c r="O27" s="1" t="s">
        <v>51</v>
      </c>
      <c r="P27" s="50"/>
    </row>
    <row r="28" spans="1:16" s="1" customFormat="1" ht="30" customHeight="1" x14ac:dyDescent="0.25">
      <c r="A28" s="56" t="s">
        <v>176</v>
      </c>
      <c r="B28" s="1" t="s">
        <v>194</v>
      </c>
      <c r="C28" s="55" t="s">
        <v>40</v>
      </c>
      <c r="D28" s="55" t="s">
        <v>49</v>
      </c>
      <c r="F28" s="2" t="s">
        <v>195</v>
      </c>
      <c r="G28" s="1" t="s">
        <v>67</v>
      </c>
      <c r="H28" s="1" t="s">
        <v>196</v>
      </c>
      <c r="J28" s="1" t="s">
        <v>49</v>
      </c>
      <c r="K28" s="1" t="s">
        <v>49</v>
      </c>
      <c r="L28" s="2"/>
      <c r="M28" s="1" t="s">
        <v>49</v>
      </c>
      <c r="N28" s="1" t="s">
        <v>49</v>
      </c>
      <c r="O28" s="1" t="s">
        <v>51</v>
      </c>
      <c r="P28" s="50"/>
    </row>
    <row r="29" spans="1:16" s="1" customFormat="1" ht="30" customHeight="1" x14ac:dyDescent="0.25">
      <c r="A29" s="20" t="s">
        <v>722</v>
      </c>
      <c r="B29" s="12" t="s">
        <v>39</v>
      </c>
      <c r="C29" s="58"/>
      <c r="D29" s="58" t="s">
        <v>49</v>
      </c>
      <c r="E29" s="12"/>
      <c r="F29" s="8"/>
      <c r="G29" s="12"/>
      <c r="H29" s="12" t="s">
        <v>49</v>
      </c>
      <c r="I29" s="12"/>
      <c r="J29" s="12" t="s">
        <v>49</v>
      </c>
      <c r="K29" s="12" t="s">
        <v>49</v>
      </c>
      <c r="L29" s="8"/>
      <c r="M29" s="12" t="s">
        <v>49</v>
      </c>
      <c r="N29" s="12" t="s">
        <v>49</v>
      </c>
      <c r="O29" s="12" t="s">
        <v>49</v>
      </c>
      <c r="P29" s="51" t="s">
        <v>200</v>
      </c>
    </row>
    <row r="30" spans="1:16" s="1" customFormat="1" ht="30" customHeight="1" x14ac:dyDescent="0.25">
      <c r="A30" s="56" t="s">
        <v>722</v>
      </c>
      <c r="B30" s="1" t="s">
        <v>146</v>
      </c>
      <c r="C30" s="55"/>
      <c r="D30" s="55" t="s">
        <v>49</v>
      </c>
      <c r="F30" s="2"/>
      <c r="H30" s="1" t="s">
        <v>49</v>
      </c>
      <c r="J30" s="1" t="s">
        <v>49</v>
      </c>
      <c r="K30" s="1" t="s">
        <v>49</v>
      </c>
      <c r="L30" s="2"/>
      <c r="M30" s="1" t="s">
        <v>49</v>
      </c>
      <c r="N30" s="1" t="s">
        <v>49</v>
      </c>
      <c r="O30" s="1" t="s">
        <v>49</v>
      </c>
      <c r="P30" s="52"/>
    </row>
    <row r="31" spans="1:16" s="1" customFormat="1" ht="30" customHeight="1" x14ac:dyDescent="0.25">
      <c r="A31" s="56" t="s">
        <v>722</v>
      </c>
      <c r="B31" s="1" t="s">
        <v>201</v>
      </c>
      <c r="C31" s="55"/>
      <c r="D31" s="55" t="s">
        <v>49</v>
      </c>
      <c r="F31" s="2"/>
      <c r="H31" s="1" t="s">
        <v>49</v>
      </c>
      <c r="J31" s="1" t="s">
        <v>49</v>
      </c>
      <c r="K31" s="1" t="s">
        <v>49</v>
      </c>
      <c r="L31" s="2"/>
      <c r="M31" s="1" t="s">
        <v>49</v>
      </c>
      <c r="N31" s="1" t="s">
        <v>49</v>
      </c>
      <c r="O31" s="1" t="s">
        <v>49</v>
      </c>
      <c r="P31" s="52"/>
    </row>
    <row r="32" spans="1:16" s="1" customFormat="1" ht="30" customHeight="1" x14ac:dyDescent="0.25">
      <c r="A32" s="56" t="s">
        <v>722</v>
      </c>
      <c r="B32" s="1" t="s">
        <v>149</v>
      </c>
      <c r="C32" s="55"/>
      <c r="D32" s="55" t="s">
        <v>49</v>
      </c>
      <c r="F32" s="2"/>
      <c r="H32" s="1" t="s">
        <v>49</v>
      </c>
      <c r="J32" s="1" t="s">
        <v>49</v>
      </c>
      <c r="K32" s="1" t="s">
        <v>49</v>
      </c>
      <c r="L32" s="2"/>
      <c r="M32" s="1" t="s">
        <v>49</v>
      </c>
      <c r="N32" s="1" t="s">
        <v>49</v>
      </c>
      <c r="O32" s="1" t="s">
        <v>49</v>
      </c>
      <c r="P32" s="52"/>
    </row>
    <row r="33" spans="1:16" s="1" customFormat="1" ht="30" customHeight="1" x14ac:dyDescent="0.25">
      <c r="A33" s="56" t="s">
        <v>722</v>
      </c>
      <c r="B33" s="1" t="s">
        <v>65</v>
      </c>
      <c r="C33" s="55"/>
      <c r="D33" s="55" t="s">
        <v>49</v>
      </c>
      <c r="F33" s="2"/>
      <c r="H33" s="1" t="s">
        <v>49</v>
      </c>
      <c r="J33" s="1" t="s">
        <v>49</v>
      </c>
      <c r="K33" s="1" t="s">
        <v>49</v>
      </c>
      <c r="L33" s="2"/>
      <c r="M33" s="1" t="s">
        <v>49</v>
      </c>
      <c r="N33" s="1" t="s">
        <v>49</v>
      </c>
      <c r="O33" s="1" t="s">
        <v>49</v>
      </c>
      <c r="P33" s="52"/>
    </row>
    <row r="34" spans="1:16" s="1" customFormat="1" ht="30" customHeight="1" x14ac:dyDescent="0.25">
      <c r="A34" s="56" t="s">
        <v>722</v>
      </c>
      <c r="B34" s="1" t="s">
        <v>69</v>
      </c>
      <c r="C34" s="55"/>
      <c r="D34" s="55" t="s">
        <v>49</v>
      </c>
      <c r="F34" s="2"/>
      <c r="H34" s="1" t="s">
        <v>49</v>
      </c>
      <c r="J34" s="1" t="s">
        <v>49</v>
      </c>
      <c r="K34" s="1" t="s">
        <v>49</v>
      </c>
      <c r="L34" s="2"/>
      <c r="M34" s="1" t="s">
        <v>49</v>
      </c>
      <c r="N34" s="1" t="s">
        <v>49</v>
      </c>
      <c r="O34" s="1" t="s">
        <v>49</v>
      </c>
      <c r="P34" s="52"/>
    </row>
    <row r="35" spans="1:16" s="1" customFormat="1" ht="30" customHeight="1" x14ac:dyDescent="0.25">
      <c r="A35" s="56" t="s">
        <v>722</v>
      </c>
      <c r="B35" s="1" t="s">
        <v>71</v>
      </c>
      <c r="C35" s="55"/>
      <c r="D35" s="55" t="s">
        <v>49</v>
      </c>
      <c r="F35" s="2"/>
      <c r="H35" s="1" t="s">
        <v>49</v>
      </c>
      <c r="J35" s="1" t="s">
        <v>49</v>
      </c>
      <c r="K35" s="1" t="s">
        <v>49</v>
      </c>
      <c r="L35" s="2"/>
      <c r="M35" s="1" t="s">
        <v>49</v>
      </c>
      <c r="N35" s="1" t="s">
        <v>49</v>
      </c>
      <c r="O35" s="1" t="s">
        <v>49</v>
      </c>
      <c r="P35" s="52"/>
    </row>
    <row r="36" spans="1:16" s="1" customFormat="1" ht="30" customHeight="1" x14ac:dyDescent="0.25">
      <c r="A36" s="20" t="s">
        <v>202</v>
      </c>
      <c r="B36" s="63" t="s">
        <v>36</v>
      </c>
      <c r="C36" s="63" t="s">
        <v>36</v>
      </c>
      <c r="D36" s="63" t="s">
        <v>36</v>
      </c>
      <c r="E36" s="75" t="s">
        <v>36</v>
      </c>
      <c r="F36" s="63" t="s">
        <v>36</v>
      </c>
      <c r="G36" s="63" t="s">
        <v>36</v>
      </c>
      <c r="H36" s="63" t="s">
        <v>36</v>
      </c>
      <c r="I36" s="63" t="s">
        <v>36</v>
      </c>
      <c r="J36" s="63" t="s">
        <v>36</v>
      </c>
      <c r="K36" s="63" t="s">
        <v>36</v>
      </c>
      <c r="L36" s="75" t="s">
        <v>36</v>
      </c>
      <c r="M36" s="76" t="s">
        <v>36</v>
      </c>
      <c r="N36" s="76" t="s">
        <v>36</v>
      </c>
      <c r="O36" s="76" t="s">
        <v>36</v>
      </c>
      <c r="P36" s="44"/>
    </row>
    <row r="37" spans="1:16" s="1" customFormat="1" ht="30" customHeight="1" x14ac:dyDescent="0.25">
      <c r="A37" s="20" t="s">
        <v>655</v>
      </c>
      <c r="B37" s="12" t="s">
        <v>39</v>
      </c>
      <c r="C37" s="58" t="s">
        <v>154</v>
      </c>
      <c r="D37" s="58" t="s">
        <v>38</v>
      </c>
      <c r="E37" s="12" t="s">
        <v>204</v>
      </c>
      <c r="F37" s="8" t="s">
        <v>205</v>
      </c>
      <c r="G37" s="12" t="s">
        <v>70</v>
      </c>
      <c r="H37" s="12" t="s">
        <v>129</v>
      </c>
      <c r="I37" s="12"/>
      <c r="J37" s="12" t="s">
        <v>38</v>
      </c>
      <c r="K37" s="12" t="s">
        <v>35</v>
      </c>
      <c r="L37" s="8"/>
      <c r="M37" s="12" t="s">
        <v>84</v>
      </c>
      <c r="N37" s="12" t="s">
        <v>84</v>
      </c>
      <c r="O37" s="12" t="s">
        <v>173</v>
      </c>
      <c r="P37" s="44"/>
    </row>
    <row r="38" spans="1:16" s="1" customFormat="1" ht="30" customHeight="1" x14ac:dyDescent="0.25">
      <c r="A38" s="20" t="s">
        <v>210</v>
      </c>
      <c r="B38" s="12" t="s">
        <v>65</v>
      </c>
      <c r="C38" s="58" t="s">
        <v>212</v>
      </c>
      <c r="D38" s="58" t="s">
        <v>35</v>
      </c>
      <c r="E38" s="12"/>
      <c r="F38" s="8" t="s">
        <v>213</v>
      </c>
      <c r="G38" s="12" t="s">
        <v>102</v>
      </c>
      <c r="H38" s="12" t="s">
        <v>68</v>
      </c>
      <c r="I38" s="12"/>
      <c r="J38" s="12" t="s">
        <v>38</v>
      </c>
      <c r="K38" s="12" t="s">
        <v>35</v>
      </c>
      <c r="L38" s="8"/>
      <c r="M38" s="12" t="s">
        <v>84</v>
      </c>
      <c r="N38" s="12" t="s">
        <v>84</v>
      </c>
      <c r="O38" s="12" t="s">
        <v>85</v>
      </c>
      <c r="P38" s="49"/>
    </row>
    <row r="39" spans="1:16" s="1" customFormat="1" ht="30" customHeight="1" x14ac:dyDescent="0.25">
      <c r="A39" s="56" t="s">
        <v>210</v>
      </c>
      <c r="B39" s="1" t="s">
        <v>216</v>
      </c>
      <c r="C39" s="55" t="s">
        <v>62</v>
      </c>
      <c r="D39" s="55" t="s">
        <v>35</v>
      </c>
      <c r="F39" s="2" t="s">
        <v>217</v>
      </c>
      <c r="G39" s="1" t="s">
        <v>70</v>
      </c>
      <c r="H39" s="1" t="s">
        <v>123</v>
      </c>
      <c r="J39" s="1" t="s">
        <v>38</v>
      </c>
      <c r="K39" s="1" t="s">
        <v>35</v>
      </c>
      <c r="L39"/>
      <c r="M39" s="1" t="s">
        <v>84</v>
      </c>
      <c r="N39" s="1" t="s">
        <v>84</v>
      </c>
      <c r="O39" s="1" t="s">
        <v>85</v>
      </c>
      <c r="P39" s="50"/>
    </row>
    <row r="40" spans="1:16" s="1" customFormat="1" ht="30" customHeight="1" x14ac:dyDescent="0.25">
      <c r="A40" s="20" t="s">
        <v>219</v>
      </c>
      <c r="B40" s="12" t="s">
        <v>39</v>
      </c>
      <c r="C40" s="58" t="s">
        <v>221</v>
      </c>
      <c r="D40" s="58" t="s">
        <v>38</v>
      </c>
      <c r="E40" s="12" t="s">
        <v>222</v>
      </c>
      <c r="F40" s="8" t="s">
        <v>223</v>
      </c>
      <c r="G40" s="12" t="s">
        <v>70</v>
      </c>
      <c r="H40" s="12" t="s">
        <v>189</v>
      </c>
      <c r="I40" s="12"/>
      <c r="J40" s="12" t="s">
        <v>49</v>
      </c>
      <c r="K40" s="12" t="s">
        <v>38</v>
      </c>
      <c r="L40" s="8"/>
      <c r="M40" s="12" t="s">
        <v>51</v>
      </c>
      <c r="N40" s="12" t="s">
        <v>224</v>
      </c>
      <c r="O40" s="12" t="s">
        <v>142</v>
      </c>
      <c r="P40" s="49"/>
    </row>
    <row r="41" spans="1:16" s="1" customFormat="1" ht="30" customHeight="1" x14ac:dyDescent="0.25">
      <c r="A41" s="56" t="s">
        <v>219</v>
      </c>
      <c r="B41" s="1" t="s">
        <v>201</v>
      </c>
      <c r="C41" s="55" t="s">
        <v>62</v>
      </c>
      <c r="D41" s="55" t="s">
        <v>38</v>
      </c>
      <c r="F41" s="2" t="s">
        <v>223</v>
      </c>
      <c r="G41" s="1" t="s">
        <v>70</v>
      </c>
      <c r="H41" s="1" t="s">
        <v>189</v>
      </c>
      <c r="J41" s="1" t="s">
        <v>49</v>
      </c>
      <c r="K41" s="1" t="s">
        <v>49</v>
      </c>
      <c r="L41" s="2"/>
      <c r="M41" s="1" t="s">
        <v>49</v>
      </c>
      <c r="N41" s="1" t="s">
        <v>49</v>
      </c>
      <c r="O41" s="1" t="s">
        <v>142</v>
      </c>
      <c r="P41" s="50"/>
    </row>
    <row r="42" spans="1:16" s="1" customFormat="1" ht="30" customHeight="1" x14ac:dyDescent="0.25">
      <c r="A42" s="56" t="s">
        <v>219</v>
      </c>
      <c r="B42" s="1" t="s">
        <v>71</v>
      </c>
      <c r="C42" s="55" t="s">
        <v>62</v>
      </c>
      <c r="D42" s="55" t="s">
        <v>38</v>
      </c>
      <c r="F42" s="2" t="s">
        <v>223</v>
      </c>
      <c r="G42" s="1" t="s">
        <v>70</v>
      </c>
      <c r="H42" s="1" t="s">
        <v>189</v>
      </c>
      <c r="J42" s="1" t="s">
        <v>49</v>
      </c>
      <c r="K42" s="1" t="s">
        <v>49</v>
      </c>
      <c r="L42" s="2"/>
      <c r="M42" s="1" t="s">
        <v>49</v>
      </c>
      <c r="N42" s="1" t="s">
        <v>49</v>
      </c>
      <c r="O42" s="1" t="s">
        <v>142</v>
      </c>
      <c r="P42" s="50"/>
    </row>
    <row r="43" spans="1:16" s="1" customFormat="1" ht="30" customHeight="1" x14ac:dyDescent="0.25">
      <c r="A43" s="20" t="s">
        <v>228</v>
      </c>
      <c r="B43" s="12" t="s">
        <v>39</v>
      </c>
      <c r="C43" s="58" t="s">
        <v>62</v>
      </c>
      <c r="D43" s="58" t="s">
        <v>35</v>
      </c>
      <c r="E43" s="12"/>
      <c r="F43" s="8" t="s">
        <v>230</v>
      </c>
      <c r="G43" s="12" t="s">
        <v>231</v>
      </c>
      <c r="H43" s="12" t="s">
        <v>232</v>
      </c>
      <c r="I43" s="12"/>
      <c r="J43" s="12" t="s">
        <v>38</v>
      </c>
      <c r="K43" s="12" t="s">
        <v>38</v>
      </c>
      <c r="L43" s="8" t="s">
        <v>234</v>
      </c>
      <c r="M43" s="12" t="s">
        <v>239</v>
      </c>
      <c r="N43" s="12" t="s">
        <v>38</v>
      </c>
      <c r="O43" s="12" t="s">
        <v>85</v>
      </c>
      <c r="P43" s="44" t="s">
        <v>241</v>
      </c>
    </row>
    <row r="44" spans="1:16" s="1" customFormat="1" ht="30" customHeight="1" x14ac:dyDescent="0.25">
      <c r="A44" s="20" t="s">
        <v>242</v>
      </c>
      <c r="B44" s="12" t="s">
        <v>39</v>
      </c>
      <c r="C44" s="58" t="s">
        <v>126</v>
      </c>
      <c r="D44" s="58" t="s">
        <v>35</v>
      </c>
      <c r="E44" s="12"/>
      <c r="F44" s="8" t="s">
        <v>244</v>
      </c>
      <c r="G44" s="12" t="s">
        <v>70</v>
      </c>
      <c r="H44" s="12" t="s">
        <v>77</v>
      </c>
      <c r="I44" s="12"/>
      <c r="J44" s="12" t="s">
        <v>38</v>
      </c>
      <c r="K44" s="12" t="s">
        <v>35</v>
      </c>
      <c r="L44" s="8"/>
      <c r="M44" s="12" t="s">
        <v>84</v>
      </c>
      <c r="N44" s="12" t="s">
        <v>84</v>
      </c>
      <c r="O44" s="12" t="s">
        <v>85</v>
      </c>
      <c r="P44" s="49" t="s">
        <v>253</v>
      </c>
    </row>
    <row r="45" spans="1:16" s="1" customFormat="1" ht="30" customHeight="1" x14ac:dyDescent="0.25">
      <c r="A45" s="56" t="s">
        <v>242</v>
      </c>
      <c r="B45" s="1" t="s">
        <v>201</v>
      </c>
      <c r="C45" s="55" t="s">
        <v>126</v>
      </c>
      <c r="D45" s="55" t="s">
        <v>35</v>
      </c>
      <c r="F45" s="2" t="s">
        <v>101</v>
      </c>
      <c r="G45" s="1" t="s">
        <v>254</v>
      </c>
      <c r="H45" s="1" t="s">
        <v>68</v>
      </c>
      <c r="J45" s="1" t="s">
        <v>38</v>
      </c>
      <c r="K45" s="1" t="s">
        <v>35</v>
      </c>
      <c r="L45" s="2"/>
      <c r="M45" s="1" t="s">
        <v>84</v>
      </c>
      <c r="N45" s="1" t="s">
        <v>84</v>
      </c>
      <c r="O45" s="1" t="s">
        <v>85</v>
      </c>
      <c r="P45" s="50"/>
    </row>
    <row r="46" spans="1:16" s="1" customFormat="1" ht="30" customHeight="1" x14ac:dyDescent="0.25">
      <c r="A46" s="56" t="s">
        <v>242</v>
      </c>
      <c r="B46" s="1" t="s">
        <v>61</v>
      </c>
      <c r="C46" s="55" t="s">
        <v>40</v>
      </c>
      <c r="D46" s="55" t="s">
        <v>35</v>
      </c>
      <c r="F46" s="2" t="s">
        <v>255</v>
      </c>
      <c r="G46" s="1" t="s">
        <v>254</v>
      </c>
      <c r="H46" s="1" t="s">
        <v>256</v>
      </c>
      <c r="J46" s="1" t="s">
        <v>38</v>
      </c>
      <c r="K46" s="1" t="s">
        <v>35</v>
      </c>
      <c r="L46" s="2" t="s">
        <v>257</v>
      </c>
      <c r="M46" s="1" t="s">
        <v>183</v>
      </c>
      <c r="N46" s="1" t="s">
        <v>84</v>
      </c>
      <c r="O46" s="1" t="s">
        <v>85</v>
      </c>
      <c r="P46" s="50"/>
    </row>
    <row r="47" spans="1:16" s="1" customFormat="1" ht="30" customHeight="1" x14ac:dyDescent="0.25">
      <c r="A47" s="56" t="s">
        <v>242</v>
      </c>
      <c r="B47" s="1" t="s">
        <v>69</v>
      </c>
      <c r="C47" s="55" t="s">
        <v>62</v>
      </c>
      <c r="D47" s="55" t="s">
        <v>35</v>
      </c>
      <c r="F47" s="2" t="s">
        <v>244</v>
      </c>
      <c r="G47" s="1" t="s">
        <v>70</v>
      </c>
      <c r="H47" s="1" t="s">
        <v>123</v>
      </c>
      <c r="J47" s="1" t="s">
        <v>38</v>
      </c>
      <c r="K47" s="1" t="s">
        <v>35</v>
      </c>
      <c r="L47" s="2"/>
      <c r="M47" s="1" t="s">
        <v>84</v>
      </c>
      <c r="N47" s="1" t="s">
        <v>84</v>
      </c>
      <c r="O47" s="1" t="s">
        <v>85</v>
      </c>
      <c r="P47" s="50"/>
    </row>
    <row r="48" spans="1:16" s="1" customFormat="1" ht="30" customHeight="1" x14ac:dyDescent="0.25">
      <c r="A48" s="56" t="s">
        <v>242</v>
      </c>
      <c r="B48" s="1" t="s">
        <v>71</v>
      </c>
      <c r="C48" s="55" t="s">
        <v>62</v>
      </c>
      <c r="D48" s="55" t="s">
        <v>35</v>
      </c>
      <c r="F48" s="2" t="s">
        <v>244</v>
      </c>
      <c r="G48" s="1" t="s">
        <v>254</v>
      </c>
      <c r="H48" s="1" t="s">
        <v>123</v>
      </c>
      <c r="J48" s="1" t="s">
        <v>38</v>
      </c>
      <c r="K48" s="1" t="s">
        <v>35</v>
      </c>
      <c r="L48" s="2"/>
      <c r="M48" s="1" t="s">
        <v>84</v>
      </c>
      <c r="N48" s="1" t="s">
        <v>84</v>
      </c>
      <c r="O48" s="1" t="s">
        <v>85</v>
      </c>
      <c r="P48" s="50"/>
    </row>
    <row r="49" spans="1:16" s="1" customFormat="1" ht="30" customHeight="1" x14ac:dyDescent="0.25">
      <c r="A49" s="20" t="s">
        <v>258</v>
      </c>
      <c r="B49" s="12" t="s">
        <v>259</v>
      </c>
      <c r="C49" s="58" t="s">
        <v>62</v>
      </c>
      <c r="D49" s="58" t="s">
        <v>38</v>
      </c>
      <c r="E49" s="12" t="s">
        <v>261</v>
      </c>
      <c r="F49" s="8" t="s">
        <v>262</v>
      </c>
      <c r="G49" s="12" t="s">
        <v>263</v>
      </c>
      <c r="H49" s="12" t="s">
        <v>264</v>
      </c>
      <c r="I49" s="12"/>
      <c r="J49" s="12" t="s">
        <v>38</v>
      </c>
      <c r="K49" s="12" t="s">
        <v>35</v>
      </c>
      <c r="L49" s="8" t="s">
        <v>266</v>
      </c>
      <c r="M49" s="12" t="s">
        <v>183</v>
      </c>
      <c r="N49" s="12" t="s">
        <v>84</v>
      </c>
      <c r="O49" s="12" t="s">
        <v>116</v>
      </c>
      <c r="P49" s="44"/>
    </row>
    <row r="50" spans="1:16" s="1" customFormat="1" ht="30" customHeight="1" x14ac:dyDescent="0.25">
      <c r="A50" s="20" t="s">
        <v>275</v>
      </c>
      <c r="B50" s="12" t="s">
        <v>39</v>
      </c>
      <c r="C50" s="58" t="s">
        <v>66</v>
      </c>
      <c r="D50" s="58" t="s">
        <v>35</v>
      </c>
      <c r="E50" s="12"/>
      <c r="F50" s="8">
        <v>2022</v>
      </c>
      <c r="G50" s="12" t="s">
        <v>67</v>
      </c>
      <c r="H50" s="12" t="s">
        <v>277</v>
      </c>
      <c r="I50" s="12"/>
      <c r="J50" s="12" t="s">
        <v>38</v>
      </c>
      <c r="K50" s="12" t="s">
        <v>35</v>
      </c>
      <c r="L50" s="8"/>
      <c r="M50" s="12" t="s">
        <v>84</v>
      </c>
      <c r="N50" s="12" t="s">
        <v>84</v>
      </c>
      <c r="O50" s="12" t="s">
        <v>85</v>
      </c>
      <c r="P50" s="49"/>
    </row>
    <row r="51" spans="1:16" s="1" customFormat="1" ht="30" customHeight="1" x14ac:dyDescent="0.25">
      <c r="A51" s="56" t="s">
        <v>275</v>
      </c>
      <c r="B51" s="1" t="s">
        <v>201</v>
      </c>
      <c r="C51" s="55" t="s">
        <v>40</v>
      </c>
      <c r="D51" s="55" t="s">
        <v>35</v>
      </c>
      <c r="F51" s="2">
        <v>2024</v>
      </c>
      <c r="G51" s="1" t="s">
        <v>67</v>
      </c>
      <c r="H51" s="1" t="s">
        <v>284</v>
      </c>
      <c r="J51" s="1" t="s">
        <v>38</v>
      </c>
      <c r="K51" s="1" t="s">
        <v>35</v>
      </c>
      <c r="L51" s="2"/>
      <c r="M51" s="1" t="s">
        <v>84</v>
      </c>
      <c r="N51" s="1" t="s">
        <v>84</v>
      </c>
      <c r="O51" s="1" t="s">
        <v>85</v>
      </c>
      <c r="P51" s="50"/>
    </row>
    <row r="52" spans="1:16" s="1" customFormat="1" ht="30" customHeight="1" x14ac:dyDescent="0.25">
      <c r="A52" s="20" t="s">
        <v>285</v>
      </c>
      <c r="B52" s="12" t="s">
        <v>39</v>
      </c>
      <c r="C52" s="82" t="s">
        <v>287</v>
      </c>
      <c r="D52" s="58" t="s">
        <v>38</v>
      </c>
      <c r="E52" s="12" t="s">
        <v>288</v>
      </c>
      <c r="F52" s="8" t="s">
        <v>167</v>
      </c>
      <c r="G52" s="12" t="s">
        <v>289</v>
      </c>
      <c r="H52" s="12" t="s">
        <v>77</v>
      </c>
      <c r="I52" s="12"/>
      <c r="J52" s="12" t="s">
        <v>38</v>
      </c>
      <c r="K52" s="12" t="s">
        <v>35</v>
      </c>
      <c r="L52" s="8" t="s">
        <v>291</v>
      </c>
      <c r="M52" s="12" t="s">
        <v>183</v>
      </c>
      <c r="N52" s="12" t="s">
        <v>84</v>
      </c>
      <c r="O52" s="12" t="s">
        <v>142</v>
      </c>
      <c r="P52" s="49"/>
    </row>
    <row r="53" spans="1:16" s="1" customFormat="1" ht="30" customHeight="1" x14ac:dyDescent="0.25">
      <c r="A53" s="56" t="s">
        <v>285</v>
      </c>
      <c r="B53" s="1" t="s">
        <v>146</v>
      </c>
      <c r="C53" s="81" t="s">
        <v>66</v>
      </c>
      <c r="D53" s="55" t="s">
        <v>38</v>
      </c>
      <c r="F53" s="2" t="s">
        <v>167</v>
      </c>
      <c r="G53" s="1" t="s">
        <v>163</v>
      </c>
      <c r="H53" s="1" t="s">
        <v>297</v>
      </c>
      <c r="J53" s="1" t="s">
        <v>38</v>
      </c>
      <c r="K53" s="1" t="s">
        <v>35</v>
      </c>
      <c r="L53" s="2"/>
      <c r="M53" s="1" t="s">
        <v>183</v>
      </c>
      <c r="N53" s="1" t="s">
        <v>84</v>
      </c>
      <c r="O53" s="1" t="s">
        <v>142</v>
      </c>
      <c r="P53" s="50"/>
    </row>
    <row r="54" spans="1:16" s="1" customFormat="1" ht="30" customHeight="1" x14ac:dyDescent="0.25">
      <c r="A54" s="56" t="s">
        <v>285</v>
      </c>
      <c r="B54" s="1" t="s">
        <v>201</v>
      </c>
      <c r="C54" s="81"/>
      <c r="D54" s="55" t="s">
        <v>38</v>
      </c>
      <c r="F54" s="2" t="s">
        <v>167</v>
      </c>
      <c r="G54" s="1" t="s">
        <v>163</v>
      </c>
      <c r="H54" s="1" t="s">
        <v>298</v>
      </c>
      <c r="J54" s="1" t="s">
        <v>38</v>
      </c>
      <c r="K54" s="1" t="s">
        <v>35</v>
      </c>
      <c r="L54" s="2"/>
      <c r="M54" s="1" t="s">
        <v>183</v>
      </c>
      <c r="N54" s="1" t="s">
        <v>84</v>
      </c>
      <c r="O54" s="1" t="s">
        <v>142</v>
      </c>
      <c r="P54" s="50"/>
    </row>
    <row r="55" spans="1:16" s="1" customFormat="1" ht="30" customHeight="1" x14ac:dyDescent="0.25">
      <c r="A55" s="56" t="s">
        <v>285</v>
      </c>
      <c r="B55" s="1" t="s">
        <v>149</v>
      </c>
      <c r="C55" s="81" t="s">
        <v>40</v>
      </c>
      <c r="D55" s="55" t="s">
        <v>38</v>
      </c>
      <c r="F55" s="2" t="s">
        <v>167</v>
      </c>
      <c r="G55" s="1" t="s">
        <v>102</v>
      </c>
      <c r="H55" s="1" t="s">
        <v>64</v>
      </c>
      <c r="J55" s="1" t="s">
        <v>38</v>
      </c>
      <c r="K55" s="1" t="s">
        <v>35</v>
      </c>
      <c r="L55" s="2"/>
      <c r="M55" s="1" t="s">
        <v>183</v>
      </c>
      <c r="N55" s="1" t="s">
        <v>84</v>
      </c>
      <c r="O55" s="1" t="s">
        <v>142</v>
      </c>
      <c r="P55" s="50"/>
    </row>
    <row r="56" spans="1:16" s="1" customFormat="1" ht="30" customHeight="1" x14ac:dyDescent="0.25">
      <c r="A56" s="56" t="s">
        <v>285</v>
      </c>
      <c r="B56" s="1" t="s">
        <v>65</v>
      </c>
      <c r="C56" s="81" t="s">
        <v>66</v>
      </c>
      <c r="D56" s="55" t="s">
        <v>38</v>
      </c>
      <c r="F56" s="2" t="s">
        <v>167</v>
      </c>
      <c r="G56" s="1" t="s">
        <v>163</v>
      </c>
      <c r="H56" s="1" t="s">
        <v>299</v>
      </c>
      <c r="J56" s="1" t="s">
        <v>38</v>
      </c>
      <c r="K56" s="1" t="s">
        <v>35</v>
      </c>
      <c r="L56" s="2"/>
      <c r="M56" s="1" t="s">
        <v>183</v>
      </c>
      <c r="N56" s="1" t="s">
        <v>84</v>
      </c>
      <c r="O56" s="1" t="s">
        <v>142</v>
      </c>
      <c r="P56" s="50"/>
    </row>
    <row r="57" spans="1:16" s="1" customFormat="1" ht="30" customHeight="1" x14ac:dyDescent="0.25">
      <c r="A57" s="56" t="s">
        <v>285</v>
      </c>
      <c r="B57" s="1" t="s">
        <v>69</v>
      </c>
      <c r="C57" s="81" t="s">
        <v>287</v>
      </c>
      <c r="D57" s="55" t="s">
        <v>38</v>
      </c>
      <c r="F57" s="2" t="s">
        <v>300</v>
      </c>
      <c r="G57" s="1" t="s">
        <v>301</v>
      </c>
      <c r="H57" s="1" t="s">
        <v>109</v>
      </c>
      <c r="J57" s="1" t="s">
        <v>38</v>
      </c>
      <c r="K57" s="1" t="s">
        <v>35</v>
      </c>
      <c r="L57" s="2"/>
      <c r="M57" s="1" t="s">
        <v>183</v>
      </c>
      <c r="N57" s="1" t="s">
        <v>84</v>
      </c>
      <c r="O57" s="1" t="s">
        <v>142</v>
      </c>
      <c r="P57" s="50"/>
    </row>
    <row r="58" spans="1:16" s="1" customFormat="1" ht="30" customHeight="1" x14ac:dyDescent="0.25">
      <c r="A58" s="56" t="s">
        <v>285</v>
      </c>
      <c r="B58" s="1" t="s">
        <v>71</v>
      </c>
      <c r="C58" s="81"/>
      <c r="D58" s="55" t="s">
        <v>49</v>
      </c>
      <c r="F58" s="2" t="s">
        <v>167</v>
      </c>
      <c r="G58" s="1" t="s">
        <v>102</v>
      </c>
      <c r="H58" s="1" t="s">
        <v>189</v>
      </c>
      <c r="J58" s="1" t="s">
        <v>38</v>
      </c>
      <c r="K58" s="1" t="s">
        <v>35</v>
      </c>
      <c r="L58" s="2"/>
      <c r="M58" s="1" t="s">
        <v>183</v>
      </c>
      <c r="N58" s="1" t="s">
        <v>84</v>
      </c>
      <c r="O58" s="1" t="s">
        <v>49</v>
      </c>
      <c r="P58" s="50"/>
    </row>
    <row r="59" spans="1:16" s="1" customFormat="1" ht="30" customHeight="1" x14ac:dyDescent="0.25">
      <c r="A59" s="20" t="s">
        <v>302</v>
      </c>
      <c r="B59" s="12" t="s">
        <v>61</v>
      </c>
      <c r="C59" s="82" t="s">
        <v>40</v>
      </c>
      <c r="D59" s="58" t="s">
        <v>38</v>
      </c>
      <c r="E59" s="12" t="s">
        <v>304</v>
      </c>
      <c r="F59" s="8">
        <v>2022</v>
      </c>
      <c r="G59" s="12" t="s">
        <v>147</v>
      </c>
      <c r="H59" s="12" t="s">
        <v>148</v>
      </c>
      <c r="I59" s="12"/>
      <c r="J59" s="12" t="s">
        <v>38</v>
      </c>
      <c r="K59" s="12" t="s">
        <v>35</v>
      </c>
      <c r="L59" s="8"/>
      <c r="M59" s="12" t="s">
        <v>84</v>
      </c>
      <c r="N59" s="12" t="s">
        <v>84</v>
      </c>
      <c r="O59" s="12" t="s">
        <v>116</v>
      </c>
      <c r="P59" s="49"/>
    </row>
    <row r="60" spans="1:16" s="1" customFormat="1" ht="30" customHeight="1" x14ac:dyDescent="0.25">
      <c r="A60" s="56" t="s">
        <v>302</v>
      </c>
      <c r="B60" s="1" t="s">
        <v>65</v>
      </c>
      <c r="C60" s="81" t="s">
        <v>40</v>
      </c>
      <c r="D60" s="55" t="s">
        <v>38</v>
      </c>
      <c r="F60" s="2">
        <v>2023</v>
      </c>
      <c r="G60" s="1" t="s">
        <v>311</v>
      </c>
      <c r="H60" s="1" t="s">
        <v>312</v>
      </c>
      <c r="J60" s="1" t="s">
        <v>38</v>
      </c>
      <c r="K60" s="1" t="s">
        <v>35</v>
      </c>
      <c r="L60" s="2"/>
      <c r="M60" s="1" t="s">
        <v>84</v>
      </c>
      <c r="N60" s="1" t="s">
        <v>84</v>
      </c>
      <c r="O60" s="1" t="s">
        <v>116</v>
      </c>
      <c r="P60" s="50"/>
    </row>
    <row r="61" spans="1:16" s="1" customFormat="1" ht="30" customHeight="1" x14ac:dyDescent="0.25">
      <c r="A61" s="56" t="s">
        <v>302</v>
      </c>
      <c r="B61" s="1" t="s">
        <v>313</v>
      </c>
      <c r="C61" s="81" t="s">
        <v>62</v>
      </c>
      <c r="D61" s="55" t="s">
        <v>38</v>
      </c>
      <c r="F61" s="2">
        <v>2022</v>
      </c>
      <c r="G61" s="1" t="s">
        <v>147</v>
      </c>
      <c r="H61" s="1" t="s">
        <v>314</v>
      </c>
      <c r="J61" s="1" t="s">
        <v>38</v>
      </c>
      <c r="K61" s="1" t="s">
        <v>35</v>
      </c>
      <c r="L61" s="2"/>
      <c r="M61" s="1" t="s">
        <v>84</v>
      </c>
      <c r="N61" s="1" t="s">
        <v>84</v>
      </c>
      <c r="O61" s="1" t="s">
        <v>116</v>
      </c>
      <c r="P61" s="50"/>
    </row>
    <row r="62" spans="1:16" s="1" customFormat="1" ht="30" customHeight="1" x14ac:dyDescent="0.25">
      <c r="A62" s="20" t="s">
        <v>315</v>
      </c>
      <c r="B62" s="12" t="s">
        <v>39</v>
      </c>
      <c r="C62" s="58" t="s">
        <v>212</v>
      </c>
      <c r="D62" s="58" t="s">
        <v>38</v>
      </c>
      <c r="E62" s="12" t="s">
        <v>317</v>
      </c>
      <c r="F62" s="8" t="s">
        <v>318</v>
      </c>
      <c r="G62" s="12" t="s">
        <v>311</v>
      </c>
      <c r="H62" s="12" t="s">
        <v>256</v>
      </c>
      <c r="I62" s="12"/>
      <c r="J62" s="12" t="s">
        <v>38</v>
      </c>
      <c r="K62" s="12" t="s">
        <v>35</v>
      </c>
      <c r="L62" s="8"/>
      <c r="M62" s="12" t="s">
        <v>84</v>
      </c>
      <c r="N62" s="12" t="s">
        <v>84</v>
      </c>
      <c r="O62" s="12" t="s">
        <v>51</v>
      </c>
      <c r="P62" s="49"/>
    </row>
    <row r="63" spans="1:16" s="1" customFormat="1" ht="30" customHeight="1" x14ac:dyDescent="0.25">
      <c r="A63" s="56" t="s">
        <v>315</v>
      </c>
      <c r="B63" s="1" t="s">
        <v>71</v>
      </c>
      <c r="C63" s="55" t="s">
        <v>323</v>
      </c>
      <c r="D63" s="55" t="s">
        <v>35</v>
      </c>
      <c r="F63" s="2" t="s">
        <v>318</v>
      </c>
      <c r="G63" s="1" t="s">
        <v>134</v>
      </c>
      <c r="H63" s="1" t="s">
        <v>109</v>
      </c>
      <c r="J63" s="1" t="s">
        <v>38</v>
      </c>
      <c r="K63" s="1" t="s">
        <v>35</v>
      </c>
      <c r="L63" s="2"/>
      <c r="M63" s="1" t="s">
        <v>84</v>
      </c>
      <c r="N63" s="1" t="s">
        <v>84</v>
      </c>
      <c r="O63" s="1" t="s">
        <v>85</v>
      </c>
      <c r="P63" s="50"/>
    </row>
    <row r="64" spans="1:16" s="1" customFormat="1" ht="30" customHeight="1" x14ac:dyDescent="0.25">
      <c r="A64" s="56" t="s">
        <v>315</v>
      </c>
      <c r="B64" s="1" t="s">
        <v>324</v>
      </c>
      <c r="C64" s="55" t="s">
        <v>66</v>
      </c>
      <c r="D64" s="55" t="s">
        <v>38</v>
      </c>
      <c r="F64" s="2" t="s">
        <v>325</v>
      </c>
      <c r="G64" s="1" t="s">
        <v>311</v>
      </c>
      <c r="H64" s="1" t="s">
        <v>326</v>
      </c>
      <c r="J64" s="1" t="s">
        <v>38</v>
      </c>
      <c r="K64" s="1" t="s">
        <v>38</v>
      </c>
      <c r="L64" s="2" t="s">
        <v>327</v>
      </c>
      <c r="M64" s="1" t="s">
        <v>51</v>
      </c>
      <c r="N64" s="1" t="s">
        <v>224</v>
      </c>
      <c r="O64" s="1" t="s">
        <v>51</v>
      </c>
      <c r="P64" s="50"/>
    </row>
    <row r="65" spans="1:16" s="1" customFormat="1" ht="30" customHeight="1" x14ac:dyDescent="0.25">
      <c r="A65" s="20" t="s">
        <v>328</v>
      </c>
      <c r="B65" s="12" t="s">
        <v>39</v>
      </c>
      <c r="C65" s="58" t="s">
        <v>126</v>
      </c>
      <c r="D65" s="58" t="s">
        <v>38</v>
      </c>
      <c r="E65" s="12" t="s">
        <v>330</v>
      </c>
      <c r="F65" s="8" t="s">
        <v>331</v>
      </c>
      <c r="G65" s="12" t="s">
        <v>332</v>
      </c>
      <c r="H65" s="12" t="s">
        <v>740</v>
      </c>
      <c r="I65" s="12"/>
      <c r="J65" s="12" t="s">
        <v>35</v>
      </c>
      <c r="K65" s="12" t="s">
        <v>35</v>
      </c>
      <c r="L65" s="8"/>
      <c r="M65" s="12" t="s">
        <v>84</v>
      </c>
      <c r="N65" s="12" t="s">
        <v>84</v>
      </c>
      <c r="O65" s="12" t="s">
        <v>142</v>
      </c>
      <c r="P65" s="49"/>
    </row>
    <row r="66" spans="1:16" s="1" customFormat="1" ht="30" customHeight="1" x14ac:dyDescent="0.25">
      <c r="A66" s="56" t="s">
        <v>328</v>
      </c>
      <c r="B66" s="1" t="s">
        <v>61</v>
      </c>
      <c r="C66" s="55" t="s">
        <v>66</v>
      </c>
      <c r="D66" s="55" t="s">
        <v>38</v>
      </c>
      <c r="E66" s="1" t="s">
        <v>338</v>
      </c>
      <c r="F66" s="2" t="s">
        <v>331</v>
      </c>
      <c r="G66" s="1" t="s">
        <v>339</v>
      </c>
      <c r="H66" s="1" t="s">
        <v>340</v>
      </c>
      <c r="J66" s="1" t="s">
        <v>35</v>
      </c>
      <c r="K66" s="1" t="s">
        <v>35</v>
      </c>
      <c r="L66" s="2"/>
      <c r="M66" s="1" t="s">
        <v>84</v>
      </c>
      <c r="N66" s="1" t="s">
        <v>84</v>
      </c>
      <c r="O66" s="1" t="s">
        <v>341</v>
      </c>
      <c r="P66" s="50"/>
    </row>
    <row r="67" spans="1:16" s="1" customFormat="1" ht="30" customHeight="1" x14ac:dyDescent="0.25">
      <c r="A67" s="56" t="s">
        <v>328</v>
      </c>
      <c r="B67" s="1" t="s">
        <v>69</v>
      </c>
      <c r="C67" s="55" t="s">
        <v>154</v>
      </c>
      <c r="D67" s="55" t="s">
        <v>38</v>
      </c>
      <c r="E67" s="1" t="s">
        <v>342</v>
      </c>
      <c r="F67" s="2" t="s">
        <v>331</v>
      </c>
      <c r="G67" s="1" t="s">
        <v>67</v>
      </c>
      <c r="H67" s="1" t="s">
        <v>343</v>
      </c>
      <c r="J67" s="1" t="s">
        <v>35</v>
      </c>
      <c r="K67" s="1" t="s">
        <v>35</v>
      </c>
      <c r="L67" s="2"/>
      <c r="M67" s="1" t="s">
        <v>84</v>
      </c>
      <c r="N67" s="1" t="s">
        <v>84</v>
      </c>
      <c r="O67" s="1" t="s">
        <v>142</v>
      </c>
      <c r="P67" s="50"/>
    </row>
    <row r="68" spans="1:16" s="1" customFormat="1" ht="30" customHeight="1" x14ac:dyDescent="0.25">
      <c r="A68" s="56" t="s">
        <v>328</v>
      </c>
      <c r="B68" s="1" t="s">
        <v>71</v>
      </c>
      <c r="C68" s="55" t="s">
        <v>344</v>
      </c>
      <c r="D68" s="55" t="s">
        <v>35</v>
      </c>
      <c r="F68" s="2" t="s">
        <v>331</v>
      </c>
      <c r="G68" s="1" t="s">
        <v>345</v>
      </c>
      <c r="H68" s="1" t="s">
        <v>256</v>
      </c>
      <c r="J68" s="1" t="s">
        <v>35</v>
      </c>
      <c r="K68" s="1" t="s">
        <v>35</v>
      </c>
      <c r="L68" s="2"/>
      <c r="M68" s="1" t="s">
        <v>84</v>
      </c>
      <c r="N68" s="1" t="s">
        <v>84</v>
      </c>
      <c r="O68" s="1" t="s">
        <v>85</v>
      </c>
      <c r="P68" s="50"/>
    </row>
    <row r="69" spans="1:16" s="1" customFormat="1" ht="30" customHeight="1" x14ac:dyDescent="0.25">
      <c r="A69" s="56" t="s">
        <v>328</v>
      </c>
      <c r="B69" s="1" t="s">
        <v>346</v>
      </c>
      <c r="C69" s="55" t="s">
        <v>344</v>
      </c>
      <c r="D69" s="55" t="s">
        <v>35</v>
      </c>
      <c r="F69" s="2" t="s">
        <v>331</v>
      </c>
      <c r="G69" s="1" t="s">
        <v>347</v>
      </c>
      <c r="H69" s="1" t="s">
        <v>256</v>
      </c>
      <c r="J69" s="1" t="s">
        <v>35</v>
      </c>
      <c r="K69" s="1" t="s">
        <v>35</v>
      </c>
      <c r="L69" s="2"/>
      <c r="M69" s="1" t="s">
        <v>84</v>
      </c>
      <c r="N69" s="1" t="s">
        <v>84</v>
      </c>
      <c r="O69" s="1" t="s">
        <v>85</v>
      </c>
      <c r="P69" s="50"/>
    </row>
    <row r="70" spans="1:16" s="1" customFormat="1" ht="30" customHeight="1" x14ac:dyDescent="0.25">
      <c r="A70" s="20" t="s">
        <v>763</v>
      </c>
      <c r="B70" s="12" t="s">
        <v>39</v>
      </c>
      <c r="C70" s="58" t="s">
        <v>62</v>
      </c>
      <c r="D70" s="58" t="s">
        <v>38</v>
      </c>
      <c r="E70" s="18" t="s">
        <v>350</v>
      </c>
      <c r="F70" s="8" t="s">
        <v>351</v>
      </c>
      <c r="G70" s="12" t="s">
        <v>352</v>
      </c>
      <c r="H70" s="12" t="s">
        <v>353</v>
      </c>
      <c r="I70" s="12"/>
      <c r="J70" s="12" t="s">
        <v>38</v>
      </c>
      <c r="K70" s="12" t="s">
        <v>49</v>
      </c>
      <c r="L70" s="8"/>
      <c r="M70" s="12" t="s">
        <v>183</v>
      </c>
      <c r="N70" s="12" t="s">
        <v>358</v>
      </c>
      <c r="O70" s="12" t="s">
        <v>142</v>
      </c>
      <c r="P70" s="49" t="s">
        <v>361</v>
      </c>
    </row>
    <row r="71" spans="1:16" s="1" customFormat="1" ht="30" customHeight="1" x14ac:dyDescent="0.25">
      <c r="A71" s="56" t="s">
        <v>763</v>
      </c>
      <c r="B71" s="1" t="s">
        <v>146</v>
      </c>
      <c r="C71" s="55" t="s">
        <v>62</v>
      </c>
      <c r="D71" s="55" t="s">
        <v>38</v>
      </c>
      <c r="E71" s="66"/>
      <c r="F71" s="2" t="s">
        <v>351</v>
      </c>
      <c r="G71" s="1" t="s">
        <v>134</v>
      </c>
      <c r="H71" s="1" t="s">
        <v>362</v>
      </c>
      <c r="J71" s="1" t="s">
        <v>38</v>
      </c>
      <c r="K71" s="1" t="s">
        <v>49</v>
      </c>
      <c r="L71" s="2"/>
      <c r="M71" s="1" t="s">
        <v>183</v>
      </c>
      <c r="N71" s="1" t="s">
        <v>49</v>
      </c>
      <c r="O71" s="1" t="s">
        <v>142</v>
      </c>
      <c r="P71" s="50"/>
    </row>
    <row r="72" spans="1:16" s="1" customFormat="1" ht="30" customHeight="1" x14ac:dyDescent="0.25">
      <c r="A72" s="56" t="s">
        <v>763</v>
      </c>
      <c r="B72" s="1" t="s">
        <v>201</v>
      </c>
      <c r="C72" s="55" t="s">
        <v>62</v>
      </c>
      <c r="D72" s="55" t="s">
        <v>38</v>
      </c>
      <c r="E72" s="66"/>
      <c r="F72" s="2" t="s">
        <v>351</v>
      </c>
      <c r="G72" s="1" t="s">
        <v>147</v>
      </c>
      <c r="H72" s="1" t="s">
        <v>298</v>
      </c>
      <c r="J72" s="1" t="s">
        <v>38</v>
      </c>
      <c r="K72" s="1" t="s">
        <v>49</v>
      </c>
      <c r="L72" s="2"/>
      <c r="M72" s="1" t="s">
        <v>183</v>
      </c>
      <c r="N72" s="1" t="s">
        <v>49</v>
      </c>
      <c r="O72" s="1" t="s">
        <v>142</v>
      </c>
      <c r="P72" s="50"/>
    </row>
    <row r="73" spans="1:16" s="1" customFormat="1" ht="30" customHeight="1" x14ac:dyDescent="0.25">
      <c r="A73" s="56" t="s">
        <v>763</v>
      </c>
      <c r="B73" s="1" t="s">
        <v>61</v>
      </c>
      <c r="C73" s="55" t="s">
        <v>62</v>
      </c>
      <c r="D73" s="55" t="s">
        <v>38</v>
      </c>
      <c r="E73" s="66"/>
      <c r="F73" s="2" t="s">
        <v>363</v>
      </c>
      <c r="G73" s="1" t="s">
        <v>147</v>
      </c>
      <c r="H73" s="1" t="s">
        <v>364</v>
      </c>
      <c r="J73" s="1" t="s">
        <v>38</v>
      </c>
      <c r="K73" s="1" t="s">
        <v>49</v>
      </c>
      <c r="L73" s="2"/>
      <c r="M73" s="1" t="s">
        <v>183</v>
      </c>
      <c r="N73" s="1" t="s">
        <v>49</v>
      </c>
      <c r="O73" s="1" t="s">
        <v>142</v>
      </c>
      <c r="P73" s="50"/>
    </row>
    <row r="74" spans="1:16" s="1" customFormat="1" ht="30" customHeight="1" x14ac:dyDescent="0.25">
      <c r="A74" s="56" t="s">
        <v>763</v>
      </c>
      <c r="B74" s="1" t="s">
        <v>149</v>
      </c>
      <c r="C74" s="55" t="s">
        <v>62</v>
      </c>
      <c r="D74" s="55" t="s">
        <v>38</v>
      </c>
      <c r="E74" s="66"/>
      <c r="F74" s="2" t="s">
        <v>365</v>
      </c>
      <c r="G74" s="1" t="s">
        <v>147</v>
      </c>
      <c r="H74" s="1" t="s">
        <v>366</v>
      </c>
      <c r="J74" s="1" t="s">
        <v>38</v>
      </c>
      <c r="K74" s="1" t="s">
        <v>49</v>
      </c>
      <c r="L74" s="2"/>
      <c r="M74" s="1" t="s">
        <v>183</v>
      </c>
      <c r="N74" s="1" t="s">
        <v>49</v>
      </c>
      <c r="O74" s="1" t="s">
        <v>142</v>
      </c>
      <c r="P74" s="50"/>
    </row>
    <row r="75" spans="1:16" s="1" customFormat="1" ht="30" customHeight="1" x14ac:dyDescent="0.25">
      <c r="A75" s="56" t="s">
        <v>763</v>
      </c>
      <c r="B75" s="1" t="s">
        <v>65</v>
      </c>
      <c r="C75" s="55" t="s">
        <v>62</v>
      </c>
      <c r="D75" s="55" t="s">
        <v>38</v>
      </c>
      <c r="E75" s="66"/>
      <c r="F75" s="2" t="s">
        <v>365</v>
      </c>
      <c r="G75" s="1" t="s">
        <v>72</v>
      </c>
      <c r="H75" s="1" t="s">
        <v>103</v>
      </c>
      <c r="J75" s="1" t="s">
        <v>35</v>
      </c>
      <c r="K75" s="1" t="s">
        <v>49</v>
      </c>
      <c r="L75" s="2"/>
      <c r="M75" s="1" t="s">
        <v>183</v>
      </c>
      <c r="N75" s="1" t="s">
        <v>49</v>
      </c>
      <c r="O75" s="1" t="s">
        <v>142</v>
      </c>
      <c r="P75" s="50"/>
    </row>
    <row r="76" spans="1:16" s="1" customFormat="1" ht="30" customHeight="1" x14ac:dyDescent="0.25">
      <c r="A76" s="56" t="s">
        <v>763</v>
      </c>
      <c r="B76" s="1" t="s">
        <v>71</v>
      </c>
      <c r="C76" s="55" t="s">
        <v>62</v>
      </c>
      <c r="D76" s="55" t="s">
        <v>38</v>
      </c>
      <c r="E76" s="66"/>
      <c r="F76" s="2" t="s">
        <v>365</v>
      </c>
      <c r="G76" s="1" t="s">
        <v>147</v>
      </c>
      <c r="H76" s="1" t="s">
        <v>189</v>
      </c>
      <c r="J76" s="1" t="s">
        <v>38</v>
      </c>
      <c r="K76" s="1" t="s">
        <v>49</v>
      </c>
      <c r="L76" s="2"/>
      <c r="M76" s="1" t="s">
        <v>183</v>
      </c>
      <c r="N76" s="1" t="s">
        <v>49</v>
      </c>
      <c r="O76" s="1" t="s">
        <v>142</v>
      </c>
      <c r="P76" s="50"/>
    </row>
    <row r="77" spans="1:16" s="1" customFormat="1" ht="30" customHeight="1" x14ac:dyDescent="0.25">
      <c r="A77" s="56" t="s">
        <v>763</v>
      </c>
      <c r="B77" s="1" t="s">
        <v>367</v>
      </c>
      <c r="C77" s="55" t="s">
        <v>368</v>
      </c>
      <c r="D77" s="55" t="s">
        <v>368</v>
      </c>
      <c r="E77" s="66"/>
      <c r="F77" s="55" t="s">
        <v>369</v>
      </c>
      <c r="G77" s="55" t="s">
        <v>368</v>
      </c>
      <c r="H77" s="55" t="s">
        <v>368</v>
      </c>
      <c r="I77" s="55"/>
      <c r="J77" s="1" t="s">
        <v>49</v>
      </c>
      <c r="K77" s="1" t="s">
        <v>49</v>
      </c>
      <c r="L77" s="2"/>
      <c r="M77" s="1" t="s">
        <v>49</v>
      </c>
      <c r="N77" s="1" t="s">
        <v>49</v>
      </c>
      <c r="O77" s="1" t="s">
        <v>49</v>
      </c>
      <c r="P77" s="50"/>
    </row>
    <row r="78" spans="1:16" s="1" customFormat="1" ht="30" customHeight="1" x14ac:dyDescent="0.25">
      <c r="A78" s="20" t="s">
        <v>370</v>
      </c>
      <c r="B78" s="12" t="s">
        <v>371</v>
      </c>
      <c r="C78" s="58"/>
      <c r="D78" s="58" t="s">
        <v>49</v>
      </c>
      <c r="E78" s="12"/>
      <c r="F78" s="8"/>
      <c r="G78" s="12"/>
      <c r="H78" s="12" t="s">
        <v>49</v>
      </c>
      <c r="I78" s="12"/>
      <c r="J78" s="12" t="s">
        <v>49</v>
      </c>
      <c r="K78" s="12" t="s">
        <v>49</v>
      </c>
      <c r="L78" s="8"/>
      <c r="M78" s="12" t="s">
        <v>49</v>
      </c>
      <c r="N78" s="12" t="s">
        <v>49</v>
      </c>
      <c r="O78" s="12" t="s">
        <v>49</v>
      </c>
      <c r="P78" s="44"/>
    </row>
    <row r="79" spans="1:16" s="1" customFormat="1" ht="30" customHeight="1" x14ac:dyDescent="0.25">
      <c r="A79" s="20" t="s">
        <v>373</v>
      </c>
      <c r="B79" s="12" t="s">
        <v>146</v>
      </c>
      <c r="C79" s="58"/>
      <c r="D79" s="58" t="s">
        <v>49</v>
      </c>
      <c r="E79" s="12"/>
      <c r="F79" s="8"/>
      <c r="G79" s="12"/>
      <c r="H79" s="12" t="s">
        <v>49</v>
      </c>
      <c r="I79" s="12"/>
      <c r="J79" s="12" t="s">
        <v>49</v>
      </c>
      <c r="K79" s="12" t="s">
        <v>49</v>
      </c>
      <c r="L79" s="8"/>
      <c r="M79" s="12" t="s">
        <v>49</v>
      </c>
      <c r="N79" s="12" t="s">
        <v>49</v>
      </c>
      <c r="O79" s="12" t="s">
        <v>49</v>
      </c>
      <c r="P79" s="49"/>
    </row>
    <row r="80" spans="1:16" s="1" customFormat="1" ht="30" customHeight="1" x14ac:dyDescent="0.25">
      <c r="A80" s="56" t="s">
        <v>373</v>
      </c>
      <c r="B80" s="1" t="s">
        <v>65</v>
      </c>
      <c r="C80" s="55"/>
      <c r="D80" s="55" t="s">
        <v>49</v>
      </c>
      <c r="F80" s="2"/>
      <c r="H80" s="1" t="s">
        <v>49</v>
      </c>
      <c r="J80" s="1" t="s">
        <v>49</v>
      </c>
      <c r="K80" s="1" t="s">
        <v>49</v>
      </c>
      <c r="L80" s="2"/>
      <c r="M80" s="1" t="s">
        <v>49</v>
      </c>
      <c r="N80" s="1" t="s">
        <v>49</v>
      </c>
      <c r="O80" s="1" t="s">
        <v>49</v>
      </c>
      <c r="P80" s="50"/>
    </row>
    <row r="81" spans="1:16" s="1" customFormat="1" ht="30" customHeight="1" x14ac:dyDescent="0.25">
      <c r="A81" s="20" t="s">
        <v>376</v>
      </c>
      <c r="B81" s="12" t="s">
        <v>61</v>
      </c>
      <c r="C81" s="58"/>
      <c r="D81" s="58" t="s">
        <v>49</v>
      </c>
      <c r="E81" s="12"/>
      <c r="F81" s="8"/>
      <c r="G81" s="12"/>
      <c r="H81" s="12" t="s">
        <v>49</v>
      </c>
      <c r="I81" s="12"/>
      <c r="J81" s="12" t="s">
        <v>49</v>
      </c>
      <c r="K81" s="12" t="s">
        <v>49</v>
      </c>
      <c r="L81" s="8"/>
      <c r="M81" s="12" t="s">
        <v>49</v>
      </c>
      <c r="N81" s="12" t="s">
        <v>49</v>
      </c>
      <c r="O81" s="12" t="s">
        <v>49</v>
      </c>
      <c r="P81" s="49"/>
    </row>
    <row r="82" spans="1:16" s="1" customFormat="1" ht="30" customHeight="1" x14ac:dyDescent="0.25">
      <c r="A82" s="56" t="s">
        <v>376</v>
      </c>
      <c r="B82" s="1" t="s">
        <v>149</v>
      </c>
      <c r="C82" s="55"/>
      <c r="D82" s="55" t="s">
        <v>49</v>
      </c>
      <c r="F82" s="2"/>
      <c r="H82" s="1" t="s">
        <v>49</v>
      </c>
      <c r="J82" s="1" t="s">
        <v>49</v>
      </c>
      <c r="K82" s="1" t="s">
        <v>49</v>
      </c>
      <c r="L82" s="2"/>
      <c r="M82" s="1" t="s">
        <v>49</v>
      </c>
      <c r="N82" s="1" t="s">
        <v>49</v>
      </c>
      <c r="O82" s="1" t="s">
        <v>49</v>
      </c>
      <c r="P82" s="50"/>
    </row>
    <row r="83" spans="1:16" s="1" customFormat="1" ht="30" customHeight="1" x14ac:dyDescent="0.25">
      <c r="A83" s="56" t="s">
        <v>376</v>
      </c>
      <c r="B83" s="1" t="s">
        <v>65</v>
      </c>
      <c r="C83" s="55"/>
      <c r="D83" s="55" t="s">
        <v>49</v>
      </c>
      <c r="F83" s="2"/>
      <c r="H83" s="1" t="s">
        <v>49</v>
      </c>
      <c r="J83" s="1" t="s">
        <v>49</v>
      </c>
      <c r="K83" s="1" t="s">
        <v>49</v>
      </c>
      <c r="L83" s="2"/>
      <c r="M83" s="1" t="s">
        <v>49</v>
      </c>
      <c r="N83" s="1" t="s">
        <v>49</v>
      </c>
      <c r="O83" s="1" t="s">
        <v>49</v>
      </c>
      <c r="P83" s="50"/>
    </row>
    <row r="84" spans="1:16" s="1" customFormat="1" ht="30" customHeight="1" x14ac:dyDescent="0.25">
      <c r="A84" s="56" t="s">
        <v>376</v>
      </c>
      <c r="B84" s="1" t="s">
        <v>367</v>
      </c>
      <c r="C84" s="55"/>
      <c r="D84" s="55" t="s">
        <v>49</v>
      </c>
      <c r="F84" s="2"/>
      <c r="H84" s="1" t="s">
        <v>49</v>
      </c>
      <c r="J84" s="1" t="s">
        <v>49</v>
      </c>
      <c r="K84" s="1" t="s">
        <v>49</v>
      </c>
      <c r="L84" s="2"/>
      <c r="M84" s="1" t="s">
        <v>49</v>
      </c>
      <c r="N84" s="1" t="s">
        <v>49</v>
      </c>
      <c r="O84" s="1" t="s">
        <v>49</v>
      </c>
      <c r="P84" s="50"/>
    </row>
    <row r="85" spans="1:16" s="1" customFormat="1" ht="30" customHeight="1" x14ac:dyDescent="0.25">
      <c r="A85" s="56" t="s">
        <v>376</v>
      </c>
      <c r="B85" s="1" t="s">
        <v>71</v>
      </c>
      <c r="C85" s="55"/>
      <c r="D85" s="55" t="s">
        <v>49</v>
      </c>
      <c r="F85" s="2"/>
      <c r="H85" s="1" t="s">
        <v>49</v>
      </c>
      <c r="J85" s="1" t="s">
        <v>49</v>
      </c>
      <c r="K85" s="1" t="s">
        <v>49</v>
      </c>
      <c r="L85" s="2"/>
      <c r="M85" s="1" t="s">
        <v>49</v>
      </c>
      <c r="N85" s="1" t="s">
        <v>49</v>
      </c>
      <c r="O85" s="1" t="s">
        <v>49</v>
      </c>
      <c r="P85" s="50"/>
    </row>
    <row r="86" spans="1:16" s="1" customFormat="1" ht="30" customHeight="1" x14ac:dyDescent="0.25">
      <c r="A86" s="20" t="s">
        <v>378</v>
      </c>
      <c r="B86" s="12" t="s">
        <v>39</v>
      </c>
      <c r="C86" s="58"/>
      <c r="D86" s="58" t="s">
        <v>49</v>
      </c>
      <c r="E86" s="12"/>
      <c r="F86" s="8"/>
      <c r="G86" s="12"/>
      <c r="H86" s="12" t="s">
        <v>49</v>
      </c>
      <c r="I86" s="12"/>
      <c r="J86" s="12" t="s">
        <v>49</v>
      </c>
      <c r="K86" s="12" t="s">
        <v>49</v>
      </c>
      <c r="L86" s="8"/>
      <c r="M86" s="12" t="s">
        <v>49</v>
      </c>
      <c r="N86" s="12" t="s">
        <v>49</v>
      </c>
      <c r="O86" s="12" t="s">
        <v>49</v>
      </c>
      <c r="P86" s="49"/>
    </row>
    <row r="87" spans="1:16" s="1" customFormat="1" ht="30" customHeight="1" x14ac:dyDescent="0.25">
      <c r="A87" s="56" t="s">
        <v>378</v>
      </c>
      <c r="B87" s="1" t="s">
        <v>379</v>
      </c>
      <c r="C87" s="55"/>
      <c r="D87" s="55" t="s">
        <v>49</v>
      </c>
      <c r="F87" s="2"/>
      <c r="H87" s="1" t="s">
        <v>49</v>
      </c>
      <c r="J87" s="1" t="s">
        <v>49</v>
      </c>
      <c r="K87" s="1" t="s">
        <v>49</v>
      </c>
      <c r="L87" s="2"/>
      <c r="M87" s="1" t="s">
        <v>49</v>
      </c>
      <c r="N87" s="1" t="s">
        <v>49</v>
      </c>
      <c r="O87" s="1" t="s">
        <v>49</v>
      </c>
      <c r="P87" s="50"/>
    </row>
    <row r="88" spans="1:16" s="1" customFormat="1" ht="30" customHeight="1" x14ac:dyDescent="0.25">
      <c r="A88" s="20" t="s">
        <v>380</v>
      </c>
      <c r="B88" s="12" t="s">
        <v>381</v>
      </c>
      <c r="C88" s="58"/>
      <c r="D88" s="58" t="s">
        <v>49</v>
      </c>
      <c r="E88" s="12"/>
      <c r="F88" s="8"/>
      <c r="G88" s="12"/>
      <c r="H88" s="12" t="s">
        <v>49</v>
      </c>
      <c r="I88" s="12"/>
      <c r="J88" s="12" t="s">
        <v>49</v>
      </c>
      <c r="K88" s="12" t="s">
        <v>49</v>
      </c>
      <c r="L88" s="8"/>
      <c r="M88" s="12" t="s">
        <v>49</v>
      </c>
      <c r="N88" s="12" t="s">
        <v>49</v>
      </c>
      <c r="O88" s="12" t="s">
        <v>49</v>
      </c>
      <c r="P88" s="44"/>
    </row>
    <row r="89" spans="1:16" s="1" customFormat="1" ht="30" customHeight="1" x14ac:dyDescent="0.25">
      <c r="A89" s="20" t="s">
        <v>385</v>
      </c>
      <c r="B89" s="12" t="s">
        <v>39</v>
      </c>
      <c r="C89" s="82" t="s">
        <v>62</v>
      </c>
      <c r="D89" s="58" t="s">
        <v>38</v>
      </c>
      <c r="E89" s="12" t="s">
        <v>387</v>
      </c>
      <c r="F89" s="8" t="s">
        <v>388</v>
      </c>
      <c r="G89" s="12" t="s">
        <v>389</v>
      </c>
      <c r="H89" s="12" t="s">
        <v>314</v>
      </c>
      <c r="I89" s="12"/>
      <c r="J89" s="12" t="s">
        <v>38</v>
      </c>
      <c r="K89" s="12" t="s">
        <v>38</v>
      </c>
      <c r="L89" s="8" t="s">
        <v>391</v>
      </c>
      <c r="M89" s="12" t="s">
        <v>51</v>
      </c>
      <c r="N89" s="12" t="s">
        <v>183</v>
      </c>
      <c r="O89" s="12" t="s">
        <v>341</v>
      </c>
      <c r="P89" s="49"/>
    </row>
    <row r="90" spans="1:16" s="1" customFormat="1" ht="30" customHeight="1" x14ac:dyDescent="0.25">
      <c r="A90" s="56" t="s">
        <v>385</v>
      </c>
      <c r="B90" s="1" t="s">
        <v>65</v>
      </c>
      <c r="C90" s="81" t="s">
        <v>62</v>
      </c>
      <c r="D90" s="55" t="s">
        <v>38</v>
      </c>
      <c r="F90" s="2" t="s">
        <v>388</v>
      </c>
      <c r="G90" s="1" t="s">
        <v>389</v>
      </c>
      <c r="H90" s="1" t="s">
        <v>299</v>
      </c>
      <c r="J90" s="1" t="s">
        <v>38</v>
      </c>
      <c r="K90" s="1" t="s">
        <v>35</v>
      </c>
      <c r="L90" s="2"/>
      <c r="M90" s="1" t="s">
        <v>84</v>
      </c>
      <c r="N90" s="1" t="s">
        <v>183</v>
      </c>
      <c r="O90" s="1" t="s">
        <v>341</v>
      </c>
      <c r="P90" s="50"/>
    </row>
    <row r="91" spans="1:16" s="1" customFormat="1" ht="30" customHeight="1" x14ac:dyDescent="0.25">
      <c r="A91" s="56" t="s">
        <v>385</v>
      </c>
      <c r="B91" s="1" t="s">
        <v>69</v>
      </c>
      <c r="C91" s="81" t="s">
        <v>62</v>
      </c>
      <c r="D91" s="55" t="s">
        <v>38</v>
      </c>
      <c r="F91" s="2" t="s">
        <v>396</v>
      </c>
      <c r="G91" s="1" t="s">
        <v>339</v>
      </c>
      <c r="H91" s="1" t="s">
        <v>397</v>
      </c>
      <c r="J91" s="1" t="s">
        <v>38</v>
      </c>
      <c r="K91" s="1" t="s">
        <v>38</v>
      </c>
      <c r="L91" s="2"/>
      <c r="M91" s="1" t="s">
        <v>51</v>
      </c>
      <c r="N91" s="1" t="s">
        <v>183</v>
      </c>
      <c r="O91" s="1" t="s">
        <v>341</v>
      </c>
      <c r="P91" s="50"/>
    </row>
    <row r="92" spans="1:16" s="1" customFormat="1" ht="30" customHeight="1" x14ac:dyDescent="0.25">
      <c r="A92" s="20" t="s">
        <v>398</v>
      </c>
      <c r="B92" s="12" t="s">
        <v>65</v>
      </c>
      <c r="C92" s="82" t="s">
        <v>323</v>
      </c>
      <c r="D92" s="58" t="s">
        <v>38</v>
      </c>
      <c r="E92" s="12" t="s">
        <v>400</v>
      </c>
      <c r="F92" s="8" t="s">
        <v>167</v>
      </c>
      <c r="G92" s="12" t="s">
        <v>102</v>
      </c>
      <c r="H92" s="12" t="s">
        <v>401</v>
      </c>
      <c r="I92" s="12"/>
      <c r="J92" s="12" t="s">
        <v>38</v>
      </c>
      <c r="K92" s="12" t="s">
        <v>38</v>
      </c>
      <c r="L92" s="8" t="s">
        <v>403</v>
      </c>
      <c r="M92" s="12" t="s">
        <v>239</v>
      </c>
      <c r="N92" s="12" t="s">
        <v>49</v>
      </c>
      <c r="O92" s="12" t="s">
        <v>116</v>
      </c>
      <c r="P92" s="49"/>
    </row>
    <row r="93" spans="1:16" s="1" customFormat="1" ht="30" customHeight="1" x14ac:dyDescent="0.25">
      <c r="A93" s="56" t="s">
        <v>398</v>
      </c>
      <c r="B93" s="1" t="s">
        <v>71</v>
      </c>
      <c r="C93" s="81" t="s">
        <v>410</v>
      </c>
      <c r="D93" s="55" t="s">
        <v>35</v>
      </c>
      <c r="E93" s="1" t="s">
        <v>411</v>
      </c>
      <c r="F93" s="2" t="s">
        <v>167</v>
      </c>
      <c r="G93" s="1" t="s">
        <v>102</v>
      </c>
      <c r="H93" s="1" t="s">
        <v>412</v>
      </c>
      <c r="J93" s="1" t="s">
        <v>38</v>
      </c>
      <c r="K93" s="1" t="s">
        <v>38</v>
      </c>
      <c r="L93" s="2"/>
      <c r="M93" s="1" t="s">
        <v>413</v>
      </c>
      <c r="N93" s="1" t="s">
        <v>49</v>
      </c>
      <c r="O93" s="1" t="s">
        <v>85</v>
      </c>
      <c r="P93" s="50"/>
    </row>
    <row r="94" spans="1:16" s="1" customFormat="1" ht="30" customHeight="1" x14ac:dyDescent="0.25">
      <c r="A94" s="20" t="s">
        <v>414</v>
      </c>
      <c r="B94" s="63" t="s">
        <v>36</v>
      </c>
      <c r="C94" s="58" t="s">
        <v>415</v>
      </c>
      <c r="D94" s="58" t="s">
        <v>675</v>
      </c>
      <c r="E94" s="75" t="s">
        <v>36</v>
      </c>
      <c r="F94" s="8" t="s">
        <v>416</v>
      </c>
      <c r="G94" s="12" t="s">
        <v>417</v>
      </c>
      <c r="H94" s="12" t="s">
        <v>418</v>
      </c>
      <c r="I94" s="63" t="s">
        <v>36</v>
      </c>
      <c r="J94" s="12" t="s">
        <v>674</v>
      </c>
      <c r="K94" s="12" t="s">
        <v>674</v>
      </c>
      <c r="L94" s="8" t="s">
        <v>420</v>
      </c>
      <c r="M94" s="63" t="s">
        <v>36</v>
      </c>
      <c r="N94" s="63" t="s">
        <v>36</v>
      </c>
      <c r="O94" s="76" t="s">
        <v>36</v>
      </c>
      <c r="P94" s="44" t="s">
        <v>424</v>
      </c>
    </row>
    <row r="95" spans="1:16" s="1" customFormat="1" ht="30" customHeight="1" x14ac:dyDescent="0.25">
      <c r="A95" s="20" t="s">
        <v>723</v>
      </c>
      <c r="B95" s="12" t="s">
        <v>61</v>
      </c>
      <c r="C95" s="58" t="s">
        <v>66</v>
      </c>
      <c r="D95" s="58" t="s">
        <v>38</v>
      </c>
      <c r="E95" s="12" t="s">
        <v>426</v>
      </c>
      <c r="F95" s="8" t="s">
        <v>427</v>
      </c>
      <c r="G95" s="12" t="s">
        <v>428</v>
      </c>
      <c r="H95" s="12" t="s">
        <v>429</v>
      </c>
      <c r="I95" s="12"/>
      <c r="J95" s="12" t="s">
        <v>35</v>
      </c>
      <c r="K95" s="12" t="s">
        <v>49</v>
      </c>
      <c r="L95" s="8"/>
      <c r="M95" s="12" t="s">
        <v>49</v>
      </c>
      <c r="N95" s="12" t="s">
        <v>49</v>
      </c>
      <c r="O95" s="46" t="s">
        <v>116</v>
      </c>
      <c r="P95" s="49"/>
    </row>
    <row r="96" spans="1:16" s="1" customFormat="1" ht="30" customHeight="1" x14ac:dyDescent="0.25">
      <c r="A96" s="56" t="s">
        <v>723</v>
      </c>
      <c r="B96" s="1" t="s">
        <v>149</v>
      </c>
      <c r="C96" s="55" t="s">
        <v>66</v>
      </c>
      <c r="D96" s="55" t="s">
        <v>38</v>
      </c>
      <c r="F96" s="2" t="s">
        <v>427</v>
      </c>
      <c r="G96" s="1" t="s">
        <v>437</v>
      </c>
      <c r="H96" s="1" t="s">
        <v>429</v>
      </c>
      <c r="J96" s="1" t="s">
        <v>35</v>
      </c>
      <c r="K96" s="1" t="s">
        <v>49</v>
      </c>
      <c r="L96" s="2"/>
      <c r="M96" s="1" t="s">
        <v>49</v>
      </c>
      <c r="N96" s="1" t="s">
        <v>49</v>
      </c>
      <c r="O96" s="1" t="s">
        <v>116</v>
      </c>
      <c r="P96" s="50"/>
    </row>
    <row r="97" spans="1:16" s="1" customFormat="1" ht="30" customHeight="1" x14ac:dyDescent="0.25">
      <c r="A97" s="56" t="s">
        <v>723</v>
      </c>
      <c r="B97" s="1" t="s">
        <v>65</v>
      </c>
      <c r="C97" s="55" t="s">
        <v>66</v>
      </c>
      <c r="D97" s="55" t="s">
        <v>38</v>
      </c>
      <c r="F97" s="2" t="s">
        <v>438</v>
      </c>
      <c r="G97" s="1" t="s">
        <v>439</v>
      </c>
      <c r="H97" s="1" t="s">
        <v>299</v>
      </c>
      <c r="J97" s="1" t="s">
        <v>38</v>
      </c>
      <c r="K97" s="1" t="s">
        <v>49</v>
      </c>
      <c r="L97" s="2"/>
      <c r="M97" s="1" t="s">
        <v>49</v>
      </c>
      <c r="N97" s="1" t="s">
        <v>49</v>
      </c>
      <c r="O97" s="1" t="s">
        <v>116</v>
      </c>
      <c r="P97" s="50"/>
    </row>
    <row r="98" spans="1:16" s="1" customFormat="1" ht="30" customHeight="1" x14ac:dyDescent="0.25">
      <c r="A98" s="56" t="s">
        <v>723</v>
      </c>
      <c r="B98" s="1" t="s">
        <v>71</v>
      </c>
      <c r="C98" s="55" t="s">
        <v>66</v>
      </c>
      <c r="D98" s="55" t="s">
        <v>38</v>
      </c>
      <c r="F98" s="2" t="s">
        <v>396</v>
      </c>
      <c r="G98" s="1" t="s">
        <v>311</v>
      </c>
      <c r="H98" s="1" t="s">
        <v>77</v>
      </c>
      <c r="J98" s="1" t="s">
        <v>38</v>
      </c>
      <c r="K98" s="1" t="s">
        <v>38</v>
      </c>
      <c r="L98" s="2" t="s">
        <v>440</v>
      </c>
      <c r="M98" s="1" t="s">
        <v>48</v>
      </c>
      <c r="N98" s="1" t="s">
        <v>49</v>
      </c>
      <c r="O98" s="1" t="s">
        <v>116</v>
      </c>
      <c r="P98" s="50"/>
    </row>
    <row r="99" spans="1:16" s="1" customFormat="1" ht="30" customHeight="1" x14ac:dyDescent="0.25">
      <c r="A99" s="20" t="s">
        <v>441</v>
      </c>
      <c r="B99" s="12" t="s">
        <v>65</v>
      </c>
      <c r="C99" s="82" t="s">
        <v>442</v>
      </c>
      <c r="D99" s="58" t="s">
        <v>35</v>
      </c>
      <c r="E99" s="12"/>
      <c r="F99" s="8" t="s">
        <v>443</v>
      </c>
      <c r="G99" s="12" t="s">
        <v>444</v>
      </c>
      <c r="H99" s="12" t="s">
        <v>445</v>
      </c>
      <c r="I99" s="12" t="s">
        <v>446</v>
      </c>
      <c r="J99" s="12" t="s">
        <v>35</v>
      </c>
      <c r="K99" s="12" t="s">
        <v>35</v>
      </c>
      <c r="L99" s="8" t="s">
        <v>447</v>
      </c>
      <c r="M99" s="12" t="s">
        <v>183</v>
      </c>
      <c r="N99" s="12" t="s">
        <v>84</v>
      </c>
      <c r="O99" s="12" t="s">
        <v>85</v>
      </c>
      <c r="P99" s="49" t="s">
        <v>451</v>
      </c>
    </row>
    <row r="100" spans="1:16" s="1" customFormat="1" ht="30" customHeight="1" x14ac:dyDescent="0.25">
      <c r="A100" s="56" t="s">
        <v>441</v>
      </c>
      <c r="B100" s="1" t="s">
        <v>71</v>
      </c>
      <c r="C100" s="81" t="s">
        <v>442</v>
      </c>
      <c r="D100" s="55" t="s">
        <v>35</v>
      </c>
      <c r="F100" s="2" t="s">
        <v>443</v>
      </c>
      <c r="G100" s="1" t="s">
        <v>444</v>
      </c>
      <c r="H100" s="1" t="s">
        <v>445</v>
      </c>
      <c r="J100" s="1" t="s">
        <v>35</v>
      </c>
      <c r="K100" s="1" t="s">
        <v>35</v>
      </c>
      <c r="L100" s="2"/>
      <c r="M100" s="1" t="s">
        <v>183</v>
      </c>
      <c r="N100" s="1" t="s">
        <v>84</v>
      </c>
      <c r="O100" s="1" t="s">
        <v>85</v>
      </c>
      <c r="P100" s="50"/>
    </row>
    <row r="101" spans="1:16" s="1" customFormat="1" ht="30" customHeight="1" x14ac:dyDescent="0.25">
      <c r="A101" s="20" t="s">
        <v>724</v>
      </c>
      <c r="B101" s="12" t="s">
        <v>39</v>
      </c>
      <c r="C101" s="58" t="s">
        <v>453</v>
      </c>
      <c r="D101" s="58" t="s">
        <v>38</v>
      </c>
      <c r="E101" s="12"/>
      <c r="F101" s="8" t="s">
        <v>454</v>
      </c>
      <c r="G101" s="12" t="s">
        <v>455</v>
      </c>
      <c r="H101" s="12" t="s">
        <v>151</v>
      </c>
      <c r="I101" s="12"/>
      <c r="J101" s="12" t="s">
        <v>38</v>
      </c>
      <c r="K101" s="12" t="s">
        <v>38</v>
      </c>
      <c r="L101" s="8" t="s">
        <v>457</v>
      </c>
      <c r="M101" s="12" t="s">
        <v>51</v>
      </c>
      <c r="N101" s="12" t="s">
        <v>224</v>
      </c>
      <c r="O101" s="12" t="s">
        <v>51</v>
      </c>
      <c r="P101" s="49"/>
    </row>
    <row r="102" spans="1:16" s="1" customFormat="1" ht="30" customHeight="1" x14ac:dyDescent="0.25">
      <c r="A102" s="56" t="s">
        <v>724</v>
      </c>
      <c r="B102" s="1" t="s">
        <v>65</v>
      </c>
      <c r="C102" s="55" t="s">
        <v>62</v>
      </c>
      <c r="D102" s="55" t="s">
        <v>35</v>
      </c>
      <c r="F102" s="2" t="s">
        <v>463</v>
      </c>
      <c r="G102" s="1" t="s">
        <v>67</v>
      </c>
      <c r="H102" s="1" t="s">
        <v>77</v>
      </c>
      <c r="J102" s="1" t="s">
        <v>35</v>
      </c>
      <c r="K102" s="1" t="s">
        <v>35</v>
      </c>
      <c r="L102" s="2"/>
      <c r="M102" s="1" t="s">
        <v>84</v>
      </c>
      <c r="N102" s="1" t="s">
        <v>84</v>
      </c>
      <c r="O102" s="1" t="s">
        <v>85</v>
      </c>
      <c r="P102" s="50"/>
    </row>
    <row r="103" spans="1:16" s="1" customFormat="1" ht="30" customHeight="1" x14ac:dyDescent="0.25">
      <c r="A103" s="56" t="s">
        <v>724</v>
      </c>
      <c r="B103" s="1" t="s">
        <v>464</v>
      </c>
      <c r="C103" s="55" t="s">
        <v>62</v>
      </c>
      <c r="D103" s="55" t="s">
        <v>38</v>
      </c>
      <c r="E103" s="1" t="s">
        <v>465</v>
      </c>
      <c r="F103" s="2" t="s">
        <v>466</v>
      </c>
      <c r="G103" s="1" t="s">
        <v>467</v>
      </c>
      <c r="H103" s="1" t="s">
        <v>64</v>
      </c>
      <c r="J103" s="1" t="s">
        <v>35</v>
      </c>
      <c r="K103" s="1" t="s">
        <v>35</v>
      </c>
      <c r="L103" s="2"/>
      <c r="M103" s="1" t="s">
        <v>84</v>
      </c>
      <c r="N103" s="1" t="s">
        <v>84</v>
      </c>
      <c r="O103" s="1" t="s">
        <v>468</v>
      </c>
      <c r="P103" s="50"/>
    </row>
    <row r="104" spans="1:16" s="1" customFormat="1" ht="30" customHeight="1" x14ac:dyDescent="0.25">
      <c r="A104" s="20" t="s">
        <v>469</v>
      </c>
      <c r="B104" s="12" t="s">
        <v>39</v>
      </c>
      <c r="C104" s="82" t="s">
        <v>62</v>
      </c>
      <c r="D104" s="58" t="s">
        <v>35</v>
      </c>
      <c r="E104" s="12"/>
      <c r="F104" s="8" t="s">
        <v>471</v>
      </c>
      <c r="G104" s="12" t="s">
        <v>472</v>
      </c>
      <c r="H104" s="12" t="s">
        <v>189</v>
      </c>
      <c r="I104" s="12"/>
      <c r="J104" s="12" t="s">
        <v>38</v>
      </c>
      <c r="K104" s="12" t="s">
        <v>38</v>
      </c>
      <c r="L104" s="12" t="s">
        <v>474</v>
      </c>
      <c r="M104" s="12" t="s">
        <v>413</v>
      </c>
      <c r="N104" s="12" t="s">
        <v>38</v>
      </c>
      <c r="O104" s="12" t="s">
        <v>85</v>
      </c>
      <c r="P104" s="49"/>
    </row>
    <row r="105" spans="1:16" s="1" customFormat="1" ht="30" customHeight="1" x14ac:dyDescent="0.25">
      <c r="A105" s="56" t="s">
        <v>469</v>
      </c>
      <c r="B105" s="1" t="s">
        <v>201</v>
      </c>
      <c r="C105" s="81" t="s">
        <v>126</v>
      </c>
      <c r="D105" s="55" t="s">
        <v>35</v>
      </c>
      <c r="F105" s="2" t="s">
        <v>471</v>
      </c>
      <c r="G105" s="1" t="s">
        <v>289</v>
      </c>
      <c r="H105" s="1" t="s">
        <v>151</v>
      </c>
      <c r="J105" s="1" t="s">
        <v>38</v>
      </c>
      <c r="K105" s="1" t="s">
        <v>35</v>
      </c>
      <c r="M105" s="1" t="s">
        <v>84</v>
      </c>
      <c r="N105" s="1" t="s">
        <v>84</v>
      </c>
      <c r="O105" s="1" t="s">
        <v>85</v>
      </c>
      <c r="P105" s="50"/>
    </row>
    <row r="106" spans="1:16" s="1" customFormat="1" ht="30" customHeight="1" x14ac:dyDescent="0.25">
      <c r="A106" s="56" t="s">
        <v>469</v>
      </c>
      <c r="B106" s="1" t="s">
        <v>61</v>
      </c>
      <c r="C106" s="81" t="s">
        <v>126</v>
      </c>
      <c r="D106" s="55" t="s">
        <v>38</v>
      </c>
      <c r="E106" s="1" t="s">
        <v>480</v>
      </c>
      <c r="F106" s="60">
        <v>45017</v>
      </c>
      <c r="G106" s="1" t="s">
        <v>102</v>
      </c>
      <c r="H106" s="1" t="s">
        <v>481</v>
      </c>
      <c r="J106" s="1" t="s">
        <v>38</v>
      </c>
      <c r="K106" s="1" t="s">
        <v>38</v>
      </c>
      <c r="M106" s="1" t="s">
        <v>413</v>
      </c>
      <c r="N106" s="1" t="s">
        <v>38</v>
      </c>
      <c r="O106" s="1" t="s">
        <v>468</v>
      </c>
      <c r="P106" s="50"/>
    </row>
    <row r="107" spans="1:16" s="1" customFormat="1" ht="30" customHeight="1" x14ac:dyDescent="0.25">
      <c r="A107" s="56" t="s">
        <v>469</v>
      </c>
      <c r="B107" s="1" t="s">
        <v>149</v>
      </c>
      <c r="C107" s="81" t="s">
        <v>126</v>
      </c>
      <c r="D107" s="55" t="s">
        <v>35</v>
      </c>
      <c r="F107" s="60">
        <v>45017</v>
      </c>
      <c r="G107" s="1" t="s">
        <v>102</v>
      </c>
      <c r="H107" s="1" t="s">
        <v>481</v>
      </c>
      <c r="J107" s="1" t="s">
        <v>38</v>
      </c>
      <c r="K107" s="1" t="s">
        <v>38</v>
      </c>
      <c r="M107" s="1" t="s">
        <v>413</v>
      </c>
      <c r="N107" s="1" t="s">
        <v>38</v>
      </c>
      <c r="O107" s="1" t="s">
        <v>85</v>
      </c>
      <c r="P107" s="50"/>
    </row>
    <row r="108" spans="1:16" s="1" customFormat="1" ht="30" customHeight="1" x14ac:dyDescent="0.25">
      <c r="A108" s="56" t="s">
        <v>469</v>
      </c>
      <c r="B108" s="1" t="s">
        <v>65</v>
      </c>
      <c r="C108" s="81" t="s">
        <v>62</v>
      </c>
      <c r="D108" s="55" t="s">
        <v>35</v>
      </c>
      <c r="F108" s="2" t="s">
        <v>471</v>
      </c>
      <c r="G108" s="1" t="s">
        <v>67</v>
      </c>
      <c r="H108" s="1" t="s">
        <v>123</v>
      </c>
      <c r="J108" s="1" t="s">
        <v>38</v>
      </c>
      <c r="K108" s="1" t="s">
        <v>35</v>
      </c>
      <c r="M108" s="1" t="s">
        <v>84</v>
      </c>
      <c r="N108" s="1" t="s">
        <v>84</v>
      </c>
      <c r="O108" s="1" t="s">
        <v>85</v>
      </c>
      <c r="P108" s="50"/>
    </row>
    <row r="109" spans="1:16" s="1" customFormat="1" ht="30" customHeight="1" x14ac:dyDescent="0.25">
      <c r="A109" s="56" t="s">
        <v>469</v>
      </c>
      <c r="B109" s="1" t="s">
        <v>69</v>
      </c>
      <c r="C109" s="81"/>
      <c r="D109" s="55" t="s">
        <v>35</v>
      </c>
      <c r="F109" s="2"/>
      <c r="H109" s="1" t="s">
        <v>49</v>
      </c>
      <c r="J109" s="1" t="s">
        <v>49</v>
      </c>
      <c r="K109" s="1" t="s">
        <v>35</v>
      </c>
      <c r="M109" s="1" t="s">
        <v>84</v>
      </c>
      <c r="N109" s="1" t="s">
        <v>84</v>
      </c>
      <c r="O109" s="1" t="s">
        <v>85</v>
      </c>
      <c r="P109" s="50"/>
    </row>
    <row r="110" spans="1:16" s="1" customFormat="1" ht="30" customHeight="1" x14ac:dyDescent="0.25">
      <c r="A110" s="56" t="s">
        <v>469</v>
      </c>
      <c r="B110" s="1" t="s">
        <v>71</v>
      </c>
      <c r="C110" s="81" t="s">
        <v>62</v>
      </c>
      <c r="D110" s="55" t="s">
        <v>35</v>
      </c>
      <c r="F110" s="2" t="s">
        <v>482</v>
      </c>
      <c r="G110" s="1" t="s">
        <v>163</v>
      </c>
      <c r="H110" s="1" t="s">
        <v>189</v>
      </c>
      <c r="J110" s="1" t="s">
        <v>38</v>
      </c>
      <c r="K110" s="1" t="s">
        <v>38</v>
      </c>
      <c r="M110" s="1" t="s">
        <v>413</v>
      </c>
      <c r="N110" s="1" t="s">
        <v>38</v>
      </c>
      <c r="O110" s="1" t="s">
        <v>85</v>
      </c>
      <c r="P110" s="50"/>
    </row>
    <row r="111" spans="1:16" s="1" customFormat="1" ht="30" customHeight="1" x14ac:dyDescent="0.25">
      <c r="A111" s="56" t="s">
        <v>469</v>
      </c>
      <c r="B111" s="1" t="s">
        <v>483</v>
      </c>
      <c r="C111" s="81"/>
      <c r="D111" s="55" t="s">
        <v>35</v>
      </c>
      <c r="F111" s="2"/>
      <c r="H111" s="1" t="s">
        <v>49</v>
      </c>
      <c r="J111" s="1" t="s">
        <v>49</v>
      </c>
      <c r="K111" s="1" t="s">
        <v>35</v>
      </c>
      <c r="M111" s="1" t="s">
        <v>84</v>
      </c>
      <c r="N111" s="1" t="s">
        <v>84</v>
      </c>
      <c r="O111" s="1" t="s">
        <v>85</v>
      </c>
      <c r="P111" s="50"/>
    </row>
    <row r="112" spans="1:16" s="1" customFormat="1" ht="30" customHeight="1" x14ac:dyDescent="0.25">
      <c r="A112" s="20" t="s">
        <v>725</v>
      </c>
      <c r="B112" s="12" t="s">
        <v>65</v>
      </c>
      <c r="C112" s="58" t="s">
        <v>212</v>
      </c>
      <c r="D112" s="58" t="s">
        <v>35</v>
      </c>
      <c r="E112" s="12"/>
      <c r="F112" s="8"/>
      <c r="G112" s="12"/>
      <c r="H112" s="12" t="s">
        <v>741</v>
      </c>
      <c r="I112" s="12"/>
      <c r="J112" s="12" t="s">
        <v>35</v>
      </c>
      <c r="K112" s="12" t="s">
        <v>35</v>
      </c>
      <c r="L112" s="8"/>
      <c r="M112" s="12" t="s">
        <v>84</v>
      </c>
      <c r="N112" s="12" t="s">
        <v>84</v>
      </c>
      <c r="O112" s="12" t="s">
        <v>85</v>
      </c>
      <c r="P112" s="44" t="s">
        <v>484</v>
      </c>
    </row>
    <row r="113" spans="1:16" s="1" customFormat="1" ht="30" customHeight="1" x14ac:dyDescent="0.25">
      <c r="A113" s="20" t="s">
        <v>485</v>
      </c>
      <c r="B113" s="12" t="s">
        <v>39</v>
      </c>
      <c r="C113" s="58" t="s">
        <v>66</v>
      </c>
      <c r="D113" s="58" t="s">
        <v>35</v>
      </c>
      <c r="E113" s="12" t="s">
        <v>487</v>
      </c>
      <c r="F113" s="8" t="s">
        <v>488</v>
      </c>
      <c r="G113" s="12" t="s">
        <v>311</v>
      </c>
      <c r="H113" s="12" t="s">
        <v>103</v>
      </c>
      <c r="I113" s="12"/>
      <c r="J113" s="12" t="s">
        <v>35</v>
      </c>
      <c r="K113" s="12" t="s">
        <v>35</v>
      </c>
      <c r="L113" s="8"/>
      <c r="M113" s="12" t="s">
        <v>84</v>
      </c>
      <c r="N113" s="12" t="s">
        <v>84</v>
      </c>
      <c r="O113" s="12" t="s">
        <v>491</v>
      </c>
      <c r="P113" s="49"/>
    </row>
    <row r="114" spans="1:16" s="1" customFormat="1" ht="30" customHeight="1" x14ac:dyDescent="0.25">
      <c r="A114" s="56" t="s">
        <v>485</v>
      </c>
      <c r="B114" s="1" t="s">
        <v>61</v>
      </c>
      <c r="C114" s="55" t="s">
        <v>492</v>
      </c>
      <c r="D114" s="55" t="s">
        <v>35</v>
      </c>
      <c r="F114" s="2" t="s">
        <v>488</v>
      </c>
      <c r="G114" s="1" t="s">
        <v>102</v>
      </c>
      <c r="H114" s="1" t="s">
        <v>256</v>
      </c>
      <c r="J114" s="1" t="s">
        <v>35</v>
      </c>
      <c r="K114" s="1" t="s">
        <v>38</v>
      </c>
      <c r="L114" s="2" t="s">
        <v>493</v>
      </c>
      <c r="M114" s="1" t="s">
        <v>51</v>
      </c>
      <c r="N114" s="1" t="s">
        <v>224</v>
      </c>
      <c r="O114" s="1" t="s">
        <v>491</v>
      </c>
      <c r="P114" s="50"/>
    </row>
    <row r="115" spans="1:16" s="1" customFormat="1" ht="30" customHeight="1" x14ac:dyDescent="0.25">
      <c r="A115" s="56" t="s">
        <v>485</v>
      </c>
      <c r="B115" s="1" t="s">
        <v>65</v>
      </c>
      <c r="C115" s="55" t="s">
        <v>212</v>
      </c>
      <c r="D115" s="55" t="s">
        <v>35</v>
      </c>
      <c r="F115" s="2" t="s">
        <v>488</v>
      </c>
      <c r="G115" s="1" t="s">
        <v>102</v>
      </c>
      <c r="H115" s="1" t="s">
        <v>123</v>
      </c>
      <c r="J115" s="1" t="s">
        <v>35</v>
      </c>
      <c r="K115" s="1" t="s">
        <v>35</v>
      </c>
      <c r="L115" s="2"/>
      <c r="M115" s="1" t="s">
        <v>84</v>
      </c>
      <c r="N115" s="1" t="s">
        <v>84</v>
      </c>
      <c r="O115" s="1" t="s">
        <v>491</v>
      </c>
      <c r="P115" s="50"/>
    </row>
    <row r="116" spans="1:16" s="1" customFormat="1" ht="30" customHeight="1" x14ac:dyDescent="0.25">
      <c r="A116" s="56" t="s">
        <v>485</v>
      </c>
      <c r="B116" s="1" t="s">
        <v>367</v>
      </c>
      <c r="C116" s="55" t="s">
        <v>212</v>
      </c>
      <c r="D116" s="55" t="s">
        <v>35</v>
      </c>
      <c r="F116" s="2" t="s">
        <v>488</v>
      </c>
      <c r="G116" s="1" t="s">
        <v>102</v>
      </c>
      <c r="H116" s="1" t="s">
        <v>123</v>
      </c>
      <c r="J116" s="1" t="s">
        <v>35</v>
      </c>
      <c r="K116" s="1" t="s">
        <v>35</v>
      </c>
      <c r="L116" s="2"/>
      <c r="M116" s="1" t="s">
        <v>84</v>
      </c>
      <c r="N116" s="1" t="s">
        <v>84</v>
      </c>
      <c r="O116" s="1" t="s">
        <v>491</v>
      </c>
      <c r="P116" s="50"/>
    </row>
    <row r="117" spans="1:16" s="1" customFormat="1" ht="30" customHeight="1" x14ac:dyDescent="0.25">
      <c r="A117" s="20" t="s">
        <v>494</v>
      </c>
      <c r="B117" s="12" t="s">
        <v>39</v>
      </c>
      <c r="C117" s="82" t="s">
        <v>62</v>
      </c>
      <c r="D117" s="58" t="s">
        <v>38</v>
      </c>
      <c r="E117" s="12" t="s">
        <v>496</v>
      </c>
      <c r="F117" s="8" t="s">
        <v>205</v>
      </c>
      <c r="G117" s="12" t="s">
        <v>147</v>
      </c>
      <c r="H117" s="12" t="s">
        <v>77</v>
      </c>
      <c r="I117" s="12"/>
      <c r="J117" s="12" t="s">
        <v>49</v>
      </c>
      <c r="K117" s="12" t="s">
        <v>49</v>
      </c>
      <c r="L117" s="18" t="s">
        <v>768</v>
      </c>
      <c r="M117" s="12" t="s">
        <v>49</v>
      </c>
      <c r="N117" s="12" t="s">
        <v>49</v>
      </c>
      <c r="O117" s="12" t="s">
        <v>341</v>
      </c>
      <c r="P117" s="49"/>
    </row>
    <row r="118" spans="1:16" s="1" customFormat="1" ht="30" customHeight="1" x14ac:dyDescent="0.25">
      <c r="A118" s="56" t="s">
        <v>494</v>
      </c>
      <c r="B118" s="1" t="s">
        <v>146</v>
      </c>
      <c r="C118" s="81" t="s">
        <v>62</v>
      </c>
      <c r="D118" s="55" t="s">
        <v>38</v>
      </c>
      <c r="F118" s="2" t="s">
        <v>167</v>
      </c>
      <c r="G118" s="1" t="s">
        <v>147</v>
      </c>
      <c r="H118" s="1" t="s">
        <v>500</v>
      </c>
      <c r="J118" s="1" t="s">
        <v>49</v>
      </c>
      <c r="K118" s="1" t="s">
        <v>49</v>
      </c>
      <c r="L118" s="66"/>
      <c r="M118" s="1" t="s">
        <v>49</v>
      </c>
      <c r="N118" s="1" t="s">
        <v>49</v>
      </c>
      <c r="O118" s="1" t="s">
        <v>341</v>
      </c>
      <c r="P118" s="50"/>
    </row>
    <row r="119" spans="1:16" s="1" customFormat="1" ht="30" customHeight="1" x14ac:dyDescent="0.25">
      <c r="A119" s="56" t="s">
        <v>494</v>
      </c>
      <c r="B119" s="1" t="s">
        <v>61</v>
      </c>
      <c r="C119" s="81" t="s">
        <v>62</v>
      </c>
      <c r="D119" s="55" t="s">
        <v>38</v>
      </c>
      <c r="F119" s="2" t="s">
        <v>167</v>
      </c>
      <c r="G119" s="1" t="s">
        <v>147</v>
      </c>
      <c r="H119" s="1" t="s">
        <v>501</v>
      </c>
      <c r="J119" s="1" t="s">
        <v>49</v>
      </c>
      <c r="K119" s="1" t="s">
        <v>49</v>
      </c>
      <c r="L119" s="66"/>
      <c r="M119" s="1" t="s">
        <v>49</v>
      </c>
      <c r="N119" s="1" t="s">
        <v>49</v>
      </c>
      <c r="O119" s="1" t="s">
        <v>341</v>
      </c>
      <c r="P119" s="50"/>
    </row>
    <row r="120" spans="1:16" s="1" customFormat="1" ht="30" customHeight="1" x14ac:dyDescent="0.25">
      <c r="A120" s="56" t="s">
        <v>494</v>
      </c>
      <c r="B120" s="1" t="s">
        <v>149</v>
      </c>
      <c r="C120" s="81" t="s">
        <v>62</v>
      </c>
      <c r="D120" s="55" t="s">
        <v>38</v>
      </c>
      <c r="F120" s="2" t="s">
        <v>167</v>
      </c>
      <c r="G120" s="1" t="s">
        <v>147</v>
      </c>
      <c r="H120" s="1" t="s">
        <v>501</v>
      </c>
      <c r="J120" s="1" t="s">
        <v>49</v>
      </c>
      <c r="K120" s="1" t="s">
        <v>49</v>
      </c>
      <c r="L120" s="66"/>
      <c r="M120" s="1" t="s">
        <v>49</v>
      </c>
      <c r="N120" s="1" t="s">
        <v>49</v>
      </c>
      <c r="O120" s="1" t="s">
        <v>341</v>
      </c>
      <c r="P120" s="50"/>
    </row>
    <row r="121" spans="1:16" s="1" customFormat="1" ht="30" customHeight="1" x14ac:dyDescent="0.25">
      <c r="A121" s="56" t="s">
        <v>494</v>
      </c>
      <c r="B121" s="1" t="s">
        <v>65</v>
      </c>
      <c r="C121" s="81" t="s">
        <v>62</v>
      </c>
      <c r="D121" s="55" t="s">
        <v>38</v>
      </c>
      <c r="F121" s="2" t="s">
        <v>167</v>
      </c>
      <c r="G121" s="1" t="s">
        <v>147</v>
      </c>
      <c r="H121" s="1" t="s">
        <v>502</v>
      </c>
      <c r="J121" s="1" t="s">
        <v>49</v>
      </c>
      <c r="K121" s="1" t="s">
        <v>49</v>
      </c>
      <c r="L121" s="66"/>
      <c r="M121" s="1" t="s">
        <v>49</v>
      </c>
      <c r="N121" s="1" t="s">
        <v>49</v>
      </c>
      <c r="O121" s="1" t="s">
        <v>341</v>
      </c>
      <c r="P121" s="50"/>
    </row>
    <row r="122" spans="1:16" s="1" customFormat="1" ht="30" customHeight="1" x14ac:dyDescent="0.25">
      <c r="A122" s="56" t="s">
        <v>494</v>
      </c>
      <c r="B122" s="1" t="s">
        <v>69</v>
      </c>
      <c r="C122" s="81" t="s">
        <v>62</v>
      </c>
      <c r="D122" s="55" t="s">
        <v>38</v>
      </c>
      <c r="F122" s="2" t="s">
        <v>205</v>
      </c>
      <c r="G122" s="1" t="s">
        <v>147</v>
      </c>
      <c r="H122" s="1" t="s">
        <v>189</v>
      </c>
      <c r="J122" s="1" t="s">
        <v>49</v>
      </c>
      <c r="K122" s="1" t="s">
        <v>49</v>
      </c>
      <c r="L122" s="66"/>
      <c r="M122" s="1" t="s">
        <v>49</v>
      </c>
      <c r="N122" s="1" t="s">
        <v>49</v>
      </c>
      <c r="O122" s="1" t="s">
        <v>341</v>
      </c>
      <c r="P122" s="50"/>
    </row>
    <row r="123" spans="1:16" s="1" customFormat="1" ht="30" customHeight="1" x14ac:dyDescent="0.25">
      <c r="A123" s="56" t="s">
        <v>494</v>
      </c>
      <c r="B123" s="1" t="s">
        <v>503</v>
      </c>
      <c r="C123" s="81" t="s">
        <v>100</v>
      </c>
      <c r="D123" s="55" t="s">
        <v>38</v>
      </c>
      <c r="F123" s="2" t="s">
        <v>205</v>
      </c>
      <c r="G123" s="1" t="s">
        <v>504</v>
      </c>
      <c r="H123" s="1" t="s">
        <v>109</v>
      </c>
      <c r="J123" s="1" t="s">
        <v>49</v>
      </c>
      <c r="K123" s="1" t="s">
        <v>38</v>
      </c>
      <c r="L123" s="66"/>
      <c r="M123" s="1" t="s">
        <v>505</v>
      </c>
      <c r="N123" s="1" t="s">
        <v>224</v>
      </c>
      <c r="O123" s="1" t="s">
        <v>341</v>
      </c>
      <c r="P123" s="50"/>
    </row>
    <row r="124" spans="1:16" s="1" customFormat="1" ht="30" customHeight="1" x14ac:dyDescent="0.25">
      <c r="A124" s="20" t="s">
        <v>506</v>
      </c>
      <c r="B124" s="12" t="s">
        <v>39</v>
      </c>
      <c r="C124" s="82" t="s">
        <v>66</v>
      </c>
      <c r="D124" s="58" t="s">
        <v>38</v>
      </c>
      <c r="E124" s="12" t="s">
        <v>508</v>
      </c>
      <c r="F124" s="8" t="s">
        <v>509</v>
      </c>
      <c r="G124" s="12" t="s">
        <v>510</v>
      </c>
      <c r="H124" s="12" t="s">
        <v>511</v>
      </c>
      <c r="I124" s="12"/>
      <c r="J124" s="12" t="s">
        <v>38</v>
      </c>
      <c r="K124" s="12" t="s">
        <v>49</v>
      </c>
      <c r="L124" s="8"/>
      <c r="M124" s="12" t="s">
        <v>49</v>
      </c>
      <c r="N124" s="12" t="s">
        <v>49</v>
      </c>
      <c r="O124" s="12" t="s">
        <v>173</v>
      </c>
      <c r="P124" s="49"/>
    </row>
    <row r="125" spans="1:16" s="1" customFormat="1" ht="30" customHeight="1" x14ac:dyDescent="0.25">
      <c r="A125" s="56" t="s">
        <v>506</v>
      </c>
      <c r="B125" s="1" t="s">
        <v>65</v>
      </c>
      <c r="C125" s="81" t="s">
        <v>518</v>
      </c>
      <c r="D125" s="55" t="s">
        <v>38</v>
      </c>
      <c r="F125" s="2" t="s">
        <v>205</v>
      </c>
      <c r="G125" s="1" t="s">
        <v>49</v>
      </c>
      <c r="H125" s="1" t="s">
        <v>123</v>
      </c>
      <c r="J125" s="1" t="s">
        <v>38</v>
      </c>
      <c r="K125" s="1" t="s">
        <v>49</v>
      </c>
      <c r="L125" s="2"/>
      <c r="M125" s="1" t="s">
        <v>49</v>
      </c>
      <c r="N125" s="1" t="s">
        <v>49</v>
      </c>
      <c r="O125" s="1" t="s">
        <v>173</v>
      </c>
      <c r="P125" s="50"/>
    </row>
    <row r="126" spans="1:16" s="1" customFormat="1" ht="30" customHeight="1" x14ac:dyDescent="0.25">
      <c r="A126" s="56" t="s">
        <v>506</v>
      </c>
      <c r="B126" s="1" t="s">
        <v>69</v>
      </c>
      <c r="C126" s="81" t="s">
        <v>66</v>
      </c>
      <c r="D126" s="55" t="s">
        <v>38</v>
      </c>
      <c r="F126" s="2" t="s">
        <v>509</v>
      </c>
      <c r="G126" s="1" t="s">
        <v>510</v>
      </c>
      <c r="H126" s="1" t="s">
        <v>501</v>
      </c>
      <c r="J126" s="1" t="s">
        <v>38</v>
      </c>
      <c r="K126" s="1" t="s">
        <v>49</v>
      </c>
      <c r="L126" s="2"/>
      <c r="M126" s="1" t="s">
        <v>49</v>
      </c>
      <c r="N126" s="1" t="s">
        <v>49</v>
      </c>
      <c r="O126" s="1" t="s">
        <v>173</v>
      </c>
      <c r="P126" s="50"/>
    </row>
    <row r="127" spans="1:16" s="1" customFormat="1" ht="30" customHeight="1" x14ac:dyDescent="0.25">
      <c r="A127" s="56" t="s">
        <v>506</v>
      </c>
      <c r="B127" s="1" t="s">
        <v>71</v>
      </c>
      <c r="C127" s="81" t="s">
        <v>66</v>
      </c>
      <c r="D127" s="55" t="s">
        <v>38</v>
      </c>
      <c r="F127" s="2" t="s">
        <v>509</v>
      </c>
      <c r="G127" s="1" t="s">
        <v>519</v>
      </c>
      <c r="H127" s="1" t="s">
        <v>103</v>
      </c>
      <c r="J127" s="1" t="s">
        <v>38</v>
      </c>
      <c r="K127" s="1" t="s">
        <v>49</v>
      </c>
      <c r="L127" s="2"/>
      <c r="M127" s="1" t="s">
        <v>49</v>
      </c>
      <c r="N127" s="1" t="s">
        <v>49</v>
      </c>
      <c r="O127" s="1" t="s">
        <v>173</v>
      </c>
      <c r="P127" s="50"/>
    </row>
    <row r="128" spans="1:16" s="1" customFormat="1" ht="30" customHeight="1" x14ac:dyDescent="0.25">
      <c r="A128" s="56" t="s">
        <v>506</v>
      </c>
      <c r="B128" s="1" t="s">
        <v>520</v>
      </c>
      <c r="C128" s="81" t="s">
        <v>49</v>
      </c>
      <c r="D128" s="55" t="s">
        <v>38</v>
      </c>
      <c r="F128" s="2" t="s">
        <v>49</v>
      </c>
      <c r="G128" s="1" t="s">
        <v>49</v>
      </c>
      <c r="H128" s="1" t="s">
        <v>49</v>
      </c>
      <c r="J128" s="1" t="s">
        <v>49</v>
      </c>
      <c r="K128" s="1" t="s">
        <v>49</v>
      </c>
      <c r="L128" s="2"/>
      <c r="M128" s="1" t="s">
        <v>49</v>
      </c>
      <c r="N128" s="1" t="s">
        <v>49</v>
      </c>
      <c r="O128" s="1" t="s">
        <v>173</v>
      </c>
      <c r="P128" s="50"/>
    </row>
    <row r="129" spans="1:16" s="1" customFormat="1" ht="30" customHeight="1" x14ac:dyDescent="0.25">
      <c r="A129" s="20" t="s">
        <v>726</v>
      </c>
      <c r="B129" s="63" t="s">
        <v>36</v>
      </c>
      <c r="C129" s="63" t="s">
        <v>36</v>
      </c>
      <c r="D129" s="63" t="s">
        <v>36</v>
      </c>
      <c r="E129" s="75" t="s">
        <v>36</v>
      </c>
      <c r="F129" s="63" t="s">
        <v>36</v>
      </c>
      <c r="G129" s="63" t="s">
        <v>36</v>
      </c>
      <c r="H129" s="63" t="s">
        <v>36</v>
      </c>
      <c r="I129" s="63" t="s">
        <v>36</v>
      </c>
      <c r="J129" s="63" t="s">
        <v>36</v>
      </c>
      <c r="K129" s="63" t="s">
        <v>36</v>
      </c>
      <c r="L129" s="75" t="s">
        <v>36</v>
      </c>
      <c r="M129" s="63" t="s">
        <v>36</v>
      </c>
      <c r="N129" s="63" t="s">
        <v>36</v>
      </c>
      <c r="O129" s="76" t="s">
        <v>36</v>
      </c>
      <c r="P129" s="44"/>
    </row>
    <row r="130" spans="1:16" s="1" customFormat="1" ht="30" customHeight="1" x14ac:dyDescent="0.25">
      <c r="A130" s="20" t="s">
        <v>522</v>
      </c>
      <c r="B130" s="12" t="s">
        <v>39</v>
      </c>
      <c r="C130" s="82" t="s">
        <v>154</v>
      </c>
      <c r="D130" s="58" t="s">
        <v>35</v>
      </c>
      <c r="E130" s="12"/>
      <c r="F130" s="8" t="s">
        <v>365</v>
      </c>
      <c r="G130" s="12" t="s">
        <v>289</v>
      </c>
      <c r="H130" s="12" t="s">
        <v>129</v>
      </c>
      <c r="I130" s="12"/>
      <c r="J130" s="12" t="s">
        <v>38</v>
      </c>
      <c r="K130" s="12" t="s">
        <v>38</v>
      </c>
      <c r="L130" s="8" t="s">
        <v>524</v>
      </c>
      <c r="M130" s="12" t="s">
        <v>51</v>
      </c>
      <c r="N130" s="12" t="s">
        <v>224</v>
      </c>
      <c r="O130" s="46" t="s">
        <v>85</v>
      </c>
      <c r="P130" s="49" t="s">
        <v>528</v>
      </c>
    </row>
    <row r="131" spans="1:16" s="1" customFormat="1" ht="30" customHeight="1" x14ac:dyDescent="0.25">
      <c r="A131" s="56" t="s">
        <v>522</v>
      </c>
      <c r="B131" s="1" t="s">
        <v>201</v>
      </c>
      <c r="C131" s="81" t="s">
        <v>154</v>
      </c>
      <c r="D131" s="55" t="s">
        <v>35</v>
      </c>
      <c r="F131" s="2" t="s">
        <v>388</v>
      </c>
      <c r="G131" s="1" t="s">
        <v>72</v>
      </c>
      <c r="H131" s="1" t="s">
        <v>123</v>
      </c>
      <c r="J131" s="1" t="s">
        <v>38</v>
      </c>
      <c r="K131" s="1" t="s">
        <v>38</v>
      </c>
      <c r="L131" s="2"/>
      <c r="M131" s="1" t="s">
        <v>51</v>
      </c>
      <c r="N131" s="1" t="s">
        <v>224</v>
      </c>
      <c r="O131" s="1" t="s">
        <v>85</v>
      </c>
      <c r="P131" s="50"/>
    </row>
    <row r="132" spans="1:16" s="1" customFormat="1" ht="30" customHeight="1" x14ac:dyDescent="0.25">
      <c r="A132" s="56" t="s">
        <v>522</v>
      </c>
      <c r="B132" s="1" t="s">
        <v>61</v>
      </c>
      <c r="C132" s="81" t="s">
        <v>66</v>
      </c>
      <c r="D132" s="55" t="s">
        <v>35</v>
      </c>
      <c r="F132" s="2" t="s">
        <v>167</v>
      </c>
      <c r="G132" s="1" t="s">
        <v>102</v>
      </c>
      <c r="H132" s="1" t="s">
        <v>256</v>
      </c>
      <c r="J132" s="1" t="s">
        <v>38</v>
      </c>
      <c r="K132" s="1" t="s">
        <v>38</v>
      </c>
      <c r="L132" s="2"/>
      <c r="M132" s="1" t="s">
        <v>51</v>
      </c>
      <c r="N132" s="1" t="s">
        <v>224</v>
      </c>
      <c r="O132" s="1" t="s">
        <v>85</v>
      </c>
      <c r="P132" s="50"/>
    </row>
    <row r="133" spans="1:16" s="1" customFormat="1" ht="30" customHeight="1" x14ac:dyDescent="0.25">
      <c r="A133" s="56" t="s">
        <v>522</v>
      </c>
      <c r="B133" s="1" t="s">
        <v>149</v>
      </c>
      <c r="C133" s="81" t="s">
        <v>66</v>
      </c>
      <c r="D133" s="55" t="s">
        <v>35</v>
      </c>
      <c r="F133" s="2" t="s">
        <v>388</v>
      </c>
      <c r="G133" s="1" t="s">
        <v>102</v>
      </c>
      <c r="H133" s="1" t="s">
        <v>256</v>
      </c>
      <c r="J133" s="1" t="s">
        <v>38</v>
      </c>
      <c r="K133" s="1" t="s">
        <v>38</v>
      </c>
      <c r="L133" s="2"/>
      <c r="M133" s="1" t="s">
        <v>51</v>
      </c>
      <c r="N133" s="1" t="s">
        <v>224</v>
      </c>
      <c r="O133" s="1" t="s">
        <v>85</v>
      </c>
      <c r="P133" s="50"/>
    </row>
    <row r="134" spans="1:16" s="1" customFormat="1" ht="30" customHeight="1" x14ac:dyDescent="0.25">
      <c r="A134" s="56" t="s">
        <v>522</v>
      </c>
      <c r="B134" s="1" t="s">
        <v>65</v>
      </c>
      <c r="C134" s="81" t="s">
        <v>66</v>
      </c>
      <c r="D134" s="55" t="s">
        <v>35</v>
      </c>
      <c r="F134" s="2" t="s">
        <v>529</v>
      </c>
      <c r="G134" s="1" t="s">
        <v>102</v>
      </c>
      <c r="H134" s="1" t="s">
        <v>123</v>
      </c>
      <c r="J134" s="1" t="s">
        <v>38</v>
      </c>
      <c r="K134" s="1" t="s">
        <v>35</v>
      </c>
      <c r="L134" s="2"/>
      <c r="M134" s="1" t="s">
        <v>84</v>
      </c>
      <c r="N134" s="1" t="s">
        <v>84</v>
      </c>
      <c r="O134" s="1" t="s">
        <v>85</v>
      </c>
      <c r="P134" s="50"/>
    </row>
    <row r="135" spans="1:16" s="1" customFormat="1" ht="30" customHeight="1" x14ac:dyDescent="0.25">
      <c r="A135" s="56" t="s">
        <v>522</v>
      </c>
      <c r="B135" s="1" t="s">
        <v>71</v>
      </c>
      <c r="C135" s="81" t="s">
        <v>66</v>
      </c>
      <c r="D135" s="55" t="s">
        <v>35</v>
      </c>
      <c r="F135" s="2" t="s">
        <v>388</v>
      </c>
      <c r="G135" s="1" t="s">
        <v>102</v>
      </c>
      <c r="H135" s="1" t="s">
        <v>123</v>
      </c>
      <c r="J135" s="1" t="s">
        <v>38</v>
      </c>
      <c r="K135" s="1" t="s">
        <v>38</v>
      </c>
      <c r="L135" s="2"/>
      <c r="M135" s="1" t="s">
        <v>51</v>
      </c>
      <c r="N135" s="1" t="s">
        <v>224</v>
      </c>
      <c r="O135" s="1" t="s">
        <v>85</v>
      </c>
      <c r="P135" s="50"/>
    </row>
    <row r="136" spans="1:16" s="1" customFormat="1" ht="30" customHeight="1" x14ac:dyDescent="0.25">
      <c r="A136" s="56" t="s">
        <v>522</v>
      </c>
      <c r="B136" s="1" t="s">
        <v>530</v>
      </c>
      <c r="C136" s="81" t="s">
        <v>531</v>
      </c>
      <c r="D136" s="55" t="s">
        <v>35</v>
      </c>
      <c r="F136" s="2" t="s">
        <v>365</v>
      </c>
      <c r="H136" s="1" t="s">
        <v>739</v>
      </c>
      <c r="J136" s="1" t="s">
        <v>38</v>
      </c>
      <c r="K136" s="1" t="s">
        <v>49</v>
      </c>
      <c r="L136" s="2"/>
      <c r="M136" s="1" t="s">
        <v>49</v>
      </c>
      <c r="N136" s="1" t="s">
        <v>49</v>
      </c>
      <c r="O136" s="1" t="s">
        <v>85</v>
      </c>
      <c r="P136" s="50"/>
    </row>
    <row r="137" spans="1:16" s="1" customFormat="1" ht="30" customHeight="1" x14ac:dyDescent="0.25">
      <c r="A137" s="20" t="s">
        <v>532</v>
      </c>
      <c r="B137" s="12" t="s">
        <v>533</v>
      </c>
      <c r="C137" s="58" t="s">
        <v>66</v>
      </c>
      <c r="D137" s="58" t="s">
        <v>35</v>
      </c>
      <c r="E137" s="12"/>
      <c r="F137" s="8" t="s">
        <v>101</v>
      </c>
      <c r="G137" s="12" t="s">
        <v>535</v>
      </c>
      <c r="H137" s="12" t="s">
        <v>169</v>
      </c>
      <c r="I137" s="12"/>
      <c r="J137" s="12" t="s">
        <v>38</v>
      </c>
      <c r="K137" s="12" t="s">
        <v>35</v>
      </c>
      <c r="L137" s="8"/>
      <c r="M137" s="12" t="s">
        <v>84</v>
      </c>
      <c r="N137" s="12" t="s">
        <v>84</v>
      </c>
      <c r="O137" s="12" t="s">
        <v>85</v>
      </c>
      <c r="P137" s="44"/>
    </row>
    <row r="138" spans="1:16" s="1" customFormat="1" ht="30" customHeight="1" x14ac:dyDescent="0.25">
      <c r="A138" s="20" t="s">
        <v>727</v>
      </c>
      <c r="B138" s="12" t="s">
        <v>39</v>
      </c>
      <c r="C138" s="58"/>
      <c r="D138" s="58" t="s">
        <v>49</v>
      </c>
      <c r="E138" s="12"/>
      <c r="F138" s="8"/>
      <c r="G138" s="12"/>
      <c r="H138" s="12" t="s">
        <v>49</v>
      </c>
      <c r="I138" s="12"/>
      <c r="J138" s="12" t="s">
        <v>49</v>
      </c>
      <c r="K138" s="12" t="s">
        <v>49</v>
      </c>
      <c r="L138" s="8"/>
      <c r="M138" s="12" t="s">
        <v>49</v>
      </c>
      <c r="N138" s="12" t="s">
        <v>49</v>
      </c>
      <c r="O138" s="12" t="s">
        <v>49</v>
      </c>
      <c r="P138" s="49" t="s">
        <v>541</v>
      </c>
    </row>
    <row r="139" spans="1:16" s="1" customFormat="1" ht="30" customHeight="1" x14ac:dyDescent="0.25">
      <c r="A139" s="56" t="s">
        <v>727</v>
      </c>
      <c r="B139" s="1" t="s">
        <v>61</v>
      </c>
      <c r="C139" s="55"/>
      <c r="D139" s="55" t="s">
        <v>49</v>
      </c>
      <c r="F139" s="2"/>
      <c r="H139" s="1" t="s">
        <v>49</v>
      </c>
      <c r="J139" s="1" t="s">
        <v>49</v>
      </c>
      <c r="K139" s="1" t="s">
        <v>49</v>
      </c>
      <c r="L139" s="2"/>
      <c r="M139" s="1" t="s">
        <v>49</v>
      </c>
      <c r="N139" s="1" t="s">
        <v>49</v>
      </c>
      <c r="O139" s="1" t="s">
        <v>49</v>
      </c>
      <c r="P139" s="50"/>
    </row>
    <row r="140" spans="1:16" s="1" customFormat="1" ht="30" customHeight="1" x14ac:dyDescent="0.25">
      <c r="A140" s="56" t="s">
        <v>727</v>
      </c>
      <c r="B140" s="1" t="s">
        <v>149</v>
      </c>
      <c r="C140" s="55"/>
      <c r="D140" s="55" t="s">
        <v>49</v>
      </c>
      <c r="F140" s="2"/>
      <c r="H140" s="1" t="s">
        <v>49</v>
      </c>
      <c r="J140" s="1" t="s">
        <v>49</v>
      </c>
      <c r="K140" s="1" t="s">
        <v>49</v>
      </c>
      <c r="L140" s="2"/>
      <c r="M140" s="1" t="s">
        <v>49</v>
      </c>
      <c r="N140" s="1" t="s">
        <v>49</v>
      </c>
      <c r="O140" s="1" t="s">
        <v>49</v>
      </c>
      <c r="P140" s="50"/>
    </row>
    <row r="141" spans="1:16" s="1" customFormat="1" ht="30" customHeight="1" x14ac:dyDescent="0.25">
      <c r="A141" s="56" t="s">
        <v>727</v>
      </c>
      <c r="B141" s="1" t="s">
        <v>65</v>
      </c>
      <c r="C141" s="55"/>
      <c r="D141" s="55" t="s">
        <v>49</v>
      </c>
      <c r="F141" s="2"/>
      <c r="H141" s="1" t="s">
        <v>49</v>
      </c>
      <c r="J141" s="1" t="s">
        <v>49</v>
      </c>
      <c r="K141" s="1" t="s">
        <v>49</v>
      </c>
      <c r="L141" s="2"/>
      <c r="M141" s="1" t="s">
        <v>49</v>
      </c>
      <c r="N141" s="1" t="s">
        <v>49</v>
      </c>
      <c r="O141" s="1" t="s">
        <v>49</v>
      </c>
      <c r="P141" s="50"/>
    </row>
    <row r="142" spans="1:16" s="1" customFormat="1" ht="30" customHeight="1" x14ac:dyDescent="0.25">
      <c r="A142" s="56" t="s">
        <v>727</v>
      </c>
      <c r="B142" s="1" t="s">
        <v>71</v>
      </c>
      <c r="C142" s="55"/>
      <c r="D142" s="55" t="s">
        <v>49</v>
      </c>
      <c r="F142" s="2"/>
      <c r="H142" s="1" t="s">
        <v>49</v>
      </c>
      <c r="J142" s="1" t="s">
        <v>49</v>
      </c>
      <c r="K142" s="1" t="s">
        <v>49</v>
      </c>
      <c r="L142" s="2"/>
      <c r="M142" s="1" t="s">
        <v>49</v>
      </c>
      <c r="N142" s="1" t="s">
        <v>49</v>
      </c>
      <c r="O142" s="1" t="s">
        <v>49</v>
      </c>
      <c r="P142" s="50"/>
    </row>
    <row r="143" spans="1:16" s="1" customFormat="1" ht="30" customHeight="1" x14ac:dyDescent="0.25">
      <c r="A143" s="61" t="s">
        <v>729</v>
      </c>
      <c r="B143" s="12" t="s">
        <v>69</v>
      </c>
      <c r="C143" s="82" t="s">
        <v>543</v>
      </c>
      <c r="D143" s="58" t="s">
        <v>38</v>
      </c>
      <c r="E143" s="67" t="s">
        <v>544</v>
      </c>
      <c r="F143" s="8" t="s">
        <v>529</v>
      </c>
      <c r="G143" s="12" t="s">
        <v>311</v>
      </c>
      <c r="H143" s="12" t="s">
        <v>545</v>
      </c>
      <c r="I143" s="12"/>
      <c r="J143" s="12" t="s">
        <v>38</v>
      </c>
      <c r="K143" s="12" t="s">
        <v>35</v>
      </c>
      <c r="L143" s="8" t="s">
        <v>547</v>
      </c>
      <c r="M143" s="12" t="s">
        <v>84</v>
      </c>
      <c r="N143" s="12" t="s">
        <v>84</v>
      </c>
      <c r="O143" s="12" t="s">
        <v>142</v>
      </c>
      <c r="P143" s="49"/>
    </row>
    <row r="144" spans="1:16" s="1" customFormat="1" ht="30" customHeight="1" x14ac:dyDescent="0.25">
      <c r="A144" s="62" t="s">
        <v>729</v>
      </c>
      <c r="B144" s="1" t="s">
        <v>71</v>
      </c>
      <c r="C144" s="81" t="s">
        <v>543</v>
      </c>
      <c r="D144" s="55" t="s">
        <v>35</v>
      </c>
      <c r="F144" s="2" t="s">
        <v>529</v>
      </c>
      <c r="G144" s="1" t="s">
        <v>311</v>
      </c>
      <c r="H144" s="1" t="s">
        <v>103</v>
      </c>
      <c r="J144" s="1" t="s">
        <v>38</v>
      </c>
      <c r="K144" s="1" t="s">
        <v>35</v>
      </c>
      <c r="L144" s="2"/>
      <c r="M144" s="1" t="s">
        <v>84</v>
      </c>
      <c r="N144" s="1" t="s">
        <v>84</v>
      </c>
      <c r="O144" s="1" t="s">
        <v>85</v>
      </c>
      <c r="P144" s="50"/>
    </row>
    <row r="145" spans="1:16" s="1" customFormat="1" ht="30" customHeight="1" x14ac:dyDescent="0.25">
      <c r="A145" s="20" t="s">
        <v>551</v>
      </c>
      <c r="B145" s="12" t="s">
        <v>39</v>
      </c>
      <c r="C145" s="58" t="s">
        <v>126</v>
      </c>
      <c r="D145" s="58" t="s">
        <v>38</v>
      </c>
      <c r="E145" s="12" t="s">
        <v>553</v>
      </c>
      <c r="F145" s="8" t="s">
        <v>554</v>
      </c>
      <c r="G145" s="12" t="s">
        <v>102</v>
      </c>
      <c r="H145" s="12" t="s">
        <v>189</v>
      </c>
      <c r="I145" s="12"/>
      <c r="J145" s="12" t="s">
        <v>38</v>
      </c>
      <c r="K145" s="12" t="s">
        <v>35</v>
      </c>
      <c r="L145" s="8"/>
      <c r="M145" s="12" t="s">
        <v>84</v>
      </c>
      <c r="N145" s="12" t="s">
        <v>84</v>
      </c>
      <c r="O145" s="12" t="s">
        <v>142</v>
      </c>
      <c r="P145" s="49"/>
    </row>
    <row r="146" spans="1:16" s="1" customFormat="1" ht="30" customHeight="1" x14ac:dyDescent="0.25">
      <c r="A146" s="56" t="s">
        <v>551</v>
      </c>
      <c r="B146" s="1" t="s">
        <v>61</v>
      </c>
      <c r="C146" s="55" t="s">
        <v>132</v>
      </c>
      <c r="D146" s="55" t="s">
        <v>38</v>
      </c>
      <c r="F146" s="2" t="s">
        <v>565</v>
      </c>
      <c r="G146" s="1" t="s">
        <v>566</v>
      </c>
      <c r="H146" s="1" t="s">
        <v>256</v>
      </c>
      <c r="J146" s="1" t="s">
        <v>38</v>
      </c>
      <c r="K146" s="1" t="s">
        <v>35</v>
      </c>
      <c r="L146" s="2"/>
      <c r="M146" s="1" t="s">
        <v>84</v>
      </c>
      <c r="N146" s="1" t="s">
        <v>84</v>
      </c>
      <c r="O146" s="1" t="s">
        <v>142</v>
      </c>
      <c r="P146" s="50"/>
    </row>
    <row r="147" spans="1:16" s="1" customFormat="1" ht="30" customHeight="1" x14ac:dyDescent="0.25">
      <c r="A147" s="56" t="s">
        <v>551</v>
      </c>
      <c r="B147" s="1" t="s">
        <v>65</v>
      </c>
      <c r="C147" s="55" t="s">
        <v>62</v>
      </c>
      <c r="D147" s="55" t="s">
        <v>38</v>
      </c>
      <c r="F147" s="2" t="s">
        <v>567</v>
      </c>
      <c r="G147" s="1" t="s">
        <v>163</v>
      </c>
      <c r="H147" s="1" t="s">
        <v>68</v>
      </c>
      <c r="J147" s="1" t="s">
        <v>38</v>
      </c>
      <c r="K147" s="1" t="s">
        <v>35</v>
      </c>
      <c r="L147" s="2"/>
      <c r="M147" s="1" t="s">
        <v>84</v>
      </c>
      <c r="N147" s="1" t="s">
        <v>84</v>
      </c>
      <c r="O147" s="1" t="s">
        <v>142</v>
      </c>
      <c r="P147" s="50"/>
    </row>
    <row r="148" spans="1:16" s="1" customFormat="1" ht="30" customHeight="1" x14ac:dyDescent="0.25">
      <c r="A148" s="20" t="s">
        <v>568</v>
      </c>
      <c r="B148" s="12" t="s">
        <v>39</v>
      </c>
      <c r="C148" s="82" t="s">
        <v>126</v>
      </c>
      <c r="D148" s="58" t="s">
        <v>38</v>
      </c>
      <c r="E148" s="12" t="s">
        <v>570</v>
      </c>
      <c r="F148" s="8"/>
      <c r="G148" s="12" t="s">
        <v>571</v>
      </c>
      <c r="H148" s="12" t="s">
        <v>572</v>
      </c>
      <c r="I148" s="12"/>
      <c r="J148" s="12" t="s">
        <v>49</v>
      </c>
      <c r="K148" s="12" t="s">
        <v>38</v>
      </c>
      <c r="L148" s="8" t="s">
        <v>573</v>
      </c>
      <c r="M148" s="12" t="s">
        <v>183</v>
      </c>
      <c r="N148" s="12" t="s">
        <v>183</v>
      </c>
      <c r="O148" s="12" t="s">
        <v>341</v>
      </c>
      <c r="P148" s="49" t="s">
        <v>361</v>
      </c>
    </row>
    <row r="149" spans="1:16" s="1" customFormat="1" ht="30" customHeight="1" x14ac:dyDescent="0.25">
      <c r="A149" s="56" t="s">
        <v>568</v>
      </c>
      <c r="B149" s="1" t="s">
        <v>65</v>
      </c>
      <c r="C149" s="81" t="s">
        <v>126</v>
      </c>
      <c r="D149" s="55" t="s">
        <v>35</v>
      </c>
      <c r="F149" s="2"/>
      <c r="H149" s="1" t="s">
        <v>123</v>
      </c>
      <c r="J149" s="1" t="s">
        <v>49</v>
      </c>
      <c r="K149" s="1" t="s">
        <v>35</v>
      </c>
      <c r="L149" s="2"/>
      <c r="M149" s="1" t="s">
        <v>183</v>
      </c>
      <c r="N149" s="1" t="s">
        <v>183</v>
      </c>
      <c r="O149" s="1" t="s">
        <v>85</v>
      </c>
      <c r="P149" s="50"/>
    </row>
    <row r="150" spans="1:16" s="1" customFormat="1" ht="30" customHeight="1" x14ac:dyDescent="0.25">
      <c r="A150" s="56" t="s">
        <v>568</v>
      </c>
      <c r="B150" s="1" t="s">
        <v>580</v>
      </c>
      <c r="C150" s="81" t="s">
        <v>212</v>
      </c>
      <c r="D150" s="55" t="s">
        <v>38</v>
      </c>
      <c r="F150" s="2"/>
      <c r="H150" s="1" t="s">
        <v>49</v>
      </c>
      <c r="J150" s="1" t="s">
        <v>49</v>
      </c>
      <c r="K150" s="1" t="s">
        <v>49</v>
      </c>
      <c r="L150" s="2"/>
      <c r="M150" s="1" t="s">
        <v>183</v>
      </c>
      <c r="N150" s="1" t="s">
        <v>183</v>
      </c>
      <c r="O150" s="1" t="s">
        <v>142</v>
      </c>
      <c r="P150" s="50"/>
    </row>
    <row r="151" spans="1:16" s="1" customFormat="1" ht="30" customHeight="1" x14ac:dyDescent="0.25">
      <c r="A151" s="20" t="s">
        <v>581</v>
      </c>
      <c r="B151" s="12" t="s">
        <v>39</v>
      </c>
      <c r="C151" s="58" t="s">
        <v>154</v>
      </c>
      <c r="D151" s="58" t="s">
        <v>38</v>
      </c>
      <c r="E151" s="12" t="s">
        <v>583</v>
      </c>
      <c r="F151" s="8">
        <v>2</v>
      </c>
      <c r="G151" s="12" t="s">
        <v>339</v>
      </c>
      <c r="H151" s="12" t="s">
        <v>572</v>
      </c>
      <c r="I151" s="12"/>
      <c r="J151" s="12" t="s">
        <v>38</v>
      </c>
      <c r="K151" s="12" t="s">
        <v>35</v>
      </c>
      <c r="L151" s="8"/>
      <c r="M151" s="12" t="s">
        <v>84</v>
      </c>
      <c r="N151" s="12" t="s">
        <v>84</v>
      </c>
      <c r="O151" s="12" t="s">
        <v>341</v>
      </c>
      <c r="P151" s="49"/>
    </row>
    <row r="152" spans="1:16" s="1" customFormat="1" ht="30" customHeight="1" x14ac:dyDescent="0.25">
      <c r="A152" s="56" t="s">
        <v>581</v>
      </c>
      <c r="B152" s="1" t="s">
        <v>201</v>
      </c>
      <c r="C152" s="55" t="s">
        <v>212</v>
      </c>
      <c r="D152" s="55" t="s">
        <v>38</v>
      </c>
      <c r="F152" s="2">
        <v>2</v>
      </c>
      <c r="G152" s="1" t="s">
        <v>591</v>
      </c>
      <c r="H152" s="1" t="s">
        <v>68</v>
      </c>
      <c r="J152" s="1" t="s">
        <v>38</v>
      </c>
      <c r="K152" s="1" t="s">
        <v>35</v>
      </c>
      <c r="L152" s="2"/>
      <c r="M152" s="1" t="s">
        <v>84</v>
      </c>
      <c r="N152" s="1" t="s">
        <v>84</v>
      </c>
      <c r="O152" s="1" t="s">
        <v>341</v>
      </c>
      <c r="P152" s="50"/>
    </row>
    <row r="153" spans="1:16" s="1" customFormat="1" ht="30" customHeight="1" x14ac:dyDescent="0.25">
      <c r="A153" s="56" t="s">
        <v>581</v>
      </c>
      <c r="B153" s="1" t="s">
        <v>149</v>
      </c>
      <c r="C153" s="55" t="s">
        <v>62</v>
      </c>
      <c r="D153" s="55" t="s">
        <v>38</v>
      </c>
      <c r="F153" s="2">
        <v>2</v>
      </c>
      <c r="G153" s="1" t="s">
        <v>102</v>
      </c>
      <c r="H153" s="1" t="s">
        <v>121</v>
      </c>
      <c r="J153" s="1" t="s">
        <v>38</v>
      </c>
      <c r="K153" s="1" t="s">
        <v>35</v>
      </c>
      <c r="L153" s="2"/>
      <c r="M153" s="1" t="s">
        <v>84</v>
      </c>
      <c r="N153" s="1" t="s">
        <v>84</v>
      </c>
      <c r="O153" s="1" t="s">
        <v>341</v>
      </c>
      <c r="P153" s="50"/>
    </row>
    <row r="154" spans="1:16" s="1" customFormat="1" ht="30" customHeight="1" x14ac:dyDescent="0.25">
      <c r="A154" s="56" t="s">
        <v>581</v>
      </c>
      <c r="B154" s="1" t="s">
        <v>65</v>
      </c>
      <c r="C154" s="55" t="s">
        <v>518</v>
      </c>
      <c r="D154" s="55" t="s">
        <v>38</v>
      </c>
      <c r="F154" s="2">
        <v>2</v>
      </c>
      <c r="G154" s="1" t="s">
        <v>591</v>
      </c>
      <c r="H154" s="1" t="s">
        <v>123</v>
      </c>
      <c r="J154" s="1" t="s">
        <v>38</v>
      </c>
      <c r="K154" s="1" t="s">
        <v>35</v>
      </c>
      <c r="L154" s="2"/>
      <c r="M154" s="1" t="s">
        <v>84</v>
      </c>
      <c r="N154" s="1" t="s">
        <v>84</v>
      </c>
      <c r="O154" s="1" t="s">
        <v>341</v>
      </c>
      <c r="P154" s="50"/>
    </row>
    <row r="155" spans="1:16" s="1" customFormat="1" ht="30" customHeight="1" x14ac:dyDescent="0.25">
      <c r="A155" s="20" t="s">
        <v>592</v>
      </c>
      <c r="B155" s="12" t="s">
        <v>69</v>
      </c>
      <c r="C155" s="58" t="s">
        <v>62</v>
      </c>
      <c r="D155" s="58" t="s">
        <v>35</v>
      </c>
      <c r="E155" s="12"/>
      <c r="F155" s="8" t="s">
        <v>388</v>
      </c>
      <c r="G155" s="12" t="s">
        <v>311</v>
      </c>
      <c r="H155" s="12" t="s">
        <v>326</v>
      </c>
      <c r="I155" s="12"/>
      <c r="J155" s="12" t="s">
        <v>38</v>
      </c>
      <c r="K155" s="12" t="s">
        <v>35</v>
      </c>
      <c r="L155" s="8"/>
      <c r="M155" s="12" t="s">
        <v>84</v>
      </c>
      <c r="N155" s="12" t="s">
        <v>84</v>
      </c>
      <c r="O155" s="12" t="s">
        <v>85</v>
      </c>
      <c r="P155" s="49"/>
    </row>
    <row r="156" spans="1:16" s="1" customFormat="1" ht="30" customHeight="1" x14ac:dyDescent="0.25">
      <c r="A156" s="56" t="s">
        <v>592</v>
      </c>
      <c r="B156" s="1" t="s">
        <v>71</v>
      </c>
      <c r="C156" s="55" t="s">
        <v>62</v>
      </c>
      <c r="D156" s="55" t="s">
        <v>35</v>
      </c>
      <c r="F156" s="2" t="s">
        <v>388</v>
      </c>
      <c r="G156" s="1" t="s">
        <v>311</v>
      </c>
      <c r="H156" s="1" t="s">
        <v>169</v>
      </c>
      <c r="J156" s="1" t="s">
        <v>38</v>
      </c>
      <c r="K156" s="1" t="s">
        <v>35</v>
      </c>
      <c r="L156" s="2"/>
      <c r="M156" s="1" t="s">
        <v>84</v>
      </c>
      <c r="N156" s="1" t="s">
        <v>84</v>
      </c>
      <c r="O156" s="1" t="s">
        <v>85</v>
      </c>
      <c r="P156" s="50"/>
    </row>
    <row r="157" spans="1:16" s="1" customFormat="1" ht="30" customHeight="1" x14ac:dyDescent="0.25">
      <c r="A157" s="20" t="s">
        <v>601</v>
      </c>
      <c r="B157" s="12" t="s">
        <v>61</v>
      </c>
      <c r="C157" s="58"/>
      <c r="D157" s="58" t="s">
        <v>49</v>
      </c>
      <c r="E157" s="12"/>
      <c r="F157" s="8"/>
      <c r="G157" s="12"/>
      <c r="H157" s="12" t="s">
        <v>49</v>
      </c>
      <c r="I157" s="12"/>
      <c r="J157" s="12" t="s">
        <v>49</v>
      </c>
      <c r="K157" s="12" t="s">
        <v>49</v>
      </c>
      <c r="L157" s="8"/>
      <c r="M157" s="12" t="s">
        <v>49</v>
      </c>
      <c r="N157" s="12" t="s">
        <v>49</v>
      </c>
      <c r="O157" s="12" t="s">
        <v>49</v>
      </c>
      <c r="P157" s="49" t="s">
        <v>528</v>
      </c>
    </row>
    <row r="158" spans="1:16" s="1" customFormat="1" ht="30" customHeight="1" x14ac:dyDescent="0.25">
      <c r="A158" s="56" t="s">
        <v>601</v>
      </c>
      <c r="B158" s="1" t="s">
        <v>65</v>
      </c>
      <c r="C158" s="55"/>
      <c r="D158" s="55" t="s">
        <v>49</v>
      </c>
      <c r="F158" s="2"/>
      <c r="H158" s="1" t="s">
        <v>49</v>
      </c>
      <c r="J158" s="1" t="s">
        <v>49</v>
      </c>
      <c r="K158" s="1" t="s">
        <v>49</v>
      </c>
      <c r="L158" s="2"/>
      <c r="M158" s="1" t="s">
        <v>49</v>
      </c>
      <c r="N158" s="1" t="s">
        <v>49</v>
      </c>
      <c r="O158" s="1" t="s">
        <v>49</v>
      </c>
      <c r="P158" s="50"/>
    </row>
    <row r="159" spans="1:16" s="1" customFormat="1" ht="30" customHeight="1" x14ac:dyDescent="0.25">
      <c r="A159" s="56" t="s">
        <v>601</v>
      </c>
      <c r="B159" s="1" t="s">
        <v>71</v>
      </c>
      <c r="C159" s="55"/>
      <c r="D159" s="55" t="s">
        <v>49</v>
      </c>
      <c r="F159" s="2"/>
      <c r="H159" s="1" t="s">
        <v>49</v>
      </c>
      <c r="J159" s="1" t="s">
        <v>49</v>
      </c>
      <c r="K159" s="1" t="s">
        <v>49</v>
      </c>
      <c r="L159" s="2"/>
      <c r="M159" s="1" t="s">
        <v>49</v>
      </c>
      <c r="N159" s="1" t="s">
        <v>49</v>
      </c>
      <c r="O159" s="1" t="s">
        <v>49</v>
      </c>
      <c r="P159" s="50"/>
    </row>
    <row r="160" spans="1:16" s="1" customFormat="1" ht="30" customHeight="1" x14ac:dyDescent="0.25">
      <c r="A160" s="20" t="s">
        <v>603</v>
      </c>
      <c r="B160" s="12" t="s">
        <v>65</v>
      </c>
      <c r="C160" s="58" t="s">
        <v>62</v>
      </c>
      <c r="D160" s="58" t="s">
        <v>38</v>
      </c>
      <c r="E160" s="12"/>
      <c r="F160" s="8" t="s">
        <v>255</v>
      </c>
      <c r="G160" s="12"/>
      <c r="H160" s="12" t="s">
        <v>511</v>
      </c>
      <c r="I160" s="12"/>
      <c r="J160" s="12" t="s">
        <v>38</v>
      </c>
      <c r="K160" s="12" t="s">
        <v>35</v>
      </c>
      <c r="L160" s="8"/>
      <c r="M160" s="12" t="s">
        <v>84</v>
      </c>
      <c r="N160" s="12" t="s">
        <v>84</v>
      </c>
      <c r="O160" s="12" t="s">
        <v>51</v>
      </c>
      <c r="P160" s="49" t="s">
        <v>361</v>
      </c>
    </row>
    <row r="161" spans="1:16" s="1" customFormat="1" ht="30" customHeight="1" x14ac:dyDescent="0.25">
      <c r="A161" s="56" t="s">
        <v>603</v>
      </c>
      <c r="B161" s="1" t="s">
        <v>367</v>
      </c>
      <c r="C161" s="55"/>
      <c r="D161" s="55" t="s">
        <v>49</v>
      </c>
      <c r="F161" s="2"/>
      <c r="H161" s="1" t="s">
        <v>49</v>
      </c>
      <c r="J161" s="1" t="s">
        <v>49</v>
      </c>
      <c r="K161" s="1" t="s">
        <v>49</v>
      </c>
      <c r="L161" s="2"/>
      <c r="M161" s="1" t="s">
        <v>84</v>
      </c>
      <c r="N161" s="1" t="s">
        <v>84</v>
      </c>
      <c r="O161" s="1" t="s">
        <v>49</v>
      </c>
      <c r="P161" s="50"/>
    </row>
    <row r="162" spans="1:16" s="1" customFormat="1" ht="30" customHeight="1" x14ac:dyDescent="0.25">
      <c r="A162" s="56" t="s">
        <v>603</v>
      </c>
      <c r="B162" s="1" t="s">
        <v>71</v>
      </c>
      <c r="C162" s="55" t="s">
        <v>323</v>
      </c>
      <c r="D162" s="55" t="s">
        <v>38</v>
      </c>
      <c r="E162" s="1" t="s">
        <v>608</v>
      </c>
      <c r="F162" s="2" t="s">
        <v>609</v>
      </c>
      <c r="G162" s="1" t="s">
        <v>610</v>
      </c>
      <c r="H162" s="1" t="s">
        <v>129</v>
      </c>
      <c r="J162" s="1" t="s">
        <v>38</v>
      </c>
      <c r="K162" s="1" t="s">
        <v>35</v>
      </c>
      <c r="L162" s="2"/>
      <c r="M162" s="1" t="s">
        <v>84</v>
      </c>
      <c r="N162" s="1" t="s">
        <v>84</v>
      </c>
      <c r="O162" s="1" t="s">
        <v>611</v>
      </c>
      <c r="P162" s="50"/>
    </row>
    <row r="163" spans="1:16" s="1" customFormat="1" ht="30" customHeight="1" x14ac:dyDescent="0.25">
      <c r="A163" s="56" t="s">
        <v>603</v>
      </c>
      <c r="B163" s="1" t="s">
        <v>612</v>
      </c>
      <c r="C163" s="55" t="s">
        <v>212</v>
      </c>
      <c r="D163" s="55" t="s">
        <v>35</v>
      </c>
      <c r="F163" s="2"/>
      <c r="H163" s="1" t="s">
        <v>49</v>
      </c>
      <c r="J163" s="1" t="s">
        <v>38</v>
      </c>
      <c r="K163" s="1" t="s">
        <v>35</v>
      </c>
      <c r="L163" t="s">
        <v>718</v>
      </c>
      <c r="M163" s="1" t="s">
        <v>84</v>
      </c>
      <c r="N163" s="1" t="s">
        <v>84</v>
      </c>
      <c r="O163" s="1" t="s">
        <v>49</v>
      </c>
      <c r="P163" s="50"/>
    </row>
    <row r="164" spans="1:16" s="1" customFormat="1" ht="30" customHeight="1" x14ac:dyDescent="0.25">
      <c r="A164" s="20" t="s">
        <v>614</v>
      </c>
      <c r="B164" s="12" t="s">
        <v>39</v>
      </c>
      <c r="C164" s="58" t="s">
        <v>442</v>
      </c>
      <c r="D164" s="58" t="s">
        <v>38</v>
      </c>
      <c r="E164" s="12" t="s">
        <v>616</v>
      </c>
      <c r="F164" s="8"/>
      <c r="G164" s="12" t="s">
        <v>70</v>
      </c>
      <c r="H164" s="12" t="s">
        <v>135</v>
      </c>
      <c r="I164" s="12"/>
      <c r="J164" s="12" t="s">
        <v>38</v>
      </c>
      <c r="K164" s="12" t="s">
        <v>35</v>
      </c>
      <c r="L164" s="8"/>
      <c r="M164" s="12" t="s">
        <v>84</v>
      </c>
      <c r="N164" s="12" t="s">
        <v>84</v>
      </c>
      <c r="O164" s="12" t="s">
        <v>173</v>
      </c>
      <c r="P164" s="49"/>
    </row>
    <row r="165" spans="1:16" s="1" customFormat="1" ht="30" customHeight="1" x14ac:dyDescent="0.25">
      <c r="A165" s="56" t="s">
        <v>614</v>
      </c>
      <c r="B165" s="1" t="s">
        <v>149</v>
      </c>
      <c r="C165" s="55" t="s">
        <v>40</v>
      </c>
      <c r="D165" s="55" t="s">
        <v>38</v>
      </c>
      <c r="F165" s="2"/>
      <c r="G165" s="1" t="s">
        <v>311</v>
      </c>
      <c r="H165" s="1" t="s">
        <v>151</v>
      </c>
      <c r="J165" s="1" t="s">
        <v>38</v>
      </c>
      <c r="K165" s="1" t="s">
        <v>35</v>
      </c>
      <c r="L165" s="2"/>
      <c r="M165" s="1" t="s">
        <v>84</v>
      </c>
      <c r="N165" s="1" t="s">
        <v>84</v>
      </c>
      <c r="O165" s="1" t="s">
        <v>142</v>
      </c>
      <c r="P165" s="50"/>
    </row>
    <row r="166" spans="1:16" s="1" customFormat="1" ht="30" customHeight="1" x14ac:dyDescent="0.25">
      <c r="A166" s="20" t="s">
        <v>785</v>
      </c>
      <c r="B166" s="12" t="s">
        <v>146</v>
      </c>
      <c r="C166" s="58" t="s">
        <v>369</v>
      </c>
      <c r="D166" s="58" t="s">
        <v>368</v>
      </c>
      <c r="E166" s="11" t="s">
        <v>369</v>
      </c>
      <c r="F166" s="58" t="s">
        <v>369</v>
      </c>
      <c r="G166" s="58" t="s">
        <v>369</v>
      </c>
      <c r="H166" s="58" t="s">
        <v>368</v>
      </c>
      <c r="I166" s="58" t="s">
        <v>369</v>
      </c>
      <c r="J166" s="58" t="s">
        <v>368</v>
      </c>
      <c r="K166" s="58" t="s">
        <v>368</v>
      </c>
      <c r="L166" s="11" t="s">
        <v>369</v>
      </c>
      <c r="M166" s="12" t="s">
        <v>84</v>
      </c>
      <c r="N166" s="12" t="s">
        <v>84</v>
      </c>
      <c r="O166" s="12" t="s">
        <v>49</v>
      </c>
      <c r="P166" s="49" t="s">
        <v>361</v>
      </c>
    </row>
    <row r="167" spans="1:16" s="1" customFormat="1" ht="30" customHeight="1" x14ac:dyDescent="0.25">
      <c r="A167" s="56" t="s">
        <v>785</v>
      </c>
      <c r="B167" s="1" t="s">
        <v>65</v>
      </c>
      <c r="C167" s="55" t="s">
        <v>62</v>
      </c>
      <c r="D167" s="55" t="s">
        <v>38</v>
      </c>
      <c r="E167" s="1" t="s">
        <v>635</v>
      </c>
      <c r="F167" s="2" t="s">
        <v>636</v>
      </c>
      <c r="G167" s="1" t="s">
        <v>102</v>
      </c>
      <c r="H167" s="1" t="s">
        <v>637</v>
      </c>
      <c r="J167" s="1" t="s">
        <v>38</v>
      </c>
      <c r="K167" s="1" t="s">
        <v>35</v>
      </c>
      <c r="L167" s="2"/>
      <c r="M167" s="1" t="s">
        <v>84</v>
      </c>
      <c r="N167" s="1" t="s">
        <v>84</v>
      </c>
      <c r="O167" s="1" t="s">
        <v>638</v>
      </c>
      <c r="P167" s="50"/>
    </row>
    <row r="168" spans="1:16" s="1" customFormat="1" ht="30" customHeight="1" x14ac:dyDescent="0.25">
      <c r="A168" s="56" t="s">
        <v>785</v>
      </c>
      <c r="B168" s="1" t="s">
        <v>639</v>
      </c>
      <c r="C168" s="55" t="s">
        <v>62</v>
      </c>
      <c r="D168" s="55" t="s">
        <v>35</v>
      </c>
      <c r="F168" s="2" t="s">
        <v>636</v>
      </c>
      <c r="G168" s="1" t="s">
        <v>640</v>
      </c>
      <c r="H168" s="1" t="s">
        <v>637</v>
      </c>
      <c r="J168" s="1" t="s">
        <v>38</v>
      </c>
      <c r="K168" s="1" t="s">
        <v>35</v>
      </c>
      <c r="L168" s="2"/>
      <c r="M168" s="1" t="s">
        <v>84</v>
      </c>
      <c r="N168" s="1" t="s">
        <v>84</v>
      </c>
      <c r="O168" s="1" t="s">
        <v>85</v>
      </c>
      <c r="P168" s="50"/>
    </row>
    <row r="169" spans="1:16" s="1" customFormat="1" ht="30" customHeight="1" x14ac:dyDescent="0.25">
      <c r="A169" s="20" t="s">
        <v>641</v>
      </c>
      <c r="B169" s="12" t="s">
        <v>39</v>
      </c>
      <c r="C169" s="58" t="s">
        <v>323</v>
      </c>
      <c r="D169" s="58" t="s">
        <v>38</v>
      </c>
      <c r="E169" s="12" t="s">
        <v>643</v>
      </c>
      <c r="F169" s="8" t="s">
        <v>644</v>
      </c>
      <c r="G169" s="12" t="s">
        <v>102</v>
      </c>
      <c r="H169" s="12" t="s">
        <v>135</v>
      </c>
      <c r="I169" s="12"/>
      <c r="J169" s="12" t="s">
        <v>38</v>
      </c>
      <c r="K169" s="12" t="s">
        <v>49</v>
      </c>
      <c r="L169" s="8"/>
      <c r="M169" s="12" t="s">
        <v>49</v>
      </c>
      <c r="N169" s="12" t="s">
        <v>49</v>
      </c>
      <c r="O169" s="12" t="s">
        <v>116</v>
      </c>
      <c r="P169" s="49"/>
    </row>
    <row r="170" spans="1:16" s="1" customFormat="1" ht="30" customHeight="1" x14ac:dyDescent="0.25">
      <c r="A170" s="56" t="s">
        <v>641</v>
      </c>
      <c r="B170" s="1" t="s">
        <v>201</v>
      </c>
      <c r="C170" s="55"/>
      <c r="D170" s="55" t="s">
        <v>49</v>
      </c>
      <c r="F170" s="2"/>
      <c r="H170" s="1" t="s">
        <v>49</v>
      </c>
      <c r="J170" s="1" t="s">
        <v>49</v>
      </c>
      <c r="K170" s="1" t="s">
        <v>49</v>
      </c>
      <c r="L170" s="2"/>
      <c r="M170" s="1" t="s">
        <v>49</v>
      </c>
      <c r="N170" s="1" t="s">
        <v>49</v>
      </c>
      <c r="O170" s="1" t="s">
        <v>49</v>
      </c>
      <c r="P170" s="50"/>
    </row>
    <row r="171" spans="1:16" s="1" customFormat="1" ht="30" customHeight="1" x14ac:dyDescent="0.25">
      <c r="A171" s="56" t="s">
        <v>641</v>
      </c>
      <c r="B171" s="1" t="s">
        <v>647</v>
      </c>
      <c r="C171" s="55"/>
      <c r="D171" s="55" t="s">
        <v>49</v>
      </c>
      <c r="F171" s="60">
        <v>45597</v>
      </c>
      <c r="G171" s="1" t="s">
        <v>648</v>
      </c>
      <c r="H171" s="1" t="s">
        <v>49</v>
      </c>
      <c r="J171" s="1" t="s">
        <v>38</v>
      </c>
      <c r="K171" s="1" t="s">
        <v>49</v>
      </c>
      <c r="L171" s="2"/>
      <c r="M171" s="1" t="s">
        <v>49</v>
      </c>
      <c r="N171" s="1" t="s">
        <v>49</v>
      </c>
      <c r="O171" s="1" t="s">
        <v>49</v>
      </c>
      <c r="P171" s="50"/>
    </row>
    <row r="172" spans="1:16" s="1" customFormat="1" ht="30" customHeight="1" x14ac:dyDescent="0.25">
      <c r="A172" s="20" t="s">
        <v>728</v>
      </c>
      <c r="B172" s="12" t="s">
        <v>201</v>
      </c>
      <c r="C172" s="58"/>
      <c r="D172" s="58" t="s">
        <v>49</v>
      </c>
      <c r="E172" s="12"/>
      <c r="F172" s="8"/>
      <c r="G172" s="12"/>
      <c r="H172" s="12" t="s">
        <v>49</v>
      </c>
      <c r="I172" s="12"/>
      <c r="J172" s="12" t="s">
        <v>49</v>
      </c>
      <c r="K172" s="12" t="s">
        <v>49</v>
      </c>
      <c r="L172" s="8"/>
      <c r="M172" s="12" t="s">
        <v>49</v>
      </c>
      <c r="N172" s="12" t="s">
        <v>49</v>
      </c>
      <c r="O172" s="12" t="s">
        <v>49</v>
      </c>
      <c r="P172" s="49" t="s">
        <v>528</v>
      </c>
    </row>
    <row r="173" spans="1:16" s="1" customFormat="1" ht="30" customHeight="1" x14ac:dyDescent="0.25">
      <c r="A173" s="56" t="s">
        <v>728</v>
      </c>
      <c r="B173" s="1" t="s">
        <v>71</v>
      </c>
      <c r="C173" s="55"/>
      <c r="D173" s="55" t="s">
        <v>49</v>
      </c>
      <c r="F173" s="2"/>
      <c r="H173" s="1" t="s">
        <v>49</v>
      </c>
      <c r="J173" s="1" t="s">
        <v>49</v>
      </c>
      <c r="K173" s="1" t="s">
        <v>49</v>
      </c>
      <c r="L173" s="2"/>
      <c r="M173" s="1" t="s">
        <v>49</v>
      </c>
      <c r="N173" s="1" t="s">
        <v>49</v>
      </c>
      <c r="O173" s="1" t="s">
        <v>49</v>
      </c>
      <c r="P173" s="50"/>
    </row>
    <row r="174" spans="1:16" s="1" customFormat="1" ht="30" customHeight="1" x14ac:dyDescent="0.25">
      <c r="A174" s="20" t="s">
        <v>649</v>
      </c>
      <c r="B174" s="12" t="s">
        <v>71</v>
      </c>
      <c r="C174" s="58" t="s">
        <v>531</v>
      </c>
      <c r="D174" s="58" t="s">
        <v>38</v>
      </c>
      <c r="E174" s="12" t="s">
        <v>650</v>
      </c>
      <c r="F174" s="8" t="s">
        <v>651</v>
      </c>
      <c r="G174" s="12" t="s">
        <v>231</v>
      </c>
      <c r="H174" s="12" t="s">
        <v>109</v>
      </c>
      <c r="I174" s="12"/>
      <c r="J174" s="12" t="s">
        <v>38</v>
      </c>
      <c r="K174" s="12" t="s">
        <v>35</v>
      </c>
      <c r="L174" s="8"/>
      <c r="M174" s="12" t="s">
        <v>84</v>
      </c>
      <c r="N174" s="12" t="s">
        <v>84</v>
      </c>
      <c r="O174" s="12" t="s">
        <v>142</v>
      </c>
      <c r="P174" s="44"/>
    </row>
    <row r="175" spans="1:16" s="1" customFormat="1" ht="30" customHeight="1" x14ac:dyDescent="0.25">
      <c r="A175" s="57" t="s">
        <v>730</v>
      </c>
      <c r="B175" s="12" t="s">
        <v>149</v>
      </c>
      <c r="C175" s="58"/>
      <c r="D175" s="58" t="s">
        <v>49</v>
      </c>
      <c r="E175" s="12"/>
      <c r="F175" s="8"/>
      <c r="G175" s="12"/>
      <c r="H175" s="12" t="s">
        <v>49</v>
      </c>
      <c r="I175" s="12"/>
      <c r="J175" s="12" t="s">
        <v>49</v>
      </c>
      <c r="K175" s="12" t="s">
        <v>49</v>
      </c>
      <c r="L175" s="8"/>
      <c r="M175" s="9" t="s">
        <v>49</v>
      </c>
      <c r="N175" s="9" t="s">
        <v>49</v>
      </c>
      <c r="O175" s="9" t="s">
        <v>49</v>
      </c>
      <c r="P175" s="44"/>
    </row>
    <row r="176" spans="1:16" x14ac:dyDescent="0.25">
      <c r="B176" s="12"/>
      <c r="C176" s="58"/>
      <c r="D176" s="58"/>
      <c r="E176" s="10"/>
      <c r="F176" s="8"/>
      <c r="G176" s="12"/>
      <c r="H176" s="12"/>
      <c r="I176" s="12"/>
      <c r="J176" s="12"/>
      <c r="K176" s="12"/>
      <c r="L176" s="8"/>
      <c r="P176" s="19"/>
    </row>
  </sheetData>
  <mergeCells count="13">
    <mergeCell ref="C124:C128"/>
    <mergeCell ref="C104:C111"/>
    <mergeCell ref="C117:C123"/>
    <mergeCell ref="C148:C150"/>
    <mergeCell ref="C89:C91"/>
    <mergeCell ref="C143:C144"/>
    <mergeCell ref="C130:C136"/>
    <mergeCell ref="C3:C7"/>
    <mergeCell ref="C59:C61"/>
    <mergeCell ref="C92:C93"/>
    <mergeCell ref="C17:C21"/>
    <mergeCell ref="C99:C100"/>
    <mergeCell ref="C52:C58"/>
  </mergeCells>
  <phoneticPr fontId="3"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EAB11-5A26-407B-826F-DFBA171B6B96}">
  <dimension ref="A1:Y58"/>
  <sheetViews>
    <sheetView zoomScale="80" zoomScaleNormal="80" workbookViewId="0">
      <pane xSplit="1" topLeftCell="X1" activePane="topRight" state="frozen"/>
      <selection pane="topRight" activeCell="Z57" sqref="Z57"/>
    </sheetView>
  </sheetViews>
  <sheetFormatPr defaultColWidth="42.140625" defaultRowHeight="30" customHeight="1" x14ac:dyDescent="0.25"/>
  <cols>
    <col min="1" max="1" width="42.140625" style="4"/>
    <col min="2" max="7" width="42.140625" style="3"/>
    <col min="8" max="8" width="70.5703125" style="21" customWidth="1"/>
    <col min="9" max="9" width="42.140625" style="21"/>
    <col min="10" max="21" width="42.140625" style="3"/>
    <col min="22" max="22" width="30.7109375" style="3" customWidth="1"/>
    <col min="23" max="23" width="41" style="3" bestFit="1" customWidth="1"/>
    <col min="24" max="24" width="152.7109375" customWidth="1"/>
    <col min="25" max="25" width="42.140625" style="3"/>
  </cols>
  <sheetData>
    <row r="1" spans="1:25" ht="30" customHeight="1" x14ac:dyDescent="0.25">
      <c r="A1" s="22" t="s">
        <v>0</v>
      </c>
      <c r="B1" s="23" t="s">
        <v>751</v>
      </c>
      <c r="C1" s="23" t="s">
        <v>4</v>
      </c>
      <c r="D1" s="23" t="s">
        <v>10</v>
      </c>
      <c r="E1" s="23" t="s">
        <v>12</v>
      </c>
      <c r="F1" s="23" t="s">
        <v>19</v>
      </c>
      <c r="G1" s="23" t="s">
        <v>767</v>
      </c>
      <c r="H1" s="23" t="s">
        <v>796</v>
      </c>
      <c r="I1" s="23" t="s">
        <v>22</v>
      </c>
      <c r="J1" s="24" t="s">
        <v>752</v>
      </c>
      <c r="K1" s="24" t="s">
        <v>753</v>
      </c>
      <c r="L1" s="25" t="s">
        <v>755</v>
      </c>
      <c r="M1" s="24" t="s">
        <v>754</v>
      </c>
      <c r="N1" s="24" t="s">
        <v>756</v>
      </c>
      <c r="O1" s="25" t="s">
        <v>757</v>
      </c>
      <c r="P1" s="25" t="s">
        <v>758</v>
      </c>
      <c r="Q1" s="24" t="s">
        <v>759</v>
      </c>
      <c r="R1" s="24" t="s">
        <v>760</v>
      </c>
      <c r="S1" s="25" t="s">
        <v>791</v>
      </c>
      <c r="T1" s="25" t="s">
        <v>761</v>
      </c>
      <c r="U1" s="24" t="s">
        <v>762</v>
      </c>
      <c r="V1" s="24" t="s">
        <v>782</v>
      </c>
      <c r="W1" s="24" t="s">
        <v>821</v>
      </c>
      <c r="X1" s="26" t="s">
        <v>33</v>
      </c>
      <c r="Y1" s="23" t="s">
        <v>822</v>
      </c>
    </row>
    <row r="2" spans="1:25" ht="30" customHeight="1" x14ac:dyDescent="0.25">
      <c r="A2" s="27" t="s">
        <v>34</v>
      </c>
      <c r="B2" s="3" t="s">
        <v>35</v>
      </c>
      <c r="C2" s="3" t="s">
        <v>36</v>
      </c>
      <c r="D2" s="3" t="s">
        <v>36</v>
      </c>
      <c r="E2" s="3" t="s">
        <v>36</v>
      </c>
      <c r="F2" s="3" t="s">
        <v>36</v>
      </c>
      <c r="G2" s="28" t="s">
        <v>36</v>
      </c>
      <c r="H2" s="29" t="s">
        <v>36</v>
      </c>
      <c r="I2" s="29" t="s">
        <v>36</v>
      </c>
      <c r="J2" s="3" t="s">
        <v>36</v>
      </c>
      <c r="K2" s="3" t="s">
        <v>36</v>
      </c>
      <c r="L2" s="3" t="s">
        <v>36</v>
      </c>
      <c r="M2" s="3" t="s">
        <v>36</v>
      </c>
      <c r="N2" s="3" t="s">
        <v>36</v>
      </c>
      <c r="O2" s="3" t="s">
        <v>36</v>
      </c>
      <c r="P2" s="3" t="s">
        <v>36</v>
      </c>
      <c r="Q2" s="3" t="s">
        <v>36</v>
      </c>
      <c r="R2" s="3" t="s">
        <v>36</v>
      </c>
      <c r="S2" s="3" t="s">
        <v>36</v>
      </c>
      <c r="T2" s="3" t="s">
        <v>36</v>
      </c>
      <c r="U2" s="3" t="s">
        <v>36</v>
      </c>
      <c r="V2" s="28" t="s">
        <v>36</v>
      </c>
      <c r="W2" s="28" t="s">
        <v>819</v>
      </c>
      <c r="X2" s="30"/>
      <c r="Y2" s="3">
        <v>0</v>
      </c>
    </row>
    <row r="3" spans="1:25" ht="30" customHeight="1" x14ac:dyDescent="0.25">
      <c r="A3" s="27" t="s">
        <v>37</v>
      </c>
      <c r="B3" s="3" t="s">
        <v>38</v>
      </c>
      <c r="C3" s="3" t="s">
        <v>38</v>
      </c>
      <c r="D3" s="3" t="s">
        <v>38</v>
      </c>
      <c r="E3" s="3" t="s">
        <v>38</v>
      </c>
      <c r="F3" s="3" t="s">
        <v>48</v>
      </c>
      <c r="G3" s="3" t="s">
        <v>49</v>
      </c>
      <c r="H3" s="31" t="s">
        <v>807</v>
      </c>
      <c r="I3" s="31" t="s">
        <v>52</v>
      </c>
      <c r="J3" s="32" t="s">
        <v>53</v>
      </c>
      <c r="K3" s="32" t="s">
        <v>54</v>
      </c>
      <c r="L3" s="3" t="s">
        <v>55</v>
      </c>
      <c r="M3" s="3" t="s">
        <v>35</v>
      </c>
      <c r="N3" s="3" t="s">
        <v>56</v>
      </c>
      <c r="O3" s="3" t="s">
        <v>35</v>
      </c>
      <c r="P3" s="3" t="s">
        <v>35</v>
      </c>
      <c r="Q3" s="3" t="s">
        <v>35</v>
      </c>
      <c r="R3" s="3" t="s">
        <v>35</v>
      </c>
      <c r="S3" s="3" t="s">
        <v>57</v>
      </c>
      <c r="T3" s="32" t="s">
        <v>58</v>
      </c>
      <c r="U3" s="32" t="s">
        <v>59</v>
      </c>
      <c r="V3" s="3" t="s">
        <v>50</v>
      </c>
      <c r="W3" s="3" t="s">
        <v>819</v>
      </c>
      <c r="X3" s="33" t="s">
        <v>60</v>
      </c>
      <c r="Y3" s="3">
        <v>5</v>
      </c>
    </row>
    <row r="4" spans="1:25" ht="30" customHeight="1" x14ac:dyDescent="0.25">
      <c r="A4" s="27" t="s">
        <v>74</v>
      </c>
      <c r="B4" s="3" t="s">
        <v>38</v>
      </c>
      <c r="C4" s="3" t="s">
        <v>35</v>
      </c>
      <c r="D4" s="3" t="s">
        <v>38</v>
      </c>
      <c r="E4" s="32" t="s">
        <v>35</v>
      </c>
      <c r="F4" s="3" t="s">
        <v>84</v>
      </c>
      <c r="G4" s="3" t="s">
        <v>84</v>
      </c>
      <c r="H4" s="31" t="s">
        <v>803</v>
      </c>
      <c r="I4" s="31" t="s">
        <v>52</v>
      </c>
      <c r="J4" s="3" t="s">
        <v>35</v>
      </c>
      <c r="K4" s="32" t="s">
        <v>86</v>
      </c>
      <c r="L4" s="3" t="s">
        <v>56</v>
      </c>
      <c r="M4" s="3" t="s">
        <v>35</v>
      </c>
      <c r="N4" s="32" t="s">
        <v>87</v>
      </c>
      <c r="O4" s="3" t="s">
        <v>38</v>
      </c>
      <c r="P4" s="3" t="s">
        <v>35</v>
      </c>
      <c r="Q4" s="3" t="s">
        <v>35</v>
      </c>
      <c r="R4" s="3" t="s">
        <v>35</v>
      </c>
      <c r="S4" s="3" t="s">
        <v>35</v>
      </c>
      <c r="T4" s="3" t="s">
        <v>88</v>
      </c>
      <c r="U4" s="3" t="s">
        <v>89</v>
      </c>
      <c r="V4" s="3" t="s">
        <v>50</v>
      </c>
      <c r="W4" s="3" t="s">
        <v>819</v>
      </c>
      <c r="X4" s="30"/>
      <c r="Y4" s="3">
        <v>1</v>
      </c>
    </row>
    <row r="5" spans="1:25" ht="30" customHeight="1" x14ac:dyDescent="0.25">
      <c r="A5" s="27" t="s">
        <v>90</v>
      </c>
      <c r="B5" s="3" t="s">
        <v>35</v>
      </c>
      <c r="C5" s="3" t="s">
        <v>36</v>
      </c>
      <c r="D5" s="3" t="s">
        <v>36</v>
      </c>
      <c r="E5" s="3" t="s">
        <v>36</v>
      </c>
      <c r="F5" s="3" t="s">
        <v>36</v>
      </c>
      <c r="G5" s="28" t="s">
        <v>36</v>
      </c>
      <c r="H5" s="29" t="s">
        <v>36</v>
      </c>
      <c r="I5" s="29" t="s">
        <v>36</v>
      </c>
      <c r="J5" s="3" t="s">
        <v>36</v>
      </c>
      <c r="K5" s="3" t="s">
        <v>36</v>
      </c>
      <c r="L5" s="3" t="s">
        <v>36</v>
      </c>
      <c r="M5" s="3" t="s">
        <v>36</v>
      </c>
      <c r="N5" s="3" t="s">
        <v>36</v>
      </c>
      <c r="O5" s="3" t="s">
        <v>36</v>
      </c>
      <c r="P5" s="3" t="s">
        <v>36</v>
      </c>
      <c r="Q5" s="3" t="s">
        <v>36</v>
      </c>
      <c r="R5" s="3" t="s">
        <v>36</v>
      </c>
      <c r="S5" s="3" t="s">
        <v>36</v>
      </c>
      <c r="T5" s="3" t="s">
        <v>36</v>
      </c>
      <c r="U5" s="3" t="s">
        <v>36</v>
      </c>
      <c r="V5" s="28" t="s">
        <v>36</v>
      </c>
      <c r="W5" s="28" t="s">
        <v>819</v>
      </c>
      <c r="X5" s="30"/>
      <c r="Y5" s="3">
        <v>0</v>
      </c>
    </row>
    <row r="6" spans="1:25" ht="30" customHeight="1" x14ac:dyDescent="0.25">
      <c r="A6" s="27" t="s">
        <v>91</v>
      </c>
      <c r="B6" s="3" t="s">
        <v>38</v>
      </c>
      <c r="C6" s="3" t="s">
        <v>35</v>
      </c>
      <c r="D6" s="3" t="s">
        <v>38</v>
      </c>
      <c r="E6" s="3" t="s">
        <v>35</v>
      </c>
      <c r="F6" s="3" t="s">
        <v>84</v>
      </c>
      <c r="G6" s="3" t="s">
        <v>84</v>
      </c>
      <c r="H6" s="31" t="s">
        <v>803</v>
      </c>
      <c r="I6" s="31" t="s">
        <v>52</v>
      </c>
      <c r="J6" s="32" t="s">
        <v>97</v>
      </c>
      <c r="K6" s="32" t="s">
        <v>98</v>
      </c>
      <c r="L6" s="3" t="s">
        <v>56</v>
      </c>
      <c r="M6" s="3" t="s">
        <v>35</v>
      </c>
      <c r="N6" s="32" t="s">
        <v>87</v>
      </c>
      <c r="O6" s="3" t="s">
        <v>56</v>
      </c>
      <c r="P6" s="3" t="s">
        <v>35</v>
      </c>
      <c r="Q6" s="3" t="s">
        <v>55</v>
      </c>
      <c r="R6" s="3" t="s">
        <v>38</v>
      </c>
      <c r="S6" s="3" t="s">
        <v>35</v>
      </c>
      <c r="T6" s="3" t="s">
        <v>35</v>
      </c>
      <c r="U6" s="32" t="s">
        <v>99</v>
      </c>
      <c r="V6" s="3" t="s">
        <v>50</v>
      </c>
      <c r="W6" s="3" t="s">
        <v>820</v>
      </c>
      <c r="X6" s="33"/>
      <c r="Y6" s="3">
        <v>2</v>
      </c>
    </row>
    <row r="7" spans="1:25" ht="30" customHeight="1" x14ac:dyDescent="0.25">
      <c r="A7" s="34" t="s">
        <v>105</v>
      </c>
      <c r="B7" s="3" t="s">
        <v>38</v>
      </c>
      <c r="C7" s="3" t="s">
        <v>38</v>
      </c>
      <c r="D7" s="3" t="s">
        <v>38</v>
      </c>
      <c r="E7" s="3" t="s">
        <v>38</v>
      </c>
      <c r="F7" s="3" t="s">
        <v>48</v>
      </c>
      <c r="G7" s="3" t="s">
        <v>38</v>
      </c>
      <c r="H7" s="31" t="s">
        <v>803</v>
      </c>
      <c r="I7" s="31" t="s">
        <v>52</v>
      </c>
      <c r="J7" s="32" t="s">
        <v>117</v>
      </c>
      <c r="K7" s="3" t="s">
        <v>35</v>
      </c>
      <c r="L7" s="3" t="s">
        <v>118</v>
      </c>
      <c r="M7" s="3" t="s">
        <v>35</v>
      </c>
      <c r="N7" s="32" t="s">
        <v>87</v>
      </c>
      <c r="O7" s="3" t="s">
        <v>35</v>
      </c>
      <c r="P7" s="3" t="s">
        <v>35</v>
      </c>
      <c r="Q7" s="3" t="s">
        <v>35</v>
      </c>
      <c r="R7" s="3" t="s">
        <v>35</v>
      </c>
      <c r="S7" s="3" t="s">
        <v>35</v>
      </c>
      <c r="T7" s="3" t="s">
        <v>35</v>
      </c>
      <c r="U7" s="3" t="s">
        <v>35</v>
      </c>
      <c r="V7" s="3" t="s">
        <v>50</v>
      </c>
      <c r="W7" s="3" t="s">
        <v>819</v>
      </c>
      <c r="X7" s="33" t="s">
        <v>119</v>
      </c>
      <c r="Y7" s="3">
        <v>5</v>
      </c>
    </row>
    <row r="8" spans="1:25" ht="30" customHeight="1" x14ac:dyDescent="0.25">
      <c r="A8" s="34" t="s">
        <v>130</v>
      </c>
      <c r="B8" s="3" t="s">
        <v>38</v>
      </c>
      <c r="C8" s="3" t="s">
        <v>38</v>
      </c>
      <c r="D8" s="3" t="s">
        <v>38</v>
      </c>
      <c r="E8" s="3" t="s">
        <v>35</v>
      </c>
      <c r="F8" s="3" t="s">
        <v>84</v>
      </c>
      <c r="G8" s="3" t="s">
        <v>84</v>
      </c>
      <c r="H8" s="31" t="s">
        <v>143</v>
      </c>
      <c r="I8" s="31" t="s">
        <v>143</v>
      </c>
      <c r="J8" s="3" t="s">
        <v>144</v>
      </c>
      <c r="K8" s="32" t="s">
        <v>145</v>
      </c>
      <c r="L8" s="3" t="s">
        <v>35</v>
      </c>
      <c r="M8" s="3" t="s">
        <v>35</v>
      </c>
      <c r="N8" s="3" t="s">
        <v>35</v>
      </c>
      <c r="O8" s="3" t="s">
        <v>35</v>
      </c>
      <c r="P8" s="3" t="s">
        <v>35</v>
      </c>
      <c r="Q8" s="3" t="s">
        <v>145</v>
      </c>
      <c r="R8" s="3" t="s">
        <v>35</v>
      </c>
      <c r="S8" s="3" t="s">
        <v>35</v>
      </c>
      <c r="T8" s="3" t="s">
        <v>35</v>
      </c>
      <c r="U8" s="3" t="s">
        <v>35</v>
      </c>
      <c r="V8" s="3" t="s">
        <v>49</v>
      </c>
      <c r="W8" s="3" t="s">
        <v>819</v>
      </c>
      <c r="X8" s="33"/>
      <c r="Y8" s="3">
        <v>5</v>
      </c>
    </row>
    <row r="9" spans="1:25" ht="30" customHeight="1" x14ac:dyDescent="0.25">
      <c r="A9" s="27" t="s">
        <v>152</v>
      </c>
      <c r="B9" s="3" t="s">
        <v>38</v>
      </c>
      <c r="C9" s="3" t="s">
        <v>38</v>
      </c>
      <c r="D9" s="3" t="s">
        <v>38</v>
      </c>
      <c r="E9" s="3" t="s">
        <v>35</v>
      </c>
      <c r="F9" s="3" t="s">
        <v>84</v>
      </c>
      <c r="G9" s="3" t="s">
        <v>84</v>
      </c>
      <c r="H9" s="31" t="s">
        <v>143</v>
      </c>
      <c r="I9" s="31" t="s">
        <v>143</v>
      </c>
      <c r="J9" s="3" t="s">
        <v>144</v>
      </c>
      <c r="K9" s="3" t="s">
        <v>35</v>
      </c>
      <c r="L9" s="3" t="s">
        <v>35</v>
      </c>
      <c r="M9" s="3" t="s">
        <v>35</v>
      </c>
      <c r="N9" s="3" t="s">
        <v>35</v>
      </c>
      <c r="O9" s="3" t="s">
        <v>35</v>
      </c>
      <c r="P9" s="3" t="s">
        <v>35</v>
      </c>
      <c r="Q9" s="3" t="s">
        <v>35</v>
      </c>
      <c r="R9" s="3" t="s">
        <v>35</v>
      </c>
      <c r="S9" s="3" t="s">
        <v>35</v>
      </c>
      <c r="T9" s="3" t="s">
        <v>35</v>
      </c>
      <c r="U9" s="3" t="s">
        <v>35</v>
      </c>
      <c r="V9" s="3" t="s">
        <v>161</v>
      </c>
      <c r="W9" s="3" t="s">
        <v>820</v>
      </c>
      <c r="X9" s="33"/>
      <c r="Y9" s="3">
        <v>2</v>
      </c>
    </row>
    <row r="10" spans="1:25" ht="30" customHeight="1" x14ac:dyDescent="0.25">
      <c r="A10" s="27" t="s">
        <v>164</v>
      </c>
      <c r="B10" s="3" t="s">
        <v>38</v>
      </c>
      <c r="C10" s="3" t="s">
        <v>38</v>
      </c>
      <c r="D10" s="3" t="s">
        <v>38</v>
      </c>
      <c r="E10" s="3" t="s">
        <v>35</v>
      </c>
      <c r="F10" s="3" t="s">
        <v>84</v>
      </c>
      <c r="G10" s="3" t="s">
        <v>84</v>
      </c>
      <c r="H10" s="31" t="s">
        <v>803</v>
      </c>
      <c r="I10" s="31" t="s">
        <v>52</v>
      </c>
      <c r="J10" s="3" t="s">
        <v>35</v>
      </c>
      <c r="K10" s="32" t="s">
        <v>174</v>
      </c>
      <c r="L10" s="3" t="s">
        <v>55</v>
      </c>
      <c r="M10" s="3" t="s">
        <v>35</v>
      </c>
      <c r="N10" s="32" t="s">
        <v>87</v>
      </c>
      <c r="O10" s="3" t="s">
        <v>35</v>
      </c>
      <c r="P10" s="3" t="s">
        <v>35</v>
      </c>
      <c r="Q10" s="3" t="s">
        <v>35</v>
      </c>
      <c r="R10" s="3" t="s">
        <v>35</v>
      </c>
      <c r="S10" s="3" t="s">
        <v>35</v>
      </c>
      <c r="T10" s="3" t="s">
        <v>35</v>
      </c>
      <c r="U10" s="3" t="s">
        <v>175</v>
      </c>
      <c r="V10" s="3" t="s">
        <v>50</v>
      </c>
      <c r="W10" s="3" t="s">
        <v>819</v>
      </c>
      <c r="X10" s="30"/>
      <c r="Y10" s="3">
        <v>1</v>
      </c>
    </row>
    <row r="11" spans="1:25" ht="30" customHeight="1" x14ac:dyDescent="0.25">
      <c r="A11" s="27" t="s">
        <v>176</v>
      </c>
      <c r="B11" s="3" t="s">
        <v>38</v>
      </c>
      <c r="C11" s="35" t="s">
        <v>38</v>
      </c>
      <c r="D11" s="3" t="s">
        <v>35</v>
      </c>
      <c r="E11" s="32" t="s">
        <v>38</v>
      </c>
      <c r="F11" s="3" t="s">
        <v>769</v>
      </c>
      <c r="G11" s="3" t="s">
        <v>38</v>
      </c>
      <c r="H11" s="31" t="s">
        <v>803</v>
      </c>
      <c r="I11" s="31" t="s">
        <v>52</v>
      </c>
      <c r="J11" s="32" t="s">
        <v>184</v>
      </c>
      <c r="K11" s="3" t="s">
        <v>35</v>
      </c>
      <c r="L11" s="3" t="s">
        <v>56</v>
      </c>
      <c r="M11" s="3" t="s">
        <v>35</v>
      </c>
      <c r="N11" s="3" t="s">
        <v>56</v>
      </c>
      <c r="O11" s="3" t="s">
        <v>38</v>
      </c>
      <c r="P11" s="3" t="s">
        <v>38</v>
      </c>
      <c r="Q11" s="3" t="s">
        <v>35</v>
      </c>
      <c r="R11" s="3" t="s">
        <v>35</v>
      </c>
      <c r="S11" s="32" t="s">
        <v>185</v>
      </c>
      <c r="T11" s="3" t="s">
        <v>35</v>
      </c>
      <c r="U11" s="3" t="s">
        <v>186</v>
      </c>
      <c r="V11" s="3" t="s">
        <v>50</v>
      </c>
      <c r="W11" s="3" t="s">
        <v>820</v>
      </c>
      <c r="X11" s="33"/>
      <c r="Y11" s="3">
        <v>4</v>
      </c>
    </row>
    <row r="12" spans="1:25" ht="30" customHeight="1" x14ac:dyDescent="0.25">
      <c r="A12" s="27" t="s">
        <v>722</v>
      </c>
      <c r="B12" s="3" t="s">
        <v>38</v>
      </c>
      <c r="C12" s="3" t="s">
        <v>49</v>
      </c>
      <c r="D12" s="3" t="s">
        <v>49</v>
      </c>
      <c r="E12" s="3" t="s">
        <v>49</v>
      </c>
      <c r="F12" s="3" t="s">
        <v>49</v>
      </c>
      <c r="G12" s="3" t="s">
        <v>49</v>
      </c>
      <c r="H12" s="31" t="s">
        <v>808</v>
      </c>
      <c r="I12" s="31" t="s">
        <v>52</v>
      </c>
      <c r="J12" s="3" t="s">
        <v>38</v>
      </c>
      <c r="K12" s="3" t="s">
        <v>198</v>
      </c>
      <c r="L12" s="3" t="s">
        <v>35</v>
      </c>
      <c r="M12" s="3" t="s">
        <v>35</v>
      </c>
      <c r="N12" s="3" t="s">
        <v>55</v>
      </c>
      <c r="O12" s="3" t="s">
        <v>35</v>
      </c>
      <c r="P12" s="3" t="s">
        <v>35</v>
      </c>
      <c r="Q12" s="3" t="s">
        <v>35</v>
      </c>
      <c r="R12" s="3" t="s">
        <v>35</v>
      </c>
      <c r="S12" s="3" t="s">
        <v>35</v>
      </c>
      <c r="T12" s="3" t="s">
        <v>35</v>
      </c>
      <c r="U12" s="32" t="s">
        <v>199</v>
      </c>
      <c r="V12" s="3" t="s">
        <v>50</v>
      </c>
      <c r="W12" s="3" t="s">
        <v>819</v>
      </c>
      <c r="X12" s="36" t="s">
        <v>200</v>
      </c>
      <c r="Y12" s="3">
        <v>7</v>
      </c>
    </row>
    <row r="13" spans="1:25" ht="30" customHeight="1" x14ac:dyDescent="0.25">
      <c r="A13" s="27" t="s">
        <v>202</v>
      </c>
      <c r="B13" s="3" t="s">
        <v>35</v>
      </c>
      <c r="C13" s="3" t="s">
        <v>36</v>
      </c>
      <c r="D13" s="3" t="s">
        <v>36</v>
      </c>
      <c r="E13" s="3" t="s">
        <v>36</v>
      </c>
      <c r="F13" s="3" t="s">
        <v>36</v>
      </c>
      <c r="G13" s="28" t="s">
        <v>36</v>
      </c>
      <c r="H13" s="29" t="s">
        <v>36</v>
      </c>
      <c r="I13" s="29" t="s">
        <v>36</v>
      </c>
      <c r="J13" s="3" t="s">
        <v>36</v>
      </c>
      <c r="K13" s="3" t="s">
        <v>36</v>
      </c>
      <c r="L13" s="3" t="s">
        <v>36</v>
      </c>
      <c r="M13" s="3" t="s">
        <v>36</v>
      </c>
      <c r="N13" s="3" t="s">
        <v>36</v>
      </c>
      <c r="O13" s="3" t="s">
        <v>36</v>
      </c>
      <c r="P13" s="3" t="s">
        <v>36</v>
      </c>
      <c r="Q13" s="3" t="s">
        <v>36</v>
      </c>
      <c r="R13" s="3" t="s">
        <v>36</v>
      </c>
      <c r="S13" s="3" t="s">
        <v>36</v>
      </c>
      <c r="T13" s="3" t="s">
        <v>36</v>
      </c>
      <c r="U13" s="3" t="s">
        <v>36</v>
      </c>
      <c r="V13" s="28" t="s">
        <v>36</v>
      </c>
      <c r="W13" s="28" t="s">
        <v>820</v>
      </c>
      <c r="X13" s="30"/>
      <c r="Y13" s="3">
        <v>0</v>
      </c>
    </row>
    <row r="14" spans="1:25" ht="30" customHeight="1" x14ac:dyDescent="0.25">
      <c r="A14" s="27" t="s">
        <v>655</v>
      </c>
      <c r="B14" s="3" t="s">
        <v>38</v>
      </c>
      <c r="C14" s="3" t="s">
        <v>38</v>
      </c>
      <c r="D14" s="3" t="s">
        <v>38</v>
      </c>
      <c r="E14" s="3" t="s">
        <v>35</v>
      </c>
      <c r="F14" s="3" t="s">
        <v>84</v>
      </c>
      <c r="G14" s="3" t="s">
        <v>84</v>
      </c>
      <c r="H14" s="31" t="s">
        <v>143</v>
      </c>
      <c r="I14" s="31" t="s">
        <v>143</v>
      </c>
      <c r="J14" s="3" t="s">
        <v>35</v>
      </c>
      <c r="K14" s="3" t="s">
        <v>35</v>
      </c>
      <c r="L14" s="3" t="s">
        <v>35</v>
      </c>
      <c r="M14" s="3" t="s">
        <v>35</v>
      </c>
      <c r="N14" s="3" t="s">
        <v>35</v>
      </c>
      <c r="O14" s="3" t="s">
        <v>35</v>
      </c>
      <c r="P14" s="3" t="s">
        <v>35</v>
      </c>
      <c r="Q14" s="3" t="s">
        <v>35</v>
      </c>
      <c r="R14" s="3" t="s">
        <v>35</v>
      </c>
      <c r="S14" s="3" t="s">
        <v>35</v>
      </c>
      <c r="T14" s="3" t="s">
        <v>35</v>
      </c>
      <c r="U14" s="3" t="s">
        <v>35</v>
      </c>
      <c r="V14" s="3" t="s">
        <v>49</v>
      </c>
      <c r="W14" s="3" t="s">
        <v>819</v>
      </c>
      <c r="X14" s="30"/>
      <c r="Y14" s="3">
        <v>1</v>
      </c>
    </row>
    <row r="15" spans="1:25" ht="30" customHeight="1" x14ac:dyDescent="0.25">
      <c r="A15" s="27" t="s">
        <v>210</v>
      </c>
      <c r="B15" s="3" t="s">
        <v>38</v>
      </c>
      <c r="C15" s="3" t="s">
        <v>35</v>
      </c>
      <c r="D15" s="32" t="s">
        <v>38</v>
      </c>
      <c r="E15" s="32" t="s">
        <v>35</v>
      </c>
      <c r="F15" s="3" t="s">
        <v>84</v>
      </c>
      <c r="G15" s="3" t="s">
        <v>84</v>
      </c>
      <c r="H15" s="31" t="s">
        <v>143</v>
      </c>
      <c r="I15" s="31" t="s">
        <v>143</v>
      </c>
      <c r="J15" s="3" t="s">
        <v>215</v>
      </c>
      <c r="K15" s="3" t="s">
        <v>35</v>
      </c>
      <c r="L15" s="3" t="s">
        <v>35</v>
      </c>
      <c r="M15" s="3" t="s">
        <v>35</v>
      </c>
      <c r="N15" s="3" t="s">
        <v>35</v>
      </c>
      <c r="O15" s="3" t="s">
        <v>35</v>
      </c>
      <c r="P15" s="3" t="s">
        <v>35</v>
      </c>
      <c r="Q15" s="3" t="s">
        <v>145</v>
      </c>
      <c r="R15" s="3" t="s">
        <v>35</v>
      </c>
      <c r="S15" s="3" t="s">
        <v>35</v>
      </c>
      <c r="T15" s="3" t="s">
        <v>35</v>
      </c>
      <c r="U15" s="3" t="s">
        <v>35</v>
      </c>
      <c r="V15" s="3" t="s">
        <v>50</v>
      </c>
      <c r="W15" s="3" t="s">
        <v>819</v>
      </c>
      <c r="X15" s="33"/>
      <c r="Y15" s="3">
        <v>2</v>
      </c>
    </row>
    <row r="16" spans="1:25" ht="30" customHeight="1" x14ac:dyDescent="0.25">
      <c r="A16" s="27" t="s">
        <v>219</v>
      </c>
      <c r="B16" s="3" t="s">
        <v>38</v>
      </c>
      <c r="C16" s="3" t="s">
        <v>38</v>
      </c>
      <c r="D16" s="3" t="s">
        <v>49</v>
      </c>
      <c r="E16" s="3" t="s">
        <v>38</v>
      </c>
      <c r="F16" s="3" t="s">
        <v>51</v>
      </c>
      <c r="G16" s="3" t="s">
        <v>224</v>
      </c>
      <c r="H16" s="31" t="s">
        <v>803</v>
      </c>
      <c r="I16" s="31" t="s">
        <v>225</v>
      </c>
      <c r="J16" s="32" t="s">
        <v>226</v>
      </c>
      <c r="K16" s="3" t="s">
        <v>35</v>
      </c>
      <c r="L16" s="3" t="s">
        <v>35</v>
      </c>
      <c r="M16" s="3" t="s">
        <v>35</v>
      </c>
      <c r="N16" s="3" t="s">
        <v>35</v>
      </c>
      <c r="O16" s="3" t="s">
        <v>35</v>
      </c>
      <c r="P16" s="3" t="s">
        <v>35</v>
      </c>
      <c r="Q16" s="3" t="s">
        <v>35</v>
      </c>
      <c r="R16" s="3" t="s">
        <v>35</v>
      </c>
      <c r="S16" s="3" t="s">
        <v>35</v>
      </c>
      <c r="T16" s="3" t="s">
        <v>35</v>
      </c>
      <c r="U16" s="32" t="s">
        <v>227</v>
      </c>
      <c r="V16" s="3" t="s">
        <v>49</v>
      </c>
      <c r="W16" s="3" t="s">
        <v>819</v>
      </c>
      <c r="X16" s="33"/>
      <c r="Y16" s="3">
        <v>3</v>
      </c>
    </row>
    <row r="17" spans="1:25" ht="30" customHeight="1" x14ac:dyDescent="0.25">
      <c r="A17" s="27" t="s">
        <v>228</v>
      </c>
      <c r="B17" s="3" t="s">
        <v>38</v>
      </c>
      <c r="C17" s="3" t="s">
        <v>35</v>
      </c>
      <c r="D17" s="32" t="s">
        <v>38</v>
      </c>
      <c r="E17" s="32" t="s">
        <v>38</v>
      </c>
      <c r="F17" s="3" t="s">
        <v>239</v>
      </c>
      <c r="G17" s="3" t="s">
        <v>38</v>
      </c>
      <c r="H17" s="31" t="s">
        <v>804</v>
      </c>
      <c r="I17" s="31" t="s">
        <v>52</v>
      </c>
      <c r="J17" s="32" t="s">
        <v>240</v>
      </c>
      <c r="K17" s="3" t="s">
        <v>55</v>
      </c>
      <c r="L17" s="3" t="s">
        <v>35</v>
      </c>
      <c r="M17" s="3" t="s">
        <v>35</v>
      </c>
      <c r="N17" s="3" t="s">
        <v>55</v>
      </c>
      <c r="O17" s="3" t="s">
        <v>35</v>
      </c>
      <c r="P17" s="3" t="s">
        <v>35</v>
      </c>
      <c r="Q17" s="3" t="s">
        <v>35</v>
      </c>
      <c r="R17" s="3" t="s">
        <v>35</v>
      </c>
      <c r="S17" s="3" t="s">
        <v>35</v>
      </c>
      <c r="T17" s="3" t="s">
        <v>35</v>
      </c>
      <c r="U17" s="3" t="s">
        <v>35</v>
      </c>
      <c r="V17" s="3" t="s">
        <v>50</v>
      </c>
      <c r="W17" s="3" t="s">
        <v>820</v>
      </c>
      <c r="X17" s="37" t="s">
        <v>241</v>
      </c>
      <c r="Y17" s="3">
        <v>1</v>
      </c>
    </row>
    <row r="18" spans="1:25" ht="30" customHeight="1" x14ac:dyDescent="0.25">
      <c r="A18" s="27" t="s">
        <v>242</v>
      </c>
      <c r="B18" s="3" t="s">
        <v>38</v>
      </c>
      <c r="C18" s="3" t="s">
        <v>35</v>
      </c>
      <c r="D18" s="3" t="s">
        <v>38</v>
      </c>
      <c r="E18" s="3" t="s">
        <v>35</v>
      </c>
      <c r="F18" s="3" t="s">
        <v>84</v>
      </c>
      <c r="G18" s="3" t="s">
        <v>84</v>
      </c>
      <c r="H18" s="31" t="s">
        <v>803</v>
      </c>
      <c r="I18" s="31" t="s">
        <v>52</v>
      </c>
      <c r="J18" s="3" t="s">
        <v>38</v>
      </c>
      <c r="K18" s="32" t="s">
        <v>249</v>
      </c>
      <c r="L18" s="3" t="s">
        <v>56</v>
      </c>
      <c r="M18" s="3" t="s">
        <v>56</v>
      </c>
      <c r="N18" s="3" t="s">
        <v>55</v>
      </c>
      <c r="O18" s="3" t="s">
        <v>38</v>
      </c>
      <c r="P18" s="3" t="s">
        <v>35</v>
      </c>
      <c r="Q18" s="3" t="s">
        <v>55</v>
      </c>
      <c r="R18" s="3" t="s">
        <v>38</v>
      </c>
      <c r="S18" s="3" t="s">
        <v>250</v>
      </c>
      <c r="T18" s="32" t="s">
        <v>251</v>
      </c>
      <c r="U18" s="32" t="s">
        <v>252</v>
      </c>
      <c r="V18" s="3" t="s">
        <v>161</v>
      </c>
      <c r="W18" s="3" t="s">
        <v>820</v>
      </c>
      <c r="X18" s="38" t="s">
        <v>253</v>
      </c>
      <c r="Y18" s="3">
        <v>5</v>
      </c>
    </row>
    <row r="19" spans="1:25" ht="30" customHeight="1" x14ac:dyDescent="0.25">
      <c r="A19" s="27" t="s">
        <v>258</v>
      </c>
      <c r="B19" s="3" t="s">
        <v>38</v>
      </c>
      <c r="C19" s="3" t="s">
        <v>38</v>
      </c>
      <c r="D19" s="3" t="s">
        <v>38</v>
      </c>
      <c r="E19" s="3" t="s">
        <v>35</v>
      </c>
      <c r="F19" s="3" t="s">
        <v>183</v>
      </c>
      <c r="G19" s="3" t="s">
        <v>84</v>
      </c>
      <c r="H19" s="31" t="s">
        <v>804</v>
      </c>
      <c r="I19" s="31" t="s">
        <v>270</v>
      </c>
      <c r="J19" s="32" t="s">
        <v>271</v>
      </c>
      <c r="K19" s="32" t="s">
        <v>272</v>
      </c>
      <c r="L19" s="3" t="s">
        <v>55</v>
      </c>
      <c r="M19" s="3" t="s">
        <v>35</v>
      </c>
      <c r="N19" s="3" t="s">
        <v>55</v>
      </c>
      <c r="O19" s="3" t="s">
        <v>55</v>
      </c>
      <c r="P19" s="3" t="s">
        <v>35</v>
      </c>
      <c r="Q19" s="3" t="s">
        <v>35</v>
      </c>
      <c r="R19" s="3" t="s">
        <v>35</v>
      </c>
      <c r="S19" s="3" t="s">
        <v>273</v>
      </c>
      <c r="T19" s="3" t="s">
        <v>35</v>
      </c>
      <c r="U19" s="32" t="s">
        <v>274</v>
      </c>
      <c r="V19" s="3" t="s">
        <v>50</v>
      </c>
      <c r="W19" s="3" t="s">
        <v>820</v>
      </c>
      <c r="X19" s="30"/>
      <c r="Y19" s="3">
        <v>1</v>
      </c>
    </row>
    <row r="20" spans="1:25" ht="30" customHeight="1" x14ac:dyDescent="0.25">
      <c r="A20" s="27" t="s">
        <v>275</v>
      </c>
      <c r="B20" s="3" t="s">
        <v>38</v>
      </c>
      <c r="C20" s="3" t="s">
        <v>35</v>
      </c>
      <c r="D20" s="3" t="s">
        <v>38</v>
      </c>
      <c r="E20" s="3" t="s">
        <v>35</v>
      </c>
      <c r="F20" s="3" t="s">
        <v>84</v>
      </c>
      <c r="G20" s="3" t="s">
        <v>84</v>
      </c>
      <c r="H20" s="31" t="s">
        <v>809</v>
      </c>
      <c r="I20" s="31" t="s">
        <v>225</v>
      </c>
      <c r="J20" s="32" t="s">
        <v>282</v>
      </c>
      <c r="K20" s="3" t="s">
        <v>35</v>
      </c>
      <c r="L20" s="3" t="s">
        <v>35</v>
      </c>
      <c r="M20" s="3" t="s">
        <v>35</v>
      </c>
      <c r="N20" s="3" t="s">
        <v>55</v>
      </c>
      <c r="O20" s="3" t="s">
        <v>35</v>
      </c>
      <c r="P20" s="3" t="s">
        <v>35</v>
      </c>
      <c r="Q20" s="3" t="s">
        <v>35</v>
      </c>
      <c r="R20" s="3" t="s">
        <v>35</v>
      </c>
      <c r="S20" s="3" t="s">
        <v>35</v>
      </c>
      <c r="T20" s="3" t="s">
        <v>35</v>
      </c>
      <c r="U20" s="32" t="s">
        <v>283</v>
      </c>
      <c r="V20" s="3" t="s">
        <v>49</v>
      </c>
      <c r="W20" s="3" t="s">
        <v>819</v>
      </c>
      <c r="X20" s="33"/>
      <c r="Y20" s="3">
        <v>2</v>
      </c>
    </row>
    <row r="21" spans="1:25" ht="30" customHeight="1" x14ac:dyDescent="0.25">
      <c r="A21" s="27" t="s">
        <v>285</v>
      </c>
      <c r="B21" s="3" t="s">
        <v>38</v>
      </c>
      <c r="C21" s="3" t="s">
        <v>38</v>
      </c>
      <c r="D21" s="3" t="s">
        <v>38</v>
      </c>
      <c r="E21" s="3" t="s">
        <v>35</v>
      </c>
      <c r="F21" s="3" t="s">
        <v>183</v>
      </c>
      <c r="G21" s="3" t="s">
        <v>84</v>
      </c>
      <c r="H21" s="31" t="s">
        <v>143</v>
      </c>
      <c r="I21" s="31" t="s">
        <v>52</v>
      </c>
      <c r="J21" s="3" t="s">
        <v>35</v>
      </c>
      <c r="K21" s="3" t="s">
        <v>35</v>
      </c>
      <c r="L21" s="32" t="s">
        <v>295</v>
      </c>
      <c r="M21" s="3" t="s">
        <v>35</v>
      </c>
      <c r="N21" s="32" t="s">
        <v>296</v>
      </c>
      <c r="O21" s="3" t="s">
        <v>35</v>
      </c>
      <c r="P21" s="3" t="s">
        <v>35</v>
      </c>
      <c r="Q21" s="3" t="s">
        <v>35</v>
      </c>
      <c r="R21" s="3" t="s">
        <v>35</v>
      </c>
      <c r="S21" s="3" t="s">
        <v>35</v>
      </c>
      <c r="T21" s="3" t="s">
        <v>35</v>
      </c>
      <c r="U21" s="3" t="s">
        <v>35</v>
      </c>
      <c r="V21" s="3" t="s">
        <v>50</v>
      </c>
      <c r="W21" s="3" t="s">
        <v>819</v>
      </c>
      <c r="X21" s="33"/>
      <c r="Y21" s="3">
        <v>7</v>
      </c>
    </row>
    <row r="22" spans="1:25" ht="30" customHeight="1" x14ac:dyDescent="0.25">
      <c r="A22" s="27" t="s">
        <v>302</v>
      </c>
      <c r="B22" s="3" t="s">
        <v>38</v>
      </c>
      <c r="C22" s="3" t="s">
        <v>38</v>
      </c>
      <c r="D22" s="3" t="s">
        <v>38</v>
      </c>
      <c r="E22" s="3" t="s">
        <v>35</v>
      </c>
      <c r="F22" s="3" t="s">
        <v>84</v>
      </c>
      <c r="G22" s="3" t="s">
        <v>84</v>
      </c>
      <c r="H22" s="31" t="s">
        <v>803</v>
      </c>
      <c r="I22" s="31" t="s">
        <v>52</v>
      </c>
      <c r="J22" s="3" t="s">
        <v>35</v>
      </c>
      <c r="K22" s="32" t="s">
        <v>310</v>
      </c>
      <c r="L22" s="3" t="s">
        <v>38</v>
      </c>
      <c r="M22" s="3" t="s">
        <v>35</v>
      </c>
      <c r="N22" s="32" t="s">
        <v>87</v>
      </c>
      <c r="O22" s="3" t="s">
        <v>38</v>
      </c>
      <c r="P22" s="3" t="s">
        <v>35</v>
      </c>
      <c r="Q22" s="3" t="s">
        <v>35</v>
      </c>
      <c r="R22" s="3" t="s">
        <v>35</v>
      </c>
      <c r="S22" s="3" t="s">
        <v>35</v>
      </c>
      <c r="T22" s="3" t="s">
        <v>35</v>
      </c>
      <c r="U22" s="3" t="s">
        <v>35</v>
      </c>
      <c r="V22" s="3" t="s">
        <v>49</v>
      </c>
      <c r="W22" s="3" t="s">
        <v>819</v>
      </c>
      <c r="X22" s="33"/>
      <c r="Y22" s="3">
        <v>3</v>
      </c>
    </row>
    <row r="23" spans="1:25" ht="30" customHeight="1" x14ac:dyDescent="0.25">
      <c r="A23" s="27" t="s">
        <v>315</v>
      </c>
      <c r="B23" s="3" t="s">
        <v>38</v>
      </c>
      <c r="C23" s="3" t="s">
        <v>38</v>
      </c>
      <c r="D23" s="3" t="s">
        <v>38</v>
      </c>
      <c r="E23" s="3" t="s">
        <v>38</v>
      </c>
      <c r="F23" s="3" t="s">
        <v>51</v>
      </c>
      <c r="G23" s="3" t="s">
        <v>224</v>
      </c>
      <c r="H23" s="31" t="s">
        <v>803</v>
      </c>
      <c r="I23" s="31" t="s">
        <v>322</v>
      </c>
      <c r="J23" s="3" t="s">
        <v>35</v>
      </c>
      <c r="K23" s="3" t="s">
        <v>35</v>
      </c>
      <c r="L23" s="3" t="s">
        <v>35</v>
      </c>
      <c r="M23" s="3" t="s">
        <v>35</v>
      </c>
      <c r="N23" s="3" t="s">
        <v>35</v>
      </c>
      <c r="O23" s="3" t="s">
        <v>35</v>
      </c>
      <c r="P23" s="3" t="s">
        <v>35</v>
      </c>
      <c r="Q23" s="3" t="s">
        <v>35</v>
      </c>
      <c r="R23" s="3" t="s">
        <v>38</v>
      </c>
      <c r="S23" s="3" t="s">
        <v>35</v>
      </c>
      <c r="T23" s="3" t="s">
        <v>35</v>
      </c>
      <c r="U23" s="3" t="s">
        <v>35</v>
      </c>
      <c r="V23" s="3" t="s">
        <v>161</v>
      </c>
      <c r="W23" s="3" t="s">
        <v>819</v>
      </c>
      <c r="X23" s="33"/>
      <c r="Y23" s="3">
        <v>3</v>
      </c>
    </row>
    <row r="24" spans="1:25" ht="30" customHeight="1" x14ac:dyDescent="0.25">
      <c r="A24" s="27" t="s">
        <v>328</v>
      </c>
      <c r="B24" s="3" t="s">
        <v>38</v>
      </c>
      <c r="C24" s="3" t="s">
        <v>38</v>
      </c>
      <c r="D24" s="3" t="s">
        <v>35</v>
      </c>
      <c r="E24" s="3" t="s">
        <v>35</v>
      </c>
      <c r="F24" s="3" t="s">
        <v>84</v>
      </c>
      <c r="G24" s="3" t="s">
        <v>84</v>
      </c>
      <c r="H24" s="31" t="s">
        <v>803</v>
      </c>
      <c r="I24" s="31" t="s">
        <v>336</v>
      </c>
      <c r="J24" s="32" t="s">
        <v>337</v>
      </c>
      <c r="K24" s="3" t="s">
        <v>35</v>
      </c>
      <c r="L24" s="3" t="s">
        <v>35</v>
      </c>
      <c r="M24" s="3" t="s">
        <v>35</v>
      </c>
      <c r="N24" s="3" t="s">
        <v>35</v>
      </c>
      <c r="O24" s="3" t="s">
        <v>35</v>
      </c>
      <c r="P24" s="3" t="s">
        <v>35</v>
      </c>
      <c r="Q24" s="3" t="s">
        <v>35</v>
      </c>
      <c r="R24" s="3" t="s">
        <v>35</v>
      </c>
      <c r="S24" s="3" t="s">
        <v>35</v>
      </c>
      <c r="T24" s="3" t="s">
        <v>35</v>
      </c>
      <c r="U24" s="3" t="s">
        <v>35</v>
      </c>
      <c r="V24" s="3" t="s">
        <v>49</v>
      </c>
      <c r="W24" s="3" t="s">
        <v>819</v>
      </c>
      <c r="X24" s="33"/>
      <c r="Y24" s="3">
        <v>5</v>
      </c>
    </row>
    <row r="25" spans="1:25" ht="30" customHeight="1" x14ac:dyDescent="0.25">
      <c r="A25" s="34" t="s">
        <v>763</v>
      </c>
      <c r="B25" s="3" t="s">
        <v>38</v>
      </c>
      <c r="C25" s="3" t="s">
        <v>38</v>
      </c>
      <c r="D25" s="3" t="s">
        <v>38</v>
      </c>
      <c r="E25" s="3" t="s">
        <v>657</v>
      </c>
      <c r="F25" s="3" t="s">
        <v>658</v>
      </c>
      <c r="G25" s="32" t="s">
        <v>358</v>
      </c>
      <c r="H25" s="31" t="s">
        <v>810</v>
      </c>
      <c r="I25" s="31" t="s">
        <v>52</v>
      </c>
      <c r="J25" s="32" t="s">
        <v>359</v>
      </c>
      <c r="K25" s="32" t="s">
        <v>86</v>
      </c>
      <c r="L25" s="3" t="s">
        <v>35</v>
      </c>
      <c r="M25" s="3" t="s">
        <v>360</v>
      </c>
      <c r="N25" s="3" t="s">
        <v>35</v>
      </c>
      <c r="O25" s="3" t="s">
        <v>35</v>
      </c>
      <c r="P25" s="3" t="s">
        <v>35</v>
      </c>
      <c r="Q25" s="3" t="s">
        <v>35</v>
      </c>
      <c r="R25" s="3" t="s">
        <v>35</v>
      </c>
      <c r="S25" s="3" t="s">
        <v>35</v>
      </c>
      <c r="T25" s="3" t="s">
        <v>35</v>
      </c>
      <c r="U25" s="3" t="s">
        <v>35</v>
      </c>
      <c r="V25" s="3" t="s">
        <v>50</v>
      </c>
      <c r="W25" s="3" t="s">
        <v>819</v>
      </c>
      <c r="X25" s="33" t="s">
        <v>361</v>
      </c>
      <c r="Y25" s="3">
        <v>8</v>
      </c>
    </row>
    <row r="26" spans="1:25" ht="30" customHeight="1" x14ac:dyDescent="0.25">
      <c r="A26" s="27" t="s">
        <v>370</v>
      </c>
      <c r="B26" s="3" t="s">
        <v>38</v>
      </c>
      <c r="C26" s="3" t="s">
        <v>49</v>
      </c>
      <c r="D26" s="3" t="s">
        <v>49</v>
      </c>
      <c r="E26" s="3" t="s">
        <v>49</v>
      </c>
      <c r="F26" s="3" t="s">
        <v>49</v>
      </c>
      <c r="G26" s="3" t="s">
        <v>49</v>
      </c>
      <c r="H26" s="31" t="s">
        <v>143</v>
      </c>
      <c r="I26" s="31" t="s">
        <v>143</v>
      </c>
      <c r="J26" s="32" t="s">
        <v>372</v>
      </c>
      <c r="K26" s="3" t="s">
        <v>35</v>
      </c>
      <c r="L26" s="3" t="s">
        <v>35</v>
      </c>
      <c r="M26" s="3" t="s">
        <v>35</v>
      </c>
      <c r="N26" s="3" t="s">
        <v>35</v>
      </c>
      <c r="O26" s="3" t="s">
        <v>35</v>
      </c>
      <c r="P26" s="3" t="s">
        <v>35</v>
      </c>
      <c r="Q26" s="3" t="s">
        <v>35</v>
      </c>
      <c r="R26" s="3" t="s">
        <v>35</v>
      </c>
      <c r="S26" s="3" t="s">
        <v>35</v>
      </c>
      <c r="T26" s="3" t="s">
        <v>35</v>
      </c>
      <c r="U26" s="3" t="s">
        <v>35</v>
      </c>
      <c r="V26" s="3" t="s">
        <v>49</v>
      </c>
      <c r="W26" s="3" t="s">
        <v>819</v>
      </c>
      <c r="X26" s="30"/>
      <c r="Y26" s="3">
        <v>1</v>
      </c>
    </row>
    <row r="27" spans="1:25" ht="30" customHeight="1" x14ac:dyDescent="0.25">
      <c r="A27" s="27" t="s">
        <v>373</v>
      </c>
      <c r="B27" s="3" t="s">
        <v>38</v>
      </c>
      <c r="C27" s="3" t="s">
        <v>49</v>
      </c>
      <c r="D27" s="3" t="s">
        <v>49</v>
      </c>
      <c r="E27" s="3" t="s">
        <v>49</v>
      </c>
      <c r="F27" s="3" t="s">
        <v>49</v>
      </c>
      <c r="G27" s="3" t="s">
        <v>49</v>
      </c>
      <c r="H27" s="31" t="s">
        <v>143</v>
      </c>
      <c r="I27" s="31" t="s">
        <v>143</v>
      </c>
      <c r="J27" s="32" t="s">
        <v>375</v>
      </c>
      <c r="K27" s="3" t="s">
        <v>35</v>
      </c>
      <c r="L27" s="3" t="s">
        <v>35</v>
      </c>
      <c r="M27" s="3" t="s">
        <v>35</v>
      </c>
      <c r="N27" s="3" t="s">
        <v>35</v>
      </c>
      <c r="O27" s="3" t="s">
        <v>35</v>
      </c>
      <c r="P27" s="3" t="s">
        <v>35</v>
      </c>
      <c r="Q27" s="3" t="s">
        <v>35</v>
      </c>
      <c r="R27" s="3" t="s">
        <v>35</v>
      </c>
      <c r="S27" s="3" t="s">
        <v>35</v>
      </c>
      <c r="T27" s="3" t="s">
        <v>35</v>
      </c>
      <c r="U27" s="3" t="s">
        <v>35</v>
      </c>
      <c r="V27" s="3" t="s">
        <v>50</v>
      </c>
      <c r="W27" s="3" t="s">
        <v>819</v>
      </c>
      <c r="X27" s="33"/>
      <c r="Y27" s="3">
        <v>1</v>
      </c>
    </row>
    <row r="28" spans="1:25" ht="30" customHeight="1" x14ac:dyDescent="0.25">
      <c r="A28" s="27" t="s">
        <v>376</v>
      </c>
      <c r="B28" s="3" t="s">
        <v>38</v>
      </c>
      <c r="C28" s="3" t="s">
        <v>49</v>
      </c>
      <c r="D28" s="3" t="s">
        <v>49</v>
      </c>
      <c r="E28" s="3" t="s">
        <v>49</v>
      </c>
      <c r="F28" s="3" t="s">
        <v>49</v>
      </c>
      <c r="G28" s="3" t="s">
        <v>49</v>
      </c>
      <c r="H28" s="31" t="s">
        <v>143</v>
      </c>
      <c r="I28" s="31" t="s">
        <v>143</v>
      </c>
      <c r="J28" s="3" t="s">
        <v>377</v>
      </c>
      <c r="K28" s="3" t="s">
        <v>35</v>
      </c>
      <c r="L28" s="3" t="s">
        <v>35</v>
      </c>
      <c r="M28" s="3" t="s">
        <v>35</v>
      </c>
      <c r="N28" s="3" t="s">
        <v>35</v>
      </c>
      <c r="O28" s="3" t="s">
        <v>35</v>
      </c>
      <c r="P28" s="3" t="s">
        <v>35</v>
      </c>
      <c r="Q28" s="3" t="s">
        <v>35</v>
      </c>
      <c r="R28" s="3" t="s">
        <v>35</v>
      </c>
      <c r="S28" s="3" t="s">
        <v>35</v>
      </c>
      <c r="T28" s="3" t="s">
        <v>35</v>
      </c>
      <c r="U28" s="3" t="s">
        <v>35</v>
      </c>
      <c r="V28" s="3" t="s">
        <v>49</v>
      </c>
      <c r="W28" s="3" t="s">
        <v>819</v>
      </c>
      <c r="X28" s="33"/>
      <c r="Y28" s="3">
        <v>5</v>
      </c>
    </row>
    <row r="29" spans="1:25" ht="30" customHeight="1" x14ac:dyDescent="0.25">
      <c r="A29" s="27" t="s">
        <v>378</v>
      </c>
      <c r="B29" s="3" t="s">
        <v>38</v>
      </c>
      <c r="C29" s="3" t="s">
        <v>49</v>
      </c>
      <c r="D29" s="3" t="s">
        <v>49</v>
      </c>
      <c r="E29" s="3" t="s">
        <v>49</v>
      </c>
      <c r="F29" s="3" t="s">
        <v>49</v>
      </c>
      <c r="G29" s="3" t="s">
        <v>49</v>
      </c>
      <c r="H29" s="31" t="s">
        <v>143</v>
      </c>
      <c r="I29" s="31" t="s">
        <v>143</v>
      </c>
      <c r="J29" s="3" t="s">
        <v>35</v>
      </c>
      <c r="K29" s="3" t="s">
        <v>35</v>
      </c>
      <c r="L29" s="3" t="s">
        <v>35</v>
      </c>
      <c r="M29" s="3" t="s">
        <v>35</v>
      </c>
      <c r="N29" s="3" t="s">
        <v>35</v>
      </c>
      <c r="O29" s="3" t="s">
        <v>35</v>
      </c>
      <c r="P29" s="3" t="s">
        <v>35</v>
      </c>
      <c r="Q29" s="3" t="s">
        <v>35</v>
      </c>
      <c r="R29" s="3" t="s">
        <v>35</v>
      </c>
      <c r="S29" s="3" t="s">
        <v>35</v>
      </c>
      <c r="T29" s="3" t="s">
        <v>35</v>
      </c>
      <c r="U29" s="3" t="s">
        <v>35</v>
      </c>
      <c r="V29" s="3" t="s">
        <v>49</v>
      </c>
      <c r="W29" s="3" t="s">
        <v>819</v>
      </c>
      <c r="X29" s="33"/>
      <c r="Y29" s="3">
        <v>2</v>
      </c>
    </row>
    <row r="30" spans="1:25" ht="30" customHeight="1" x14ac:dyDescent="0.25">
      <c r="A30" s="27" t="s">
        <v>380</v>
      </c>
      <c r="B30" s="3" t="s">
        <v>38</v>
      </c>
      <c r="C30" s="3" t="s">
        <v>49</v>
      </c>
      <c r="D30" s="3" t="s">
        <v>49</v>
      </c>
      <c r="E30" s="3" t="s">
        <v>49</v>
      </c>
      <c r="F30" s="3" t="s">
        <v>49</v>
      </c>
      <c r="G30" s="3" t="s">
        <v>49</v>
      </c>
      <c r="H30" s="31" t="s">
        <v>803</v>
      </c>
      <c r="I30" s="31" t="s">
        <v>270</v>
      </c>
      <c r="J30" s="3" t="s">
        <v>35</v>
      </c>
      <c r="K30" s="32" t="s">
        <v>86</v>
      </c>
      <c r="L30" s="3" t="s">
        <v>56</v>
      </c>
      <c r="M30" s="3" t="s">
        <v>35</v>
      </c>
      <c r="N30" s="32" t="s">
        <v>87</v>
      </c>
      <c r="O30" s="3" t="s">
        <v>35</v>
      </c>
      <c r="P30" s="3" t="s">
        <v>35</v>
      </c>
      <c r="Q30" s="3" t="s">
        <v>35</v>
      </c>
      <c r="R30" s="3" t="s">
        <v>35</v>
      </c>
      <c r="S30" s="3" t="s">
        <v>35</v>
      </c>
      <c r="T30" s="3" t="s">
        <v>35</v>
      </c>
      <c r="U30" s="3" t="s">
        <v>35</v>
      </c>
      <c r="V30" s="3" t="s">
        <v>50</v>
      </c>
      <c r="W30" s="3" t="s">
        <v>819</v>
      </c>
      <c r="X30" s="30"/>
      <c r="Y30" s="3">
        <v>1</v>
      </c>
    </row>
    <row r="31" spans="1:25" ht="30" customHeight="1" x14ac:dyDescent="0.25">
      <c r="A31" s="27" t="s">
        <v>385</v>
      </c>
      <c r="B31" s="3" t="s">
        <v>38</v>
      </c>
      <c r="C31" s="3" t="s">
        <v>38</v>
      </c>
      <c r="D31" s="3" t="s">
        <v>38</v>
      </c>
      <c r="E31" s="3" t="s">
        <v>38</v>
      </c>
      <c r="F31" s="3" t="s">
        <v>51</v>
      </c>
      <c r="G31" s="3" t="s">
        <v>183</v>
      </c>
      <c r="H31" s="31" t="s">
        <v>143</v>
      </c>
      <c r="I31" s="31" t="s">
        <v>322</v>
      </c>
      <c r="J31" s="32" t="s">
        <v>395</v>
      </c>
      <c r="K31" s="3" t="s">
        <v>35</v>
      </c>
      <c r="L31" s="3" t="s">
        <v>38</v>
      </c>
      <c r="M31" s="3" t="s">
        <v>35</v>
      </c>
      <c r="N31" s="3" t="s">
        <v>35</v>
      </c>
      <c r="O31" s="3" t="s">
        <v>35</v>
      </c>
      <c r="P31" s="3" t="s">
        <v>35</v>
      </c>
      <c r="Q31" s="3" t="s">
        <v>35</v>
      </c>
      <c r="R31" s="3" t="s">
        <v>35</v>
      </c>
      <c r="S31" s="3" t="s">
        <v>35</v>
      </c>
      <c r="T31" s="3" t="s">
        <v>35</v>
      </c>
      <c r="U31" s="3" t="s">
        <v>35</v>
      </c>
      <c r="V31" s="3" t="s">
        <v>161</v>
      </c>
      <c r="W31" s="3" t="s">
        <v>820</v>
      </c>
      <c r="X31" s="33"/>
      <c r="Y31" s="3">
        <v>3</v>
      </c>
    </row>
    <row r="32" spans="1:25" ht="30" customHeight="1" x14ac:dyDescent="0.25">
      <c r="A32" s="27" t="s">
        <v>398</v>
      </c>
      <c r="B32" s="3" t="s">
        <v>38</v>
      </c>
      <c r="C32" s="3" t="s">
        <v>38</v>
      </c>
      <c r="D32" s="3" t="s">
        <v>38</v>
      </c>
      <c r="E32" s="3" t="s">
        <v>38</v>
      </c>
      <c r="F32" s="3" t="s">
        <v>770</v>
      </c>
      <c r="G32" s="3" t="s">
        <v>49</v>
      </c>
      <c r="H32" s="31" t="s">
        <v>805</v>
      </c>
      <c r="I32" s="31" t="s">
        <v>52</v>
      </c>
      <c r="J32" s="32" t="s">
        <v>407</v>
      </c>
      <c r="K32" s="32" t="s">
        <v>408</v>
      </c>
      <c r="L32" s="3" t="s">
        <v>35</v>
      </c>
      <c r="M32" s="3" t="s">
        <v>35</v>
      </c>
      <c r="N32" s="3" t="s">
        <v>35</v>
      </c>
      <c r="O32" s="3" t="s">
        <v>35</v>
      </c>
      <c r="P32" s="3" t="s">
        <v>35</v>
      </c>
      <c r="Q32" s="3" t="s">
        <v>38</v>
      </c>
      <c r="R32" s="3" t="s">
        <v>35</v>
      </c>
      <c r="S32" s="3" t="s">
        <v>35</v>
      </c>
      <c r="T32" s="3" t="s">
        <v>35</v>
      </c>
      <c r="U32" s="3" t="s">
        <v>409</v>
      </c>
      <c r="V32" s="3" t="s">
        <v>50</v>
      </c>
      <c r="W32" s="3" t="s">
        <v>820</v>
      </c>
      <c r="X32" s="33"/>
      <c r="Y32" s="3">
        <v>2</v>
      </c>
    </row>
    <row r="33" spans="1:25" ht="30" customHeight="1" x14ac:dyDescent="0.25">
      <c r="A33" s="27" t="s">
        <v>659</v>
      </c>
      <c r="B33" s="3" t="s">
        <v>35</v>
      </c>
      <c r="C33" s="3" t="s">
        <v>36</v>
      </c>
      <c r="D33" s="32" t="s">
        <v>36</v>
      </c>
      <c r="E33" s="32" t="s">
        <v>36</v>
      </c>
      <c r="F33" s="3" t="s">
        <v>36</v>
      </c>
      <c r="G33" s="28" t="s">
        <v>36</v>
      </c>
      <c r="H33" s="29" t="s">
        <v>36</v>
      </c>
      <c r="I33" s="29" t="s">
        <v>36</v>
      </c>
      <c r="J33" s="3" t="s">
        <v>36</v>
      </c>
      <c r="K33" s="3" t="s">
        <v>36</v>
      </c>
      <c r="L33" s="3" t="s">
        <v>36</v>
      </c>
      <c r="M33" s="3" t="s">
        <v>36</v>
      </c>
      <c r="N33" s="3" t="s">
        <v>36</v>
      </c>
      <c r="O33" s="3" t="s">
        <v>36</v>
      </c>
      <c r="P33" s="3" t="s">
        <v>36</v>
      </c>
      <c r="Q33" s="3" t="s">
        <v>36</v>
      </c>
      <c r="R33" s="3" t="s">
        <v>36</v>
      </c>
      <c r="S33" s="3" t="s">
        <v>36</v>
      </c>
      <c r="T33" s="3" t="s">
        <v>36</v>
      </c>
      <c r="U33" s="3" t="s">
        <v>36</v>
      </c>
      <c r="V33" s="28" t="s">
        <v>36</v>
      </c>
      <c r="W33" s="28" t="s">
        <v>819</v>
      </c>
      <c r="X33" s="30"/>
      <c r="Y33" s="3">
        <v>0</v>
      </c>
    </row>
    <row r="34" spans="1:25" ht="30" customHeight="1" x14ac:dyDescent="0.25">
      <c r="A34" s="27" t="s">
        <v>723</v>
      </c>
      <c r="B34" s="3" t="s">
        <v>38</v>
      </c>
      <c r="C34" s="3" t="s">
        <v>38</v>
      </c>
      <c r="D34" s="3" t="s">
        <v>38</v>
      </c>
      <c r="E34" s="3" t="s">
        <v>38</v>
      </c>
      <c r="F34" s="3" t="s">
        <v>48</v>
      </c>
      <c r="G34" s="3" t="s">
        <v>49</v>
      </c>
      <c r="H34" s="31" t="s">
        <v>806</v>
      </c>
      <c r="I34" s="31" t="s">
        <v>52</v>
      </c>
      <c r="J34" s="32" t="s">
        <v>434</v>
      </c>
      <c r="K34" s="32" t="s">
        <v>435</v>
      </c>
      <c r="L34" s="3" t="s">
        <v>35</v>
      </c>
      <c r="M34" s="3" t="s">
        <v>35</v>
      </c>
      <c r="N34" s="3" t="s">
        <v>55</v>
      </c>
      <c r="O34" s="3" t="s">
        <v>35</v>
      </c>
      <c r="P34" s="3" t="s">
        <v>35</v>
      </c>
      <c r="Q34" s="3" t="s">
        <v>38</v>
      </c>
      <c r="R34" s="3" t="s">
        <v>38</v>
      </c>
      <c r="S34" s="3" t="s">
        <v>35</v>
      </c>
      <c r="T34" s="3" t="s">
        <v>35</v>
      </c>
      <c r="U34" s="32" t="s">
        <v>436</v>
      </c>
      <c r="V34" s="3" t="s">
        <v>161</v>
      </c>
      <c r="W34" s="3" t="s">
        <v>819</v>
      </c>
      <c r="X34" s="33"/>
      <c r="Y34" s="3">
        <v>4</v>
      </c>
    </row>
    <row r="35" spans="1:25" ht="30" customHeight="1" x14ac:dyDescent="0.25">
      <c r="A35" s="27" t="s">
        <v>441</v>
      </c>
      <c r="B35" s="3" t="s">
        <v>38</v>
      </c>
      <c r="C35" s="3" t="s">
        <v>35</v>
      </c>
      <c r="D35" s="32" t="s">
        <v>35</v>
      </c>
      <c r="E35" s="3" t="s">
        <v>35</v>
      </c>
      <c r="F35" s="3" t="s">
        <v>183</v>
      </c>
      <c r="G35" s="3" t="s">
        <v>84</v>
      </c>
      <c r="H35" s="31" t="s">
        <v>143</v>
      </c>
      <c r="I35" s="31" t="s">
        <v>143</v>
      </c>
      <c r="J35" s="3" t="s">
        <v>35</v>
      </c>
      <c r="K35" s="3" t="s">
        <v>35</v>
      </c>
      <c r="L35" s="3" t="s">
        <v>35</v>
      </c>
      <c r="M35" s="3" t="s">
        <v>35</v>
      </c>
      <c r="N35" s="3" t="s">
        <v>35</v>
      </c>
      <c r="O35" s="3" t="s">
        <v>35</v>
      </c>
      <c r="P35" s="3" t="s">
        <v>35</v>
      </c>
      <c r="Q35" s="3" t="s">
        <v>35</v>
      </c>
      <c r="R35" s="3" t="s">
        <v>35</v>
      </c>
      <c r="S35" s="3" t="s">
        <v>35</v>
      </c>
      <c r="T35" s="3" t="s">
        <v>35</v>
      </c>
      <c r="U35" s="3" t="s">
        <v>35</v>
      </c>
      <c r="V35" s="3" t="s">
        <v>49</v>
      </c>
      <c r="W35" s="3" t="s">
        <v>819</v>
      </c>
      <c r="X35" s="33" t="s">
        <v>451</v>
      </c>
      <c r="Y35" s="3">
        <v>2</v>
      </c>
    </row>
    <row r="36" spans="1:25" ht="30" customHeight="1" x14ac:dyDescent="0.25">
      <c r="A36" s="27" t="s">
        <v>724</v>
      </c>
      <c r="B36" s="3" t="s">
        <v>38</v>
      </c>
      <c r="C36" s="3" t="s">
        <v>38</v>
      </c>
      <c r="D36" s="3" t="s">
        <v>38</v>
      </c>
      <c r="E36" s="3" t="s">
        <v>38</v>
      </c>
      <c r="F36" s="3" t="s">
        <v>51</v>
      </c>
      <c r="G36" s="3" t="s">
        <v>224</v>
      </c>
      <c r="H36" s="31" t="s">
        <v>803</v>
      </c>
      <c r="I36" s="31" t="s">
        <v>270</v>
      </c>
      <c r="J36" s="3" t="s">
        <v>461</v>
      </c>
      <c r="K36" s="3" t="s">
        <v>35</v>
      </c>
      <c r="L36" s="3" t="s">
        <v>56</v>
      </c>
      <c r="M36" s="3" t="s">
        <v>35</v>
      </c>
      <c r="N36" s="32" t="s">
        <v>296</v>
      </c>
      <c r="O36" s="3" t="s">
        <v>35</v>
      </c>
      <c r="P36" s="3" t="s">
        <v>35</v>
      </c>
      <c r="Q36" s="3" t="s">
        <v>35</v>
      </c>
      <c r="R36" s="3" t="s">
        <v>35</v>
      </c>
      <c r="S36" s="3" t="s">
        <v>35</v>
      </c>
      <c r="T36" s="32" t="s">
        <v>462</v>
      </c>
      <c r="U36" s="3" t="s">
        <v>35</v>
      </c>
      <c r="V36" s="3" t="s">
        <v>50</v>
      </c>
      <c r="W36" s="3" t="s">
        <v>819</v>
      </c>
      <c r="X36" s="33"/>
      <c r="Y36" s="3">
        <v>3</v>
      </c>
    </row>
    <row r="37" spans="1:25" ht="30" customHeight="1" x14ac:dyDescent="0.25">
      <c r="A37" s="27" t="s">
        <v>469</v>
      </c>
      <c r="B37" s="3" t="s">
        <v>38</v>
      </c>
      <c r="C37" s="3" t="s">
        <v>38</v>
      </c>
      <c r="D37" s="32" t="s">
        <v>38</v>
      </c>
      <c r="E37" s="3" t="s">
        <v>38</v>
      </c>
      <c r="F37" s="3" t="s">
        <v>413</v>
      </c>
      <c r="G37" s="3" t="s">
        <v>38</v>
      </c>
      <c r="H37" s="31" t="s">
        <v>803</v>
      </c>
      <c r="I37" s="31" t="s">
        <v>52</v>
      </c>
      <c r="J37" s="32" t="s">
        <v>479</v>
      </c>
      <c r="K37" s="32" t="s">
        <v>86</v>
      </c>
      <c r="L37" s="3" t="s">
        <v>38</v>
      </c>
      <c r="M37" s="3" t="s">
        <v>56</v>
      </c>
      <c r="N37" s="3" t="s">
        <v>56</v>
      </c>
      <c r="O37" s="3" t="s">
        <v>35</v>
      </c>
      <c r="P37" s="3" t="s">
        <v>35</v>
      </c>
      <c r="Q37" s="3" t="s">
        <v>35</v>
      </c>
      <c r="R37" s="3" t="s">
        <v>35</v>
      </c>
      <c r="S37" s="3" t="s">
        <v>35</v>
      </c>
      <c r="T37" s="3" t="s">
        <v>35</v>
      </c>
      <c r="U37" s="3" t="s">
        <v>35</v>
      </c>
      <c r="V37" s="3" t="s">
        <v>50</v>
      </c>
      <c r="W37" s="3" t="s">
        <v>819</v>
      </c>
      <c r="X37" s="33"/>
      <c r="Y37" s="3">
        <v>8</v>
      </c>
    </row>
    <row r="38" spans="1:25" ht="30" customHeight="1" x14ac:dyDescent="0.25">
      <c r="A38" s="27" t="s">
        <v>725</v>
      </c>
      <c r="B38" s="3" t="s">
        <v>38</v>
      </c>
      <c r="C38" s="3" t="s">
        <v>35</v>
      </c>
      <c r="D38" s="3" t="s">
        <v>35</v>
      </c>
      <c r="E38" s="3" t="s">
        <v>35</v>
      </c>
      <c r="F38" s="3" t="s">
        <v>84</v>
      </c>
      <c r="G38" s="3" t="s">
        <v>84</v>
      </c>
      <c r="H38" s="31" t="s">
        <v>143</v>
      </c>
      <c r="I38" s="31" t="s">
        <v>143</v>
      </c>
      <c r="J38" s="3" t="s">
        <v>35</v>
      </c>
      <c r="K38" s="3" t="s">
        <v>35</v>
      </c>
      <c r="L38" s="3" t="s">
        <v>35</v>
      </c>
      <c r="M38" s="3" t="s">
        <v>35</v>
      </c>
      <c r="N38" s="3" t="s">
        <v>35</v>
      </c>
      <c r="O38" s="3" t="s">
        <v>35</v>
      </c>
      <c r="P38" s="3" t="s">
        <v>35</v>
      </c>
      <c r="Q38" s="3" t="s">
        <v>35</v>
      </c>
      <c r="R38" s="3" t="s">
        <v>35</v>
      </c>
      <c r="S38" s="3" t="s">
        <v>35</v>
      </c>
      <c r="T38" s="3" t="s">
        <v>35</v>
      </c>
      <c r="U38" s="3" t="s">
        <v>35</v>
      </c>
      <c r="V38" s="3" t="s">
        <v>49</v>
      </c>
      <c r="W38" s="3" t="s">
        <v>819</v>
      </c>
      <c r="X38" s="30" t="s">
        <v>484</v>
      </c>
      <c r="Y38" s="3">
        <v>1</v>
      </c>
    </row>
    <row r="39" spans="1:25" ht="30" customHeight="1" x14ac:dyDescent="0.25">
      <c r="A39" s="27" t="s">
        <v>485</v>
      </c>
      <c r="B39" s="3" t="s">
        <v>38</v>
      </c>
      <c r="C39" s="3" t="s">
        <v>35</v>
      </c>
      <c r="D39" s="3" t="s">
        <v>35</v>
      </c>
      <c r="E39" s="3" t="s">
        <v>38</v>
      </c>
      <c r="F39" s="3" t="s">
        <v>51</v>
      </c>
      <c r="G39" s="3" t="s">
        <v>224</v>
      </c>
      <c r="H39" s="31" t="s">
        <v>143</v>
      </c>
      <c r="I39" s="31" t="s">
        <v>143</v>
      </c>
      <c r="J39" s="3" t="s">
        <v>35</v>
      </c>
      <c r="K39" s="3" t="s">
        <v>35</v>
      </c>
      <c r="L39" s="3" t="s">
        <v>35</v>
      </c>
      <c r="M39" s="3" t="s">
        <v>35</v>
      </c>
      <c r="N39" s="3" t="s">
        <v>35</v>
      </c>
      <c r="O39" s="3" t="s">
        <v>35</v>
      </c>
      <c r="P39" s="3" t="s">
        <v>35</v>
      </c>
      <c r="Q39" s="3" t="s">
        <v>35</v>
      </c>
      <c r="R39" s="3" t="s">
        <v>35</v>
      </c>
      <c r="S39" s="3" t="s">
        <v>35</v>
      </c>
      <c r="T39" s="3" t="s">
        <v>35</v>
      </c>
      <c r="U39" s="3" t="s">
        <v>35</v>
      </c>
      <c r="V39" s="3" t="s">
        <v>50</v>
      </c>
      <c r="W39" s="3" t="s">
        <v>819</v>
      </c>
      <c r="X39" s="33"/>
      <c r="Y39" s="3">
        <v>4</v>
      </c>
    </row>
    <row r="40" spans="1:25" ht="30" customHeight="1" x14ac:dyDescent="0.25">
      <c r="A40" s="27" t="s">
        <v>494</v>
      </c>
      <c r="B40" s="3" t="s">
        <v>38</v>
      </c>
      <c r="C40" s="3" t="s">
        <v>38</v>
      </c>
      <c r="D40" s="3" t="s">
        <v>49</v>
      </c>
      <c r="E40" s="3" t="s">
        <v>38</v>
      </c>
      <c r="F40" s="3" t="s">
        <v>770</v>
      </c>
      <c r="G40" s="3" t="s">
        <v>224</v>
      </c>
      <c r="H40" s="31" t="s">
        <v>803</v>
      </c>
      <c r="I40" s="31" t="s">
        <v>52</v>
      </c>
      <c r="J40" s="32" t="s">
        <v>497</v>
      </c>
      <c r="K40" s="32" t="s">
        <v>498</v>
      </c>
      <c r="L40" s="3" t="s">
        <v>499</v>
      </c>
      <c r="M40" s="3" t="s">
        <v>35</v>
      </c>
      <c r="N40" s="32" t="s">
        <v>296</v>
      </c>
      <c r="O40" s="3" t="s">
        <v>35</v>
      </c>
      <c r="P40" s="3" t="s">
        <v>35</v>
      </c>
      <c r="Q40" s="3" t="s">
        <v>35</v>
      </c>
      <c r="R40" s="3" t="s">
        <v>35</v>
      </c>
      <c r="S40" s="3" t="s">
        <v>35</v>
      </c>
      <c r="T40" s="3" t="s">
        <v>35</v>
      </c>
      <c r="U40" s="3" t="s">
        <v>35</v>
      </c>
      <c r="V40" s="3" t="s">
        <v>50</v>
      </c>
      <c r="W40" s="3" t="s">
        <v>819</v>
      </c>
      <c r="X40" s="33"/>
      <c r="Y40" s="3">
        <v>7</v>
      </c>
    </row>
    <row r="41" spans="1:25" ht="30" customHeight="1" x14ac:dyDescent="0.25">
      <c r="A41" s="27" t="s">
        <v>506</v>
      </c>
      <c r="B41" s="3" t="s">
        <v>38</v>
      </c>
      <c r="C41" s="3" t="s">
        <v>38</v>
      </c>
      <c r="D41" s="3" t="s">
        <v>38</v>
      </c>
      <c r="E41" s="3" t="s">
        <v>49</v>
      </c>
      <c r="F41" s="3" t="s">
        <v>49</v>
      </c>
      <c r="G41" s="3" t="s">
        <v>49</v>
      </c>
      <c r="H41" s="31" t="s">
        <v>804</v>
      </c>
      <c r="I41" s="31" t="s">
        <v>336</v>
      </c>
      <c r="J41" s="32" t="s">
        <v>516</v>
      </c>
      <c r="K41" s="3" t="s">
        <v>35</v>
      </c>
      <c r="L41" s="3" t="s">
        <v>56</v>
      </c>
      <c r="M41" s="3" t="s">
        <v>35</v>
      </c>
      <c r="N41" s="3" t="s">
        <v>56</v>
      </c>
      <c r="O41" s="3" t="s">
        <v>38</v>
      </c>
      <c r="P41" s="3" t="s">
        <v>35</v>
      </c>
      <c r="Q41" s="3" t="s">
        <v>35</v>
      </c>
      <c r="R41" s="3" t="s">
        <v>35</v>
      </c>
      <c r="S41" s="3" t="s">
        <v>38</v>
      </c>
      <c r="T41" s="3" t="s">
        <v>35</v>
      </c>
      <c r="U41" s="32" t="s">
        <v>517</v>
      </c>
      <c r="V41" s="3" t="s">
        <v>50</v>
      </c>
      <c r="W41" s="3" t="s">
        <v>819</v>
      </c>
      <c r="X41" s="33"/>
      <c r="Y41" s="3">
        <v>5</v>
      </c>
    </row>
    <row r="42" spans="1:25" ht="30" customHeight="1" x14ac:dyDescent="0.25">
      <c r="A42" s="27" t="s">
        <v>726</v>
      </c>
      <c r="B42" s="3" t="s">
        <v>35</v>
      </c>
      <c r="C42" s="3" t="s">
        <v>36</v>
      </c>
      <c r="D42" s="3" t="s">
        <v>36</v>
      </c>
      <c r="E42" s="3" t="s">
        <v>36</v>
      </c>
      <c r="F42" s="3" t="s">
        <v>36</v>
      </c>
      <c r="G42" s="28" t="s">
        <v>36</v>
      </c>
      <c r="H42" s="29" t="s">
        <v>36</v>
      </c>
      <c r="I42" s="29" t="s">
        <v>36</v>
      </c>
      <c r="J42" s="3" t="s">
        <v>36</v>
      </c>
      <c r="K42" s="3" t="s">
        <v>36</v>
      </c>
      <c r="L42" s="3" t="s">
        <v>36</v>
      </c>
      <c r="M42" s="3" t="s">
        <v>36</v>
      </c>
      <c r="N42" s="3" t="s">
        <v>36</v>
      </c>
      <c r="O42" s="3" t="s">
        <v>36</v>
      </c>
      <c r="P42" s="3" t="s">
        <v>36</v>
      </c>
      <c r="Q42" s="3" t="s">
        <v>36</v>
      </c>
      <c r="R42" s="3" t="s">
        <v>36</v>
      </c>
      <c r="S42" s="3" t="s">
        <v>36</v>
      </c>
      <c r="T42" s="3" t="s">
        <v>36</v>
      </c>
      <c r="U42" s="3" t="s">
        <v>36</v>
      </c>
      <c r="V42" s="28" t="s">
        <v>36</v>
      </c>
      <c r="W42" s="28" t="s">
        <v>819</v>
      </c>
      <c r="X42" s="30"/>
      <c r="Y42" s="3">
        <v>0</v>
      </c>
    </row>
    <row r="43" spans="1:25" ht="30" customHeight="1" x14ac:dyDescent="0.25">
      <c r="A43" s="27" t="s">
        <v>522</v>
      </c>
      <c r="B43" s="3" t="s">
        <v>38</v>
      </c>
      <c r="C43" s="3" t="s">
        <v>35</v>
      </c>
      <c r="D43" s="3" t="s">
        <v>38</v>
      </c>
      <c r="E43" s="3" t="s">
        <v>38</v>
      </c>
      <c r="F43" s="3" t="s">
        <v>51</v>
      </c>
      <c r="G43" s="3" t="s">
        <v>224</v>
      </c>
      <c r="H43" s="31" t="s">
        <v>143</v>
      </c>
      <c r="I43" s="31" t="s">
        <v>143</v>
      </c>
      <c r="J43" s="3" t="s">
        <v>144</v>
      </c>
      <c r="K43" s="3" t="s">
        <v>35</v>
      </c>
      <c r="L43" s="3" t="s">
        <v>35</v>
      </c>
      <c r="M43" s="3" t="s">
        <v>35</v>
      </c>
      <c r="N43" s="3" t="s">
        <v>35</v>
      </c>
      <c r="O43" s="3" t="s">
        <v>35</v>
      </c>
      <c r="P43" s="3" t="s">
        <v>35</v>
      </c>
      <c r="Q43" s="3" t="s">
        <v>35</v>
      </c>
      <c r="R43" s="3" t="s">
        <v>35</v>
      </c>
      <c r="S43" s="3" t="s">
        <v>35</v>
      </c>
      <c r="T43" s="3" t="s">
        <v>35</v>
      </c>
      <c r="U43" s="3" t="s">
        <v>35</v>
      </c>
      <c r="V43" s="3" t="s">
        <v>49</v>
      </c>
      <c r="W43" s="3" t="s">
        <v>819</v>
      </c>
      <c r="X43" s="33" t="s">
        <v>528</v>
      </c>
      <c r="Y43" s="3">
        <v>7</v>
      </c>
    </row>
    <row r="44" spans="1:25" ht="30" customHeight="1" x14ac:dyDescent="0.25">
      <c r="A44" s="27" t="s">
        <v>532</v>
      </c>
      <c r="B44" s="3" t="s">
        <v>38</v>
      </c>
      <c r="C44" s="3" t="s">
        <v>35</v>
      </c>
      <c r="D44" s="3" t="s">
        <v>38</v>
      </c>
      <c r="E44" s="3" t="s">
        <v>35</v>
      </c>
      <c r="F44" s="3" t="s">
        <v>84</v>
      </c>
      <c r="G44" s="3" t="s">
        <v>84</v>
      </c>
      <c r="H44" s="31" t="s">
        <v>811</v>
      </c>
      <c r="I44" s="31" t="s">
        <v>52</v>
      </c>
      <c r="J44" s="32" t="s">
        <v>538</v>
      </c>
      <c r="K44" s="3" t="s">
        <v>56</v>
      </c>
      <c r="L44" s="3" t="s">
        <v>56</v>
      </c>
      <c r="M44" s="32" t="s">
        <v>539</v>
      </c>
      <c r="N44" s="3" t="s">
        <v>56</v>
      </c>
      <c r="O44" s="3" t="s">
        <v>35</v>
      </c>
      <c r="P44" s="3" t="s">
        <v>35</v>
      </c>
      <c r="Q44" s="3" t="s">
        <v>35</v>
      </c>
      <c r="R44" s="3" t="s">
        <v>35</v>
      </c>
      <c r="S44" s="3" t="s">
        <v>35</v>
      </c>
      <c r="T44" s="3" t="s">
        <v>35</v>
      </c>
      <c r="U44" s="32" t="s">
        <v>540</v>
      </c>
      <c r="V44" s="3" t="s">
        <v>49</v>
      </c>
      <c r="W44" s="3" t="s">
        <v>819</v>
      </c>
      <c r="X44" s="30"/>
      <c r="Y44" s="3">
        <v>1</v>
      </c>
    </row>
    <row r="45" spans="1:25" ht="30" customHeight="1" x14ac:dyDescent="0.25">
      <c r="A45" s="27" t="s">
        <v>727</v>
      </c>
      <c r="B45" s="3" t="s">
        <v>38</v>
      </c>
      <c r="C45" s="3" t="s">
        <v>49</v>
      </c>
      <c r="D45" s="3" t="s">
        <v>49</v>
      </c>
      <c r="E45" s="3" t="s">
        <v>49</v>
      </c>
      <c r="F45" s="3" t="s">
        <v>49</v>
      </c>
      <c r="G45" s="3" t="s">
        <v>49</v>
      </c>
      <c r="H45" s="31" t="s">
        <v>143</v>
      </c>
      <c r="I45" s="31" t="s">
        <v>143</v>
      </c>
      <c r="J45" s="3" t="s">
        <v>35</v>
      </c>
      <c r="K45" s="3" t="s">
        <v>35</v>
      </c>
      <c r="L45" s="3" t="s">
        <v>35</v>
      </c>
      <c r="M45" s="3" t="s">
        <v>35</v>
      </c>
      <c r="N45" s="3" t="s">
        <v>35</v>
      </c>
      <c r="O45" s="3" t="s">
        <v>35</v>
      </c>
      <c r="P45" s="3" t="s">
        <v>35</v>
      </c>
      <c r="Q45" s="3" t="s">
        <v>35</v>
      </c>
      <c r="R45" s="3" t="s">
        <v>35</v>
      </c>
      <c r="S45" s="3" t="s">
        <v>35</v>
      </c>
      <c r="T45" s="3" t="s">
        <v>35</v>
      </c>
      <c r="U45" s="3" t="s">
        <v>35</v>
      </c>
      <c r="V45" s="3" t="s">
        <v>49</v>
      </c>
      <c r="W45" s="3" t="s">
        <v>819</v>
      </c>
      <c r="X45" s="33" t="s">
        <v>541</v>
      </c>
      <c r="Y45" s="3">
        <v>5</v>
      </c>
    </row>
    <row r="46" spans="1:25" ht="30" customHeight="1" x14ac:dyDescent="0.25">
      <c r="A46" s="39" t="s">
        <v>729</v>
      </c>
      <c r="B46" s="3" t="s">
        <v>38</v>
      </c>
      <c r="C46" s="3" t="s">
        <v>38</v>
      </c>
      <c r="D46" s="32" t="s">
        <v>38</v>
      </c>
      <c r="E46" s="32" t="s">
        <v>35</v>
      </c>
      <c r="F46" s="3" t="s">
        <v>84</v>
      </c>
      <c r="G46" s="3" t="s">
        <v>84</v>
      </c>
      <c r="H46" s="31" t="s">
        <v>143</v>
      </c>
      <c r="I46" s="31" t="s">
        <v>143</v>
      </c>
      <c r="J46" s="3" t="s">
        <v>550</v>
      </c>
      <c r="K46" s="3" t="s">
        <v>35</v>
      </c>
      <c r="L46" s="3" t="s">
        <v>35</v>
      </c>
      <c r="M46" s="3" t="s">
        <v>35</v>
      </c>
      <c r="N46" s="3" t="s">
        <v>35</v>
      </c>
      <c r="O46" s="3" t="s">
        <v>35</v>
      </c>
      <c r="P46" s="3" t="s">
        <v>35</v>
      </c>
      <c r="Q46" s="3" t="s">
        <v>35</v>
      </c>
      <c r="R46" s="3" t="s">
        <v>35</v>
      </c>
      <c r="S46" s="3" t="s">
        <v>35</v>
      </c>
      <c r="T46" s="3" t="s">
        <v>35</v>
      </c>
      <c r="U46" s="3" t="s">
        <v>35</v>
      </c>
      <c r="V46" s="3" t="s">
        <v>50</v>
      </c>
      <c r="W46" s="3" t="s">
        <v>819</v>
      </c>
      <c r="X46" s="33"/>
      <c r="Y46" s="3">
        <v>2</v>
      </c>
    </row>
    <row r="47" spans="1:25" ht="30" customHeight="1" x14ac:dyDescent="0.25">
      <c r="A47" s="27" t="s">
        <v>551</v>
      </c>
      <c r="B47" s="3" t="s">
        <v>38</v>
      </c>
      <c r="C47" s="3" t="s">
        <v>38</v>
      </c>
      <c r="D47" s="32" t="s">
        <v>38</v>
      </c>
      <c r="E47" s="32" t="s">
        <v>35</v>
      </c>
      <c r="F47" s="3" t="s">
        <v>84</v>
      </c>
      <c r="G47" s="3" t="s">
        <v>84</v>
      </c>
      <c r="H47" s="31" t="s">
        <v>803</v>
      </c>
      <c r="I47" s="31" t="s">
        <v>52</v>
      </c>
      <c r="J47" s="3" t="s">
        <v>560</v>
      </c>
      <c r="K47" s="32" t="s">
        <v>561</v>
      </c>
      <c r="L47" s="32" t="s">
        <v>562</v>
      </c>
      <c r="M47" s="32" t="s">
        <v>563</v>
      </c>
      <c r="N47" s="3" t="s">
        <v>56</v>
      </c>
      <c r="O47" s="3" t="s">
        <v>55</v>
      </c>
      <c r="P47" s="3" t="s">
        <v>35</v>
      </c>
      <c r="Q47" s="3" t="s">
        <v>35</v>
      </c>
      <c r="R47" s="3" t="s">
        <v>35</v>
      </c>
      <c r="S47" s="3" t="s">
        <v>35</v>
      </c>
      <c r="T47" s="3" t="s">
        <v>35</v>
      </c>
      <c r="U47" s="32" t="s">
        <v>564</v>
      </c>
      <c r="V47" s="3" t="s">
        <v>50</v>
      </c>
      <c r="W47" s="3" t="s">
        <v>819</v>
      </c>
      <c r="X47" s="33"/>
      <c r="Y47" s="3">
        <v>3</v>
      </c>
    </row>
    <row r="48" spans="1:25" ht="30" customHeight="1" x14ac:dyDescent="0.25">
      <c r="A48" s="27" t="s">
        <v>568</v>
      </c>
      <c r="B48" s="3" t="s">
        <v>38</v>
      </c>
      <c r="C48" s="3" t="s">
        <v>38</v>
      </c>
      <c r="D48" s="32" t="s">
        <v>49</v>
      </c>
      <c r="E48" s="32" t="s">
        <v>38</v>
      </c>
      <c r="F48" s="3" t="s">
        <v>183</v>
      </c>
      <c r="G48" s="3" t="s">
        <v>183</v>
      </c>
      <c r="H48" s="31" t="s">
        <v>803</v>
      </c>
      <c r="I48" s="31" t="s">
        <v>52</v>
      </c>
      <c r="J48" s="32" t="s">
        <v>577</v>
      </c>
      <c r="K48" s="3" t="s">
        <v>35</v>
      </c>
      <c r="L48" s="32" t="s">
        <v>578</v>
      </c>
      <c r="M48" s="3" t="s">
        <v>35</v>
      </c>
      <c r="N48" s="32" t="s">
        <v>296</v>
      </c>
      <c r="O48" s="3" t="s">
        <v>35</v>
      </c>
      <c r="P48" s="3" t="s">
        <v>35</v>
      </c>
      <c r="Q48" s="3" t="s">
        <v>35</v>
      </c>
      <c r="R48" s="3" t="s">
        <v>579</v>
      </c>
      <c r="S48" s="3" t="s">
        <v>35</v>
      </c>
      <c r="T48" s="3" t="s">
        <v>35</v>
      </c>
      <c r="U48" s="3" t="s">
        <v>175</v>
      </c>
      <c r="V48" s="3" t="s">
        <v>50</v>
      </c>
      <c r="W48" s="3" t="s">
        <v>819</v>
      </c>
      <c r="X48" s="33" t="s">
        <v>361</v>
      </c>
      <c r="Y48" s="3">
        <v>3</v>
      </c>
    </row>
    <row r="49" spans="1:25" ht="30" customHeight="1" x14ac:dyDescent="0.25">
      <c r="A49" s="27" t="s">
        <v>581</v>
      </c>
      <c r="B49" s="3" t="s">
        <v>38</v>
      </c>
      <c r="C49" s="3" t="s">
        <v>38</v>
      </c>
      <c r="D49" s="3" t="s">
        <v>38</v>
      </c>
      <c r="E49" s="32" t="s">
        <v>35</v>
      </c>
      <c r="F49" s="3" t="s">
        <v>84</v>
      </c>
      <c r="G49" s="3" t="s">
        <v>84</v>
      </c>
      <c r="H49" s="31" t="s">
        <v>813</v>
      </c>
      <c r="I49" s="31" t="s">
        <v>52</v>
      </c>
      <c r="J49" s="32" t="s">
        <v>588</v>
      </c>
      <c r="K49" s="32" t="s">
        <v>589</v>
      </c>
      <c r="L49" s="3" t="s">
        <v>56</v>
      </c>
      <c r="M49" s="3" t="s">
        <v>35</v>
      </c>
      <c r="N49" s="3" t="s">
        <v>55</v>
      </c>
      <c r="O49" s="3" t="s">
        <v>38</v>
      </c>
      <c r="P49" s="3" t="s">
        <v>35</v>
      </c>
      <c r="Q49" s="3" t="s">
        <v>35</v>
      </c>
      <c r="R49" s="3" t="s">
        <v>35</v>
      </c>
      <c r="S49" s="3" t="s">
        <v>35</v>
      </c>
      <c r="T49" s="3" t="s">
        <v>35</v>
      </c>
      <c r="U49" s="32" t="s">
        <v>590</v>
      </c>
      <c r="V49" s="3" t="s">
        <v>50</v>
      </c>
      <c r="W49" s="3" t="s">
        <v>819</v>
      </c>
      <c r="X49" s="33"/>
      <c r="Y49" s="3">
        <v>4</v>
      </c>
    </row>
    <row r="50" spans="1:25" ht="30" customHeight="1" x14ac:dyDescent="0.25">
      <c r="A50" s="27" t="s">
        <v>592</v>
      </c>
      <c r="B50" s="3" t="s">
        <v>38</v>
      </c>
      <c r="C50" s="3" t="s">
        <v>35</v>
      </c>
      <c r="D50" s="32" t="s">
        <v>38</v>
      </c>
      <c r="E50" s="32" t="s">
        <v>35</v>
      </c>
      <c r="F50" s="3" t="s">
        <v>84</v>
      </c>
      <c r="G50" s="3" t="s">
        <v>84</v>
      </c>
      <c r="H50" s="31" t="s">
        <v>803</v>
      </c>
      <c r="I50" s="31" t="s">
        <v>52</v>
      </c>
      <c r="J50" s="32" t="s">
        <v>598</v>
      </c>
      <c r="K50" s="32" t="s">
        <v>599</v>
      </c>
      <c r="L50" s="3" t="s">
        <v>35</v>
      </c>
      <c r="M50" s="32" t="s">
        <v>600</v>
      </c>
      <c r="N50" s="3" t="s">
        <v>35</v>
      </c>
      <c r="O50" s="3" t="s">
        <v>35</v>
      </c>
      <c r="P50" s="3" t="s">
        <v>35</v>
      </c>
      <c r="Q50" s="3" t="s">
        <v>35</v>
      </c>
      <c r="R50" s="3" t="s">
        <v>35</v>
      </c>
      <c r="S50" s="3" t="s">
        <v>35</v>
      </c>
      <c r="T50" s="3" t="s">
        <v>35</v>
      </c>
      <c r="U50" s="3" t="s">
        <v>35</v>
      </c>
      <c r="V50" s="3" t="s">
        <v>50</v>
      </c>
      <c r="W50" s="3" t="s">
        <v>819</v>
      </c>
      <c r="X50" s="33"/>
      <c r="Y50" s="3">
        <v>2</v>
      </c>
    </row>
    <row r="51" spans="1:25" ht="30" customHeight="1" x14ac:dyDescent="0.25">
      <c r="A51" s="27" t="s">
        <v>601</v>
      </c>
      <c r="B51" s="3" t="s">
        <v>38</v>
      </c>
      <c r="C51" s="3" t="s">
        <v>49</v>
      </c>
      <c r="D51" s="3" t="s">
        <v>49</v>
      </c>
      <c r="E51" s="3" t="s">
        <v>49</v>
      </c>
      <c r="F51" s="3" t="s">
        <v>49</v>
      </c>
      <c r="G51" s="3" t="s">
        <v>49</v>
      </c>
      <c r="H51" s="31" t="s">
        <v>143</v>
      </c>
      <c r="I51" s="31" t="s">
        <v>143</v>
      </c>
      <c r="J51" s="32" t="s">
        <v>602</v>
      </c>
      <c r="K51" s="3" t="s">
        <v>35</v>
      </c>
      <c r="L51" s="3" t="s">
        <v>35</v>
      </c>
      <c r="M51" s="3" t="s">
        <v>35</v>
      </c>
      <c r="N51" s="3" t="s">
        <v>35</v>
      </c>
      <c r="O51" s="3" t="s">
        <v>35</v>
      </c>
      <c r="P51" s="3" t="s">
        <v>35</v>
      </c>
      <c r="Q51" s="3" t="s">
        <v>35</v>
      </c>
      <c r="R51" s="3" t="s">
        <v>35</v>
      </c>
      <c r="S51" s="3" t="s">
        <v>35</v>
      </c>
      <c r="T51" s="3" t="s">
        <v>35</v>
      </c>
      <c r="U51" s="3" t="s">
        <v>35</v>
      </c>
      <c r="V51" s="3" t="s">
        <v>49</v>
      </c>
      <c r="W51" s="3" t="s">
        <v>819</v>
      </c>
      <c r="X51" s="33" t="s">
        <v>528</v>
      </c>
      <c r="Y51" s="3">
        <v>3</v>
      </c>
    </row>
    <row r="52" spans="1:25" ht="30" customHeight="1" x14ac:dyDescent="0.25">
      <c r="A52" s="27" t="s">
        <v>603</v>
      </c>
      <c r="B52" s="3" t="s">
        <v>38</v>
      </c>
      <c r="C52" s="3" t="s">
        <v>38</v>
      </c>
      <c r="D52" s="32" t="s">
        <v>38</v>
      </c>
      <c r="E52" s="3" t="s">
        <v>35</v>
      </c>
      <c r="F52" s="3" t="s">
        <v>84</v>
      </c>
      <c r="G52" s="3" t="s">
        <v>84</v>
      </c>
      <c r="H52" s="31" t="s">
        <v>803</v>
      </c>
      <c r="I52" s="31" t="s">
        <v>52</v>
      </c>
      <c r="J52" s="3" t="s">
        <v>35</v>
      </c>
      <c r="K52" s="32" t="s">
        <v>599</v>
      </c>
      <c r="L52" s="3" t="s">
        <v>35</v>
      </c>
      <c r="M52" s="32" t="s">
        <v>600</v>
      </c>
      <c r="N52" s="3" t="s">
        <v>55</v>
      </c>
      <c r="O52" s="3" t="s">
        <v>38</v>
      </c>
      <c r="P52" s="3" t="s">
        <v>35</v>
      </c>
      <c r="Q52" s="3" t="s">
        <v>35</v>
      </c>
      <c r="R52" s="3" t="s">
        <v>38</v>
      </c>
      <c r="S52" s="3" t="s">
        <v>38</v>
      </c>
      <c r="T52" s="32" t="s">
        <v>607</v>
      </c>
      <c r="U52" s="32" t="s">
        <v>175</v>
      </c>
      <c r="V52" s="3" t="s">
        <v>161</v>
      </c>
      <c r="W52" s="3" t="s">
        <v>819</v>
      </c>
      <c r="X52" s="33" t="s">
        <v>361</v>
      </c>
      <c r="Y52" s="3">
        <v>4</v>
      </c>
    </row>
    <row r="53" spans="1:25" ht="30" customHeight="1" x14ac:dyDescent="0.25">
      <c r="A53" s="27" t="s">
        <v>614</v>
      </c>
      <c r="B53" s="3" t="s">
        <v>38</v>
      </c>
      <c r="C53" s="3" t="s">
        <v>38</v>
      </c>
      <c r="D53" s="3" t="s">
        <v>38</v>
      </c>
      <c r="E53" s="32" t="s">
        <v>35</v>
      </c>
      <c r="F53" s="3" t="s">
        <v>84</v>
      </c>
      <c r="G53" s="3" t="s">
        <v>84</v>
      </c>
      <c r="H53" s="31" t="s">
        <v>803</v>
      </c>
      <c r="I53" s="31" t="s">
        <v>52</v>
      </c>
      <c r="J53" s="32" t="s">
        <v>622</v>
      </c>
      <c r="K53" s="32" t="s">
        <v>145</v>
      </c>
      <c r="L53" s="3" t="s">
        <v>35</v>
      </c>
      <c r="M53" s="32" t="s">
        <v>623</v>
      </c>
      <c r="N53" s="3" t="s">
        <v>35</v>
      </c>
      <c r="O53" s="32" t="s">
        <v>624</v>
      </c>
      <c r="P53" s="3" t="s">
        <v>35</v>
      </c>
      <c r="Q53" s="32" t="s">
        <v>624</v>
      </c>
      <c r="R53" s="3" t="s">
        <v>35</v>
      </c>
      <c r="S53" s="3" t="s">
        <v>35</v>
      </c>
      <c r="T53" s="3" t="s">
        <v>35</v>
      </c>
      <c r="U53" s="3" t="s">
        <v>35</v>
      </c>
      <c r="V53" s="3" t="s">
        <v>50</v>
      </c>
      <c r="W53" s="3" t="s">
        <v>819</v>
      </c>
      <c r="X53" s="33"/>
      <c r="Y53" s="3">
        <v>2</v>
      </c>
    </row>
    <row r="54" spans="1:25" ht="30" customHeight="1" x14ac:dyDescent="0.25">
      <c r="A54" s="34" t="s">
        <v>660</v>
      </c>
      <c r="B54" s="3" t="s">
        <v>38</v>
      </c>
      <c r="C54" s="40" t="s">
        <v>38</v>
      </c>
      <c r="D54" s="40" t="s">
        <v>38</v>
      </c>
      <c r="E54" s="40" t="s">
        <v>35</v>
      </c>
      <c r="F54" s="3" t="s">
        <v>84</v>
      </c>
      <c r="G54" s="3" t="s">
        <v>84</v>
      </c>
      <c r="H54" s="31" t="s">
        <v>803</v>
      </c>
      <c r="I54" s="31" t="s">
        <v>336</v>
      </c>
      <c r="J54" s="32" t="s">
        <v>632</v>
      </c>
      <c r="K54" s="32" t="s">
        <v>633</v>
      </c>
      <c r="L54" s="3" t="s">
        <v>56</v>
      </c>
      <c r="M54" s="3" t="s">
        <v>35</v>
      </c>
      <c r="N54" s="3" t="s">
        <v>55</v>
      </c>
      <c r="O54" s="3" t="s">
        <v>55</v>
      </c>
      <c r="P54" s="3" t="s">
        <v>35</v>
      </c>
      <c r="Q54" s="3" t="s">
        <v>35</v>
      </c>
      <c r="R54" s="3" t="s">
        <v>35</v>
      </c>
      <c r="S54" s="3" t="s">
        <v>55</v>
      </c>
      <c r="T54" s="3" t="s">
        <v>35</v>
      </c>
      <c r="U54" s="32" t="s">
        <v>634</v>
      </c>
      <c r="V54" s="3" t="s">
        <v>50</v>
      </c>
      <c r="W54" s="3" t="s">
        <v>819</v>
      </c>
      <c r="X54" s="33" t="s">
        <v>361</v>
      </c>
      <c r="Y54" s="3">
        <v>3</v>
      </c>
    </row>
    <row r="55" spans="1:25" ht="30" customHeight="1" x14ac:dyDescent="0.25">
      <c r="A55" s="27" t="s">
        <v>641</v>
      </c>
      <c r="B55" s="3" t="s">
        <v>38</v>
      </c>
      <c r="C55" s="3" t="s">
        <v>38</v>
      </c>
      <c r="D55" s="3" t="s">
        <v>38</v>
      </c>
      <c r="E55" s="3" t="s">
        <v>49</v>
      </c>
      <c r="F55" s="3" t="s">
        <v>49</v>
      </c>
      <c r="G55" s="3" t="s">
        <v>49</v>
      </c>
      <c r="H55" s="31" t="s">
        <v>803</v>
      </c>
      <c r="I55" s="31" t="s">
        <v>52</v>
      </c>
      <c r="J55" s="32" t="s">
        <v>645</v>
      </c>
      <c r="K55" s="32" t="s">
        <v>86</v>
      </c>
      <c r="L55" s="3" t="s">
        <v>56</v>
      </c>
      <c r="M55" s="3" t="s">
        <v>35</v>
      </c>
      <c r="N55" s="3" t="s">
        <v>55</v>
      </c>
      <c r="O55" s="3" t="s">
        <v>55</v>
      </c>
      <c r="P55" s="3" t="s">
        <v>35</v>
      </c>
      <c r="Q55" s="3" t="s">
        <v>35</v>
      </c>
      <c r="R55" s="3" t="s">
        <v>38</v>
      </c>
      <c r="S55" s="3" t="s">
        <v>55</v>
      </c>
      <c r="T55" s="3" t="s">
        <v>35</v>
      </c>
      <c r="U55" s="32" t="s">
        <v>646</v>
      </c>
      <c r="V55" s="3" t="s">
        <v>50</v>
      </c>
      <c r="W55" s="3" t="s">
        <v>819</v>
      </c>
      <c r="X55" s="33"/>
      <c r="Y55" s="3">
        <v>3</v>
      </c>
    </row>
    <row r="56" spans="1:25" ht="30" customHeight="1" x14ac:dyDescent="0.25">
      <c r="A56" s="27" t="s">
        <v>728</v>
      </c>
      <c r="B56" s="3" t="s">
        <v>38</v>
      </c>
      <c r="C56" s="3" t="s">
        <v>49</v>
      </c>
      <c r="D56" s="3" t="s">
        <v>49</v>
      </c>
      <c r="E56" s="3" t="s">
        <v>49</v>
      </c>
      <c r="F56" s="3" t="s">
        <v>49</v>
      </c>
      <c r="G56" s="3" t="s">
        <v>49</v>
      </c>
      <c r="H56" s="31" t="s">
        <v>143</v>
      </c>
      <c r="I56" s="31" t="s">
        <v>143</v>
      </c>
      <c r="J56" s="3" t="s">
        <v>35</v>
      </c>
      <c r="K56" s="3" t="s">
        <v>35</v>
      </c>
      <c r="L56" s="3" t="s">
        <v>35</v>
      </c>
      <c r="M56" s="3" t="s">
        <v>35</v>
      </c>
      <c r="N56" s="3" t="s">
        <v>35</v>
      </c>
      <c r="O56" s="3" t="s">
        <v>35</v>
      </c>
      <c r="P56" s="3" t="s">
        <v>35</v>
      </c>
      <c r="Q56" s="3" t="s">
        <v>35</v>
      </c>
      <c r="R56" s="3" t="s">
        <v>35</v>
      </c>
      <c r="S56" s="3" t="s">
        <v>35</v>
      </c>
      <c r="T56" s="3" t="s">
        <v>35</v>
      </c>
      <c r="U56" s="3" t="s">
        <v>35</v>
      </c>
      <c r="V56" s="3" t="s">
        <v>49</v>
      </c>
      <c r="W56" s="3" t="s">
        <v>820</v>
      </c>
      <c r="X56" s="33" t="s">
        <v>528</v>
      </c>
      <c r="Y56" s="3">
        <v>2</v>
      </c>
    </row>
    <row r="57" spans="1:25" ht="30" customHeight="1" x14ac:dyDescent="0.25">
      <c r="A57" s="27" t="s">
        <v>649</v>
      </c>
      <c r="B57" s="3" t="s">
        <v>38</v>
      </c>
      <c r="C57" s="3" t="s">
        <v>38</v>
      </c>
      <c r="D57" s="3" t="s">
        <v>38</v>
      </c>
      <c r="E57" s="3" t="s">
        <v>35</v>
      </c>
      <c r="F57" s="3" t="s">
        <v>84</v>
      </c>
      <c r="G57" s="3" t="s">
        <v>84</v>
      </c>
      <c r="H57" s="31" t="s">
        <v>143</v>
      </c>
      <c r="I57" s="31" t="s">
        <v>143</v>
      </c>
      <c r="J57" s="32" t="s">
        <v>653</v>
      </c>
      <c r="K57" s="3" t="s">
        <v>35</v>
      </c>
      <c r="L57" s="3" t="s">
        <v>35</v>
      </c>
      <c r="M57" s="3" t="s">
        <v>35</v>
      </c>
      <c r="N57" s="3" t="s">
        <v>35</v>
      </c>
      <c r="O57" s="3" t="s">
        <v>35</v>
      </c>
      <c r="P57" s="3" t="s">
        <v>35</v>
      </c>
      <c r="Q57" s="3" t="s">
        <v>35</v>
      </c>
      <c r="R57" s="3" t="s">
        <v>35</v>
      </c>
      <c r="S57" s="3" t="s">
        <v>35</v>
      </c>
      <c r="T57" s="3" t="s">
        <v>35</v>
      </c>
      <c r="U57" s="3" t="s">
        <v>35</v>
      </c>
      <c r="V57" s="3" t="s">
        <v>49</v>
      </c>
      <c r="W57" s="3" t="s">
        <v>819</v>
      </c>
      <c r="X57" s="30"/>
      <c r="Y57" s="3">
        <v>1</v>
      </c>
    </row>
    <row r="58" spans="1:25" ht="30" customHeight="1" x14ac:dyDescent="0.25">
      <c r="A58" s="41" t="s">
        <v>730</v>
      </c>
      <c r="B58" s="5" t="s">
        <v>38</v>
      </c>
      <c r="C58" s="5" t="s">
        <v>49</v>
      </c>
      <c r="D58" s="5" t="s">
        <v>49</v>
      </c>
      <c r="E58" s="5" t="s">
        <v>49</v>
      </c>
      <c r="F58" s="5" t="s">
        <v>49</v>
      </c>
      <c r="G58" s="5" t="s">
        <v>49</v>
      </c>
      <c r="H58" s="42" t="s">
        <v>143</v>
      </c>
      <c r="I58" s="42" t="s">
        <v>143</v>
      </c>
      <c r="J58" s="5" t="s">
        <v>35</v>
      </c>
      <c r="K58" s="5" t="s">
        <v>35</v>
      </c>
      <c r="L58" s="5" t="s">
        <v>35</v>
      </c>
      <c r="M58" s="5" t="s">
        <v>35</v>
      </c>
      <c r="N58" s="5" t="s">
        <v>35</v>
      </c>
      <c r="O58" s="5" t="s">
        <v>35</v>
      </c>
      <c r="P58" s="5" t="s">
        <v>35</v>
      </c>
      <c r="Q58" s="5" t="s">
        <v>35</v>
      </c>
      <c r="R58" s="5" t="s">
        <v>35</v>
      </c>
      <c r="S58" s="5" t="s">
        <v>35</v>
      </c>
      <c r="T58" s="5" t="s">
        <v>35</v>
      </c>
      <c r="U58" s="5" t="s">
        <v>35</v>
      </c>
      <c r="V58" s="5" t="s">
        <v>49</v>
      </c>
      <c r="W58" s="5" t="s">
        <v>819</v>
      </c>
      <c r="X58" s="43"/>
      <c r="Y58" s="5">
        <v>1</v>
      </c>
    </row>
  </sheetData>
  <conditionalFormatting sqref="A1:A58">
    <cfRule type="duplicateValues" dxfId="3" priority="77"/>
    <cfRule type="duplicateValues" dxfId="2" priority="78"/>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C3F01-2235-4F27-B238-2408D3DA8E12}">
  <dimension ref="A1:H58"/>
  <sheetViews>
    <sheetView zoomScale="80" zoomScaleNormal="80" workbookViewId="0">
      <selection activeCell="D52" sqref="D52"/>
    </sheetView>
  </sheetViews>
  <sheetFormatPr defaultRowHeight="60" customHeight="1" x14ac:dyDescent="0.25"/>
  <cols>
    <col min="1" max="1" width="44.140625" style="4" customWidth="1"/>
    <col min="2" max="2" width="72.42578125" style="1" customWidth="1"/>
    <col min="3" max="3" width="55" style="1" customWidth="1"/>
    <col min="4" max="4" width="77.5703125" style="2" customWidth="1"/>
    <col min="5" max="5" width="53.28515625" style="2" customWidth="1"/>
    <col min="6" max="6" width="65.28515625" style="1" customWidth="1"/>
    <col min="7" max="7" width="39.7109375" style="1" customWidth="1"/>
    <col min="8" max="8" width="45.140625" customWidth="1"/>
  </cols>
  <sheetData>
    <row r="1" spans="1:8" ht="60" customHeight="1" x14ac:dyDescent="0.25">
      <c r="A1" s="22" t="s">
        <v>0</v>
      </c>
      <c r="B1" s="77" t="s">
        <v>2</v>
      </c>
      <c r="C1" s="77" t="s">
        <v>11</v>
      </c>
      <c r="D1" s="77" t="s">
        <v>14</v>
      </c>
      <c r="E1" s="77" t="s">
        <v>15</v>
      </c>
      <c r="F1" s="77" t="s">
        <v>16</v>
      </c>
      <c r="G1" s="77" t="s">
        <v>17</v>
      </c>
      <c r="H1" s="78" t="s">
        <v>18</v>
      </c>
    </row>
    <row r="2" spans="1:8" ht="60" customHeight="1" x14ac:dyDescent="0.25">
      <c r="A2" s="27" t="s">
        <v>34</v>
      </c>
      <c r="B2" s="16" t="s">
        <v>36</v>
      </c>
      <c r="C2" s="16" t="s">
        <v>36</v>
      </c>
      <c r="D2" s="16" t="s">
        <v>36</v>
      </c>
      <c r="E2" s="16" t="s">
        <v>36</v>
      </c>
      <c r="F2" s="16" t="s">
        <v>36</v>
      </c>
      <c r="G2" s="16" t="s">
        <v>36</v>
      </c>
      <c r="H2" s="47" t="s">
        <v>35</v>
      </c>
    </row>
    <row r="3" spans="1:8" ht="60" customHeight="1" x14ac:dyDescent="0.25">
      <c r="A3" s="27" t="s">
        <v>37</v>
      </c>
      <c r="B3" s="1" t="s">
        <v>771</v>
      </c>
      <c r="C3" s="1" t="s">
        <v>43</v>
      </c>
      <c r="D3" s="65" t="s">
        <v>45</v>
      </c>
      <c r="E3" s="65" t="s">
        <v>46</v>
      </c>
      <c r="F3" s="1" t="s">
        <v>47</v>
      </c>
      <c r="H3" s="47"/>
    </row>
    <row r="4" spans="1:8" ht="60" customHeight="1" x14ac:dyDescent="0.25">
      <c r="A4" s="27" t="s">
        <v>74</v>
      </c>
      <c r="B4" s="1" t="s">
        <v>75</v>
      </c>
      <c r="C4" s="1" t="s">
        <v>78</v>
      </c>
      <c r="D4" s="2" t="s">
        <v>80</v>
      </c>
      <c r="E4" s="2" t="s">
        <v>81</v>
      </c>
      <c r="F4" s="1" t="s">
        <v>82</v>
      </c>
      <c r="G4" s="1" t="s">
        <v>83</v>
      </c>
      <c r="H4" s="47"/>
    </row>
    <row r="5" spans="1:8" ht="60" customHeight="1" x14ac:dyDescent="0.25">
      <c r="A5" s="27" t="s">
        <v>90</v>
      </c>
      <c r="B5" s="16" t="s">
        <v>36</v>
      </c>
      <c r="C5" s="16" t="s">
        <v>36</v>
      </c>
      <c r="D5" s="16" t="s">
        <v>36</v>
      </c>
      <c r="E5" s="16" t="s">
        <v>36</v>
      </c>
      <c r="F5" s="16" t="s">
        <v>36</v>
      </c>
      <c r="G5" s="16" t="s">
        <v>36</v>
      </c>
      <c r="H5" s="47" t="s">
        <v>35</v>
      </c>
    </row>
    <row r="6" spans="1:8" ht="60" customHeight="1" x14ac:dyDescent="0.25">
      <c r="A6" s="27" t="s">
        <v>91</v>
      </c>
      <c r="B6" s="1" t="s">
        <v>92</v>
      </c>
      <c r="C6" s="1" t="s">
        <v>104</v>
      </c>
      <c r="D6" s="1" t="s">
        <v>94</v>
      </c>
      <c r="E6" s="1" t="s">
        <v>95</v>
      </c>
      <c r="F6" s="1" t="s">
        <v>96</v>
      </c>
      <c r="G6" s="1" t="s">
        <v>35</v>
      </c>
      <c r="H6" s="47"/>
    </row>
    <row r="7" spans="1:8" ht="60" customHeight="1" x14ac:dyDescent="0.25">
      <c r="A7" s="34" t="s">
        <v>105</v>
      </c>
      <c r="B7" s="1" t="s">
        <v>106</v>
      </c>
      <c r="C7" s="1" t="s">
        <v>110</v>
      </c>
      <c r="D7" s="1" t="s">
        <v>112</v>
      </c>
      <c r="E7" s="1" t="s">
        <v>113</v>
      </c>
      <c r="F7" s="1" t="s">
        <v>114</v>
      </c>
      <c r="G7" s="1" t="s">
        <v>115</v>
      </c>
      <c r="H7" s="47"/>
    </row>
    <row r="8" spans="1:8" ht="60" customHeight="1" x14ac:dyDescent="0.25">
      <c r="A8" s="34" t="s">
        <v>130</v>
      </c>
      <c r="B8" s="1" t="s">
        <v>131</v>
      </c>
      <c r="C8" s="1" t="s">
        <v>137</v>
      </c>
      <c r="D8" s="1" t="s">
        <v>139</v>
      </c>
      <c r="E8" s="1" t="s">
        <v>140</v>
      </c>
      <c r="F8" s="1" t="s">
        <v>35</v>
      </c>
      <c r="G8" s="1" t="s">
        <v>141</v>
      </c>
      <c r="H8" s="47"/>
    </row>
    <row r="9" spans="1:8" ht="60" customHeight="1" x14ac:dyDescent="0.25">
      <c r="A9" s="27" t="s">
        <v>152</v>
      </c>
      <c r="B9" s="1" t="s">
        <v>153</v>
      </c>
      <c r="C9" s="1" t="s">
        <v>157</v>
      </c>
      <c r="D9" s="1" t="s">
        <v>158</v>
      </c>
      <c r="E9" s="1" t="s">
        <v>159</v>
      </c>
      <c r="F9" s="1" t="s">
        <v>160</v>
      </c>
      <c r="H9" s="47"/>
    </row>
    <row r="10" spans="1:8" ht="60" customHeight="1" x14ac:dyDescent="0.25">
      <c r="A10" s="27" t="s">
        <v>164</v>
      </c>
      <c r="B10" s="1" t="s">
        <v>165</v>
      </c>
      <c r="C10" s="1" t="s">
        <v>170</v>
      </c>
      <c r="D10" s="2" t="s">
        <v>171</v>
      </c>
      <c r="F10" s="1" t="s">
        <v>172</v>
      </c>
      <c r="H10" s="47"/>
    </row>
    <row r="11" spans="1:8" ht="60" customHeight="1" x14ac:dyDescent="0.25">
      <c r="A11" s="27" t="s">
        <v>176</v>
      </c>
      <c r="B11" s="1" t="s">
        <v>177</v>
      </c>
      <c r="D11" s="1" t="s">
        <v>180</v>
      </c>
      <c r="E11" s="1" t="s">
        <v>181</v>
      </c>
      <c r="F11" s="1" t="s">
        <v>182</v>
      </c>
      <c r="H11" s="47"/>
    </row>
    <row r="12" spans="1:8" ht="60" customHeight="1" x14ac:dyDescent="0.25">
      <c r="A12" s="27" t="s">
        <v>722</v>
      </c>
      <c r="B12" s="1" t="s">
        <v>197</v>
      </c>
      <c r="H12" s="47"/>
    </row>
    <row r="13" spans="1:8" ht="60" customHeight="1" x14ac:dyDescent="0.25">
      <c r="A13" s="27" t="s">
        <v>202</v>
      </c>
      <c r="B13" s="16" t="s">
        <v>36</v>
      </c>
      <c r="C13" s="16" t="s">
        <v>36</v>
      </c>
      <c r="D13" s="16" t="s">
        <v>36</v>
      </c>
      <c r="E13" s="16" t="s">
        <v>36</v>
      </c>
      <c r="F13" s="16" t="s">
        <v>36</v>
      </c>
      <c r="G13" s="16" t="s">
        <v>36</v>
      </c>
      <c r="H13" s="79" t="s">
        <v>203</v>
      </c>
    </row>
    <row r="14" spans="1:8" ht="60" customHeight="1" x14ac:dyDescent="0.25">
      <c r="A14" s="27" t="s">
        <v>655</v>
      </c>
      <c r="C14" s="1" t="s">
        <v>206</v>
      </c>
      <c r="D14" s="2" t="s">
        <v>207</v>
      </c>
      <c r="E14" s="2" t="s">
        <v>208</v>
      </c>
      <c r="F14" s="1" t="s">
        <v>209</v>
      </c>
      <c r="H14" s="47"/>
    </row>
    <row r="15" spans="1:8" ht="60" customHeight="1" x14ac:dyDescent="0.25">
      <c r="A15" s="27" t="s">
        <v>210</v>
      </c>
      <c r="B15" s="1" t="s">
        <v>211</v>
      </c>
      <c r="C15" s="1" t="s">
        <v>786</v>
      </c>
      <c r="D15" s="2" t="s">
        <v>218</v>
      </c>
      <c r="F15" s="1" t="s">
        <v>35</v>
      </c>
      <c r="G15" s="1" t="s">
        <v>214</v>
      </c>
      <c r="H15" s="47"/>
    </row>
    <row r="16" spans="1:8" ht="60" customHeight="1" x14ac:dyDescent="0.25">
      <c r="A16" s="27" t="s">
        <v>219</v>
      </c>
      <c r="B16" s="1" t="s">
        <v>220</v>
      </c>
      <c r="H16" s="47"/>
    </row>
    <row r="17" spans="1:8" ht="60" customHeight="1" x14ac:dyDescent="0.25">
      <c r="A17" s="27" t="s">
        <v>228</v>
      </c>
      <c r="B17" s="69" t="s">
        <v>229</v>
      </c>
      <c r="C17" s="1" t="s">
        <v>233</v>
      </c>
      <c r="D17" s="2" t="s">
        <v>235</v>
      </c>
      <c r="E17" s="2" t="s">
        <v>236</v>
      </c>
      <c r="F17" s="1" t="s">
        <v>237</v>
      </c>
      <c r="G17" s="2" t="s">
        <v>238</v>
      </c>
      <c r="H17" s="47"/>
    </row>
    <row r="18" spans="1:8" ht="60" customHeight="1" x14ac:dyDescent="0.25">
      <c r="A18" s="27" t="s">
        <v>242</v>
      </c>
      <c r="B18" s="1" t="s">
        <v>243</v>
      </c>
      <c r="C18" s="1" t="s">
        <v>245</v>
      </c>
      <c r="D18" s="1" t="s">
        <v>246</v>
      </c>
      <c r="E18" s="1" t="s">
        <v>247</v>
      </c>
      <c r="F18" s="1" t="s">
        <v>248</v>
      </c>
      <c r="H18" s="47"/>
    </row>
    <row r="19" spans="1:8" ht="60" customHeight="1" x14ac:dyDescent="0.25">
      <c r="A19" s="27" t="s">
        <v>258</v>
      </c>
      <c r="B19" s="1" t="s">
        <v>260</v>
      </c>
      <c r="C19" s="1" t="s">
        <v>265</v>
      </c>
      <c r="D19" s="2" t="s">
        <v>267</v>
      </c>
      <c r="E19" s="2" t="s">
        <v>268</v>
      </c>
      <c r="F19" s="1" t="s">
        <v>35</v>
      </c>
      <c r="G19" s="1" t="s">
        <v>269</v>
      </c>
      <c r="H19" s="47"/>
    </row>
    <row r="20" spans="1:8" ht="60" customHeight="1" x14ac:dyDescent="0.25">
      <c r="A20" s="27" t="s">
        <v>275</v>
      </c>
      <c r="B20" s="1" t="s">
        <v>276</v>
      </c>
      <c r="C20" s="1" t="s">
        <v>278</v>
      </c>
      <c r="D20" s="1" t="s">
        <v>279</v>
      </c>
      <c r="E20" s="1" t="s">
        <v>280</v>
      </c>
      <c r="F20" s="1" t="s">
        <v>281</v>
      </c>
      <c r="H20" s="47"/>
    </row>
    <row r="21" spans="1:8" ht="60" customHeight="1" x14ac:dyDescent="0.25">
      <c r="A21" s="27" t="s">
        <v>285</v>
      </c>
      <c r="B21" s="1" t="s">
        <v>286</v>
      </c>
      <c r="C21" s="1" t="s">
        <v>290</v>
      </c>
      <c r="D21" s="1" t="s">
        <v>292</v>
      </c>
      <c r="E21" s="1" t="s">
        <v>293</v>
      </c>
      <c r="F21" s="1" t="s">
        <v>294</v>
      </c>
      <c r="H21" s="47"/>
    </row>
    <row r="22" spans="1:8" ht="60" customHeight="1" x14ac:dyDescent="0.25">
      <c r="A22" s="27" t="s">
        <v>302</v>
      </c>
      <c r="B22" s="1" t="s">
        <v>303</v>
      </c>
      <c r="C22" s="1" t="s">
        <v>305</v>
      </c>
      <c r="D22" s="1" t="s">
        <v>306</v>
      </c>
      <c r="E22" s="1" t="s">
        <v>307</v>
      </c>
      <c r="F22" s="1" t="s">
        <v>308</v>
      </c>
      <c r="G22" s="1" t="s">
        <v>309</v>
      </c>
      <c r="H22" s="47"/>
    </row>
    <row r="23" spans="1:8" ht="60" customHeight="1" x14ac:dyDescent="0.25">
      <c r="A23" s="27" t="s">
        <v>315</v>
      </c>
      <c r="B23" t="s">
        <v>316</v>
      </c>
      <c r="C23" s="1" t="s">
        <v>319</v>
      </c>
      <c r="D23" s="1" t="s">
        <v>320</v>
      </c>
      <c r="E23" s="1" t="s">
        <v>321</v>
      </c>
      <c r="F23" s="1" t="s">
        <v>35</v>
      </c>
      <c r="H23" s="47"/>
    </row>
    <row r="24" spans="1:8" ht="60" customHeight="1" x14ac:dyDescent="0.25">
      <c r="A24" s="27" t="s">
        <v>328</v>
      </c>
      <c r="B24" s="1" t="s">
        <v>329</v>
      </c>
      <c r="D24" s="1" t="s">
        <v>333</v>
      </c>
      <c r="E24" s="1" t="s">
        <v>334</v>
      </c>
      <c r="F24" s="1" t="s">
        <v>335</v>
      </c>
      <c r="H24" s="47"/>
    </row>
    <row r="25" spans="1:8" ht="60" customHeight="1" x14ac:dyDescent="0.25">
      <c r="A25" s="34" t="s">
        <v>348</v>
      </c>
      <c r="B25" s="1" t="s">
        <v>349</v>
      </c>
      <c r="C25" s="1" t="s">
        <v>354</v>
      </c>
      <c r="D25" s="1" t="s">
        <v>355</v>
      </c>
      <c r="E25" s="1" t="s">
        <v>356</v>
      </c>
      <c r="F25" s="1" t="s">
        <v>357</v>
      </c>
      <c r="H25" s="47"/>
    </row>
    <row r="26" spans="1:8" ht="60" customHeight="1" x14ac:dyDescent="0.25">
      <c r="A26" s="27" t="s">
        <v>370</v>
      </c>
      <c r="H26" s="47"/>
    </row>
    <row r="27" spans="1:8" ht="60" customHeight="1" x14ac:dyDescent="0.25">
      <c r="A27" s="27" t="s">
        <v>373</v>
      </c>
      <c r="B27" s="1" t="s">
        <v>374</v>
      </c>
      <c r="H27" s="47"/>
    </row>
    <row r="28" spans="1:8" ht="60" customHeight="1" x14ac:dyDescent="0.25">
      <c r="A28" s="27" t="s">
        <v>376</v>
      </c>
      <c r="H28" s="47"/>
    </row>
    <row r="29" spans="1:8" ht="60" customHeight="1" x14ac:dyDescent="0.25">
      <c r="A29" s="27" t="s">
        <v>378</v>
      </c>
      <c r="H29" s="47"/>
    </row>
    <row r="30" spans="1:8" ht="60" customHeight="1" x14ac:dyDescent="0.25">
      <c r="A30" s="27" t="s">
        <v>380</v>
      </c>
      <c r="B30" s="1" t="s">
        <v>382</v>
      </c>
      <c r="F30" s="1" t="s">
        <v>383</v>
      </c>
      <c r="G30" s="2" t="s">
        <v>384</v>
      </c>
      <c r="H30" s="79"/>
    </row>
    <row r="31" spans="1:8" ht="60" customHeight="1" x14ac:dyDescent="0.25">
      <c r="A31" s="27" t="s">
        <v>385</v>
      </c>
      <c r="B31" s="1" t="s">
        <v>386</v>
      </c>
      <c r="C31" s="1" t="s">
        <v>390</v>
      </c>
      <c r="D31" s="1" t="s">
        <v>392</v>
      </c>
      <c r="E31" s="1" t="s">
        <v>393</v>
      </c>
      <c r="F31" s="1" t="s">
        <v>394</v>
      </c>
      <c r="H31" s="47"/>
    </row>
    <row r="32" spans="1:8" ht="60" customHeight="1" x14ac:dyDescent="0.25">
      <c r="A32" s="27" t="s">
        <v>398</v>
      </c>
      <c r="B32" s="70" t="s">
        <v>399</v>
      </c>
      <c r="C32" s="1" t="s">
        <v>402</v>
      </c>
      <c r="D32" s="1" t="s">
        <v>404</v>
      </c>
      <c r="E32" s="1" t="s">
        <v>405</v>
      </c>
      <c r="F32" s="1" t="s">
        <v>406</v>
      </c>
      <c r="H32" s="47"/>
    </row>
    <row r="33" spans="1:8" ht="60" customHeight="1" x14ac:dyDescent="0.25">
      <c r="A33" s="27" t="s">
        <v>414</v>
      </c>
      <c r="B33" s="16" t="s">
        <v>36</v>
      </c>
      <c r="C33" s="1" t="s">
        <v>419</v>
      </c>
      <c r="D33" s="2" t="s">
        <v>421</v>
      </c>
      <c r="E33" s="2" t="s">
        <v>421</v>
      </c>
      <c r="F33" s="1" t="s">
        <v>422</v>
      </c>
      <c r="G33" s="16" t="s">
        <v>36</v>
      </c>
      <c r="H33" s="79" t="s">
        <v>423</v>
      </c>
    </row>
    <row r="34" spans="1:8" ht="60" customHeight="1" x14ac:dyDescent="0.25">
      <c r="A34" s="27" t="s">
        <v>723</v>
      </c>
      <c r="B34" s="1" t="s">
        <v>425</v>
      </c>
      <c r="C34" s="1" t="s">
        <v>430</v>
      </c>
      <c r="D34" s="1" t="s">
        <v>431</v>
      </c>
      <c r="E34" s="1" t="s">
        <v>432</v>
      </c>
      <c r="G34" s="1" t="s">
        <v>433</v>
      </c>
      <c r="H34" s="47"/>
    </row>
    <row r="35" spans="1:8" ht="60" customHeight="1" x14ac:dyDescent="0.25">
      <c r="A35" s="27" t="s">
        <v>441</v>
      </c>
      <c r="D35" s="1" t="s">
        <v>448</v>
      </c>
      <c r="E35" s="1" t="s">
        <v>449</v>
      </c>
      <c r="F35" s="1" t="s">
        <v>450</v>
      </c>
      <c r="H35" s="47"/>
    </row>
    <row r="36" spans="1:8" ht="60" customHeight="1" x14ac:dyDescent="0.25">
      <c r="A36" s="27" t="s">
        <v>724</v>
      </c>
      <c r="B36" s="1" t="s">
        <v>452</v>
      </c>
      <c r="C36" s="1" t="s">
        <v>456</v>
      </c>
      <c r="D36" s="1" t="s">
        <v>458</v>
      </c>
      <c r="E36" s="1" t="s">
        <v>459</v>
      </c>
      <c r="F36" s="1" t="s">
        <v>460</v>
      </c>
      <c r="H36" s="47"/>
    </row>
    <row r="37" spans="1:8" ht="60" customHeight="1" x14ac:dyDescent="0.25">
      <c r="A37" s="27" t="s">
        <v>469</v>
      </c>
      <c r="B37" s="1" t="s">
        <v>470</v>
      </c>
      <c r="C37" s="1" t="s">
        <v>473</v>
      </c>
      <c r="D37" s="1" t="s">
        <v>475</v>
      </c>
      <c r="E37" s="1" t="s">
        <v>476</v>
      </c>
      <c r="F37" s="1" t="s">
        <v>477</v>
      </c>
      <c r="G37" s="1" t="s">
        <v>478</v>
      </c>
      <c r="H37" s="47"/>
    </row>
    <row r="38" spans="1:8" ht="60" customHeight="1" x14ac:dyDescent="0.25">
      <c r="A38" s="27" t="s">
        <v>725</v>
      </c>
      <c r="H38" s="47"/>
    </row>
    <row r="39" spans="1:8" ht="60" customHeight="1" x14ac:dyDescent="0.25">
      <c r="A39" s="27" t="s">
        <v>485</v>
      </c>
      <c r="B39" s="1" t="s">
        <v>486</v>
      </c>
      <c r="D39" s="1" t="s">
        <v>489</v>
      </c>
      <c r="E39" s="1" t="s">
        <v>490</v>
      </c>
      <c r="F39" s="1" t="s">
        <v>35</v>
      </c>
      <c r="H39" s="47"/>
    </row>
    <row r="40" spans="1:8" ht="60" customHeight="1" x14ac:dyDescent="0.25">
      <c r="A40" s="27" t="s">
        <v>494</v>
      </c>
      <c r="B40" s="1" t="s">
        <v>495</v>
      </c>
      <c r="D40" s="1"/>
      <c r="E40" s="1"/>
      <c r="H40" s="47"/>
    </row>
    <row r="41" spans="1:8" ht="60" customHeight="1" x14ac:dyDescent="0.25">
      <c r="A41" s="27" t="s">
        <v>506</v>
      </c>
      <c r="B41" s="1" t="s">
        <v>507</v>
      </c>
      <c r="C41" s="1" t="s">
        <v>512</v>
      </c>
      <c r="D41" s="1" t="s">
        <v>513</v>
      </c>
      <c r="E41" s="1" t="s">
        <v>514</v>
      </c>
      <c r="F41" s="1" t="s">
        <v>515</v>
      </c>
      <c r="H41" s="47"/>
    </row>
    <row r="42" spans="1:8" ht="60" customHeight="1" x14ac:dyDescent="0.25">
      <c r="A42" s="27" t="s">
        <v>726</v>
      </c>
      <c r="B42" s="16" t="s">
        <v>36</v>
      </c>
      <c r="C42" s="16" t="s">
        <v>36</v>
      </c>
      <c r="D42" s="16" t="s">
        <v>36</v>
      </c>
      <c r="E42" s="16" t="s">
        <v>36</v>
      </c>
      <c r="F42" s="16" t="s">
        <v>36</v>
      </c>
      <c r="G42" s="16" t="s">
        <v>36</v>
      </c>
      <c r="H42" s="79" t="s">
        <v>521</v>
      </c>
    </row>
    <row r="43" spans="1:8" ht="60" customHeight="1" x14ac:dyDescent="0.25">
      <c r="A43" s="27" t="s">
        <v>522</v>
      </c>
      <c r="C43" s="1" t="s">
        <v>523</v>
      </c>
      <c r="D43" s="1" t="s">
        <v>525</v>
      </c>
      <c r="E43" s="1" t="s">
        <v>526</v>
      </c>
      <c r="F43" s="1" t="s">
        <v>35</v>
      </c>
      <c r="G43" s="1" t="s">
        <v>527</v>
      </c>
      <c r="H43" s="47"/>
    </row>
    <row r="44" spans="1:8" ht="60" customHeight="1" x14ac:dyDescent="0.25">
      <c r="A44" s="27" t="s">
        <v>532</v>
      </c>
      <c r="B44" s="1" t="s">
        <v>534</v>
      </c>
      <c r="D44" s="2" t="s">
        <v>536</v>
      </c>
      <c r="E44" s="2" t="s">
        <v>537</v>
      </c>
      <c r="F44" s="1" t="s">
        <v>35</v>
      </c>
      <c r="H44" s="47"/>
    </row>
    <row r="45" spans="1:8" ht="60" customHeight="1" x14ac:dyDescent="0.25">
      <c r="A45" s="27" t="s">
        <v>727</v>
      </c>
      <c r="H45" s="47"/>
    </row>
    <row r="46" spans="1:8" ht="60" customHeight="1" x14ac:dyDescent="0.25">
      <c r="A46" s="39" t="s">
        <v>729</v>
      </c>
      <c r="B46" s="1" t="s">
        <v>542</v>
      </c>
      <c r="C46" s="1" t="s">
        <v>546</v>
      </c>
      <c r="D46" s="1" t="s">
        <v>548</v>
      </c>
      <c r="E46" s="1" t="s">
        <v>549</v>
      </c>
      <c r="F46" s="1" t="s">
        <v>35</v>
      </c>
      <c r="H46" s="47"/>
    </row>
    <row r="47" spans="1:8" ht="60" customHeight="1" x14ac:dyDescent="0.25">
      <c r="A47" s="27" t="s">
        <v>551</v>
      </c>
      <c r="B47" s="1" t="s">
        <v>552</v>
      </c>
      <c r="C47" s="1" t="s">
        <v>555</v>
      </c>
      <c r="D47" s="1" t="s">
        <v>556</v>
      </c>
      <c r="E47" s="1" t="s">
        <v>557</v>
      </c>
      <c r="F47" s="1" t="s">
        <v>558</v>
      </c>
      <c r="G47" s="1" t="s">
        <v>559</v>
      </c>
      <c r="H47" s="47"/>
    </row>
    <row r="48" spans="1:8" ht="60" customHeight="1" x14ac:dyDescent="0.25">
      <c r="A48" s="27" t="s">
        <v>568</v>
      </c>
      <c r="B48" s="1" t="s">
        <v>569</v>
      </c>
      <c r="D48" s="1" t="s">
        <v>574</v>
      </c>
      <c r="E48" s="1" t="s">
        <v>575</v>
      </c>
      <c r="F48" s="1" t="s">
        <v>576</v>
      </c>
      <c r="H48" s="47"/>
    </row>
    <row r="49" spans="1:8" ht="60" customHeight="1" x14ac:dyDescent="0.25">
      <c r="A49" s="27" t="s">
        <v>581</v>
      </c>
      <c r="B49" s="1" t="s">
        <v>582</v>
      </c>
      <c r="C49" s="1" t="s">
        <v>584</v>
      </c>
      <c r="D49" s="1" t="s">
        <v>585</v>
      </c>
      <c r="E49" s="1" t="s">
        <v>586</v>
      </c>
      <c r="F49" s="1" t="s">
        <v>587</v>
      </c>
      <c r="H49" s="47"/>
    </row>
    <row r="50" spans="1:8" ht="60" customHeight="1" x14ac:dyDescent="0.25">
      <c r="A50" s="27" t="s">
        <v>592</v>
      </c>
      <c r="B50" s="1" t="s">
        <v>593</v>
      </c>
      <c r="C50" s="1" t="s">
        <v>594</v>
      </c>
      <c r="D50" s="1" t="s">
        <v>595</v>
      </c>
      <c r="E50" s="1" t="s">
        <v>596</v>
      </c>
      <c r="F50" s="1" t="s">
        <v>597</v>
      </c>
      <c r="H50" s="47"/>
    </row>
    <row r="51" spans="1:8" ht="60" customHeight="1" x14ac:dyDescent="0.25">
      <c r="A51" s="27" t="s">
        <v>601</v>
      </c>
      <c r="H51" s="47"/>
    </row>
    <row r="52" spans="1:8" ht="60" customHeight="1" x14ac:dyDescent="0.25">
      <c r="A52" s="27" t="s">
        <v>603</v>
      </c>
      <c r="B52" s="1" t="s">
        <v>604</v>
      </c>
      <c r="C52" s="1" t="s">
        <v>613</v>
      </c>
      <c r="D52" s="1" t="s">
        <v>605</v>
      </c>
      <c r="E52" s="1" t="s">
        <v>606</v>
      </c>
      <c r="F52" s="1" t="s">
        <v>38</v>
      </c>
      <c r="H52" s="47"/>
    </row>
    <row r="53" spans="1:8" ht="60" customHeight="1" x14ac:dyDescent="0.25">
      <c r="A53" s="27" t="s">
        <v>614</v>
      </c>
      <c r="B53" t="s">
        <v>615</v>
      </c>
      <c r="C53" s="1" t="s">
        <v>617</v>
      </c>
      <c r="D53" s="1" t="s">
        <v>618</v>
      </c>
      <c r="E53" s="1" t="s">
        <v>619</v>
      </c>
      <c r="F53" s="1" t="s">
        <v>620</v>
      </c>
      <c r="G53" s="1" t="s">
        <v>621</v>
      </c>
      <c r="H53" s="47"/>
    </row>
    <row r="54" spans="1:8" ht="60" customHeight="1" x14ac:dyDescent="0.25">
      <c r="A54" s="34" t="s">
        <v>625</v>
      </c>
      <c r="B54" t="s">
        <v>626</v>
      </c>
      <c r="C54" s="1" t="s">
        <v>627</v>
      </c>
      <c r="D54" s="1" t="s">
        <v>628</v>
      </c>
      <c r="E54" s="1" t="s">
        <v>629</v>
      </c>
      <c r="F54" s="1" t="s">
        <v>630</v>
      </c>
      <c r="G54" s="1" t="s">
        <v>631</v>
      </c>
      <c r="H54" s="47"/>
    </row>
    <row r="55" spans="1:8" ht="60" customHeight="1" x14ac:dyDescent="0.25">
      <c r="A55" s="27" t="s">
        <v>641</v>
      </c>
      <c r="B55" s="1" t="s">
        <v>642</v>
      </c>
      <c r="H55" s="47"/>
    </row>
    <row r="56" spans="1:8" ht="60" customHeight="1" x14ac:dyDescent="0.25">
      <c r="A56" s="27" t="s">
        <v>728</v>
      </c>
      <c r="H56" s="47"/>
    </row>
    <row r="57" spans="1:8" ht="60" customHeight="1" x14ac:dyDescent="0.25">
      <c r="A57" s="27" t="s">
        <v>649</v>
      </c>
      <c r="C57" s="1" t="s">
        <v>652</v>
      </c>
      <c r="H57" s="47"/>
    </row>
    <row r="58" spans="1:8" ht="60" customHeight="1" x14ac:dyDescent="0.25">
      <c r="A58" s="41" t="s">
        <v>730</v>
      </c>
      <c r="B58" s="6"/>
      <c r="C58" s="6"/>
      <c r="D58" s="7"/>
      <c r="E58" s="7"/>
      <c r="F58" s="6"/>
      <c r="G58" s="6"/>
      <c r="H58" s="43"/>
    </row>
  </sheetData>
  <conditionalFormatting sqref="A1:A1048576">
    <cfRule type="duplicateValues" dxfId="1" priority="1"/>
    <cfRule type="duplicateValues" dxfId="0" priority="2"/>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785DF-4CA1-42A6-9593-B3FBB69433FD}">
  <dimension ref="A2:AF177"/>
  <sheetViews>
    <sheetView topLeftCell="A16" zoomScale="80" zoomScaleNormal="80" workbookViewId="0">
      <selection activeCell="A116" sqref="A116"/>
    </sheetView>
  </sheetViews>
  <sheetFormatPr defaultRowHeight="15" customHeight="1" outlineLevelRow="1" x14ac:dyDescent="0.25"/>
  <cols>
    <col min="1" max="1" width="72.5703125" customWidth="1"/>
    <col min="4" max="4" width="77.85546875" customWidth="1"/>
    <col min="10" max="10" width="28.28515625" bestFit="1" customWidth="1"/>
    <col min="11" max="11" width="12.42578125" customWidth="1"/>
    <col min="12" max="12" width="12.28515625" customWidth="1"/>
    <col min="13" max="13" width="19.85546875" customWidth="1"/>
    <col min="14" max="15" width="12.28515625" customWidth="1"/>
    <col min="16" max="16" width="41.140625" bestFit="1" customWidth="1"/>
    <col min="18" max="18" width="17.42578125" customWidth="1"/>
    <col min="19" max="19" width="25.5703125" customWidth="1"/>
    <col min="22" max="22" width="49.28515625" bestFit="1" customWidth="1"/>
    <col min="25" max="25" width="38.85546875" bestFit="1" customWidth="1"/>
    <col min="31" max="31" width="14.7109375" bestFit="1" customWidth="1"/>
    <col min="34" max="34" width="22.42578125" bestFit="1" customWidth="1"/>
    <col min="37" max="37" width="21.5703125" customWidth="1"/>
  </cols>
  <sheetData>
    <row r="2" spans="1:2" ht="15" customHeight="1" x14ac:dyDescent="0.25">
      <c r="A2" t="s">
        <v>719</v>
      </c>
    </row>
    <row r="3" spans="1:2" ht="15" customHeight="1" x14ac:dyDescent="0.25">
      <c r="A3" t="s">
        <v>720</v>
      </c>
    </row>
    <row r="4" spans="1:2" ht="15" customHeight="1" x14ac:dyDescent="0.25">
      <c r="A4" t="s">
        <v>748</v>
      </c>
    </row>
    <row r="5" spans="1:2" ht="15" customHeight="1" x14ac:dyDescent="0.25">
      <c r="A5" t="s">
        <v>698</v>
      </c>
    </row>
    <row r="6" spans="1:2" ht="15" customHeight="1" x14ac:dyDescent="0.25">
      <c r="A6" t="s">
        <v>721</v>
      </c>
    </row>
    <row r="9" spans="1:2" ht="15" customHeight="1" outlineLevel="1" x14ac:dyDescent="0.25">
      <c r="A9" s="14" t="s">
        <v>661</v>
      </c>
    </row>
    <row r="10" spans="1:2" ht="15" customHeight="1" outlineLevel="1" x14ac:dyDescent="0.25">
      <c r="A10" t="s">
        <v>38</v>
      </c>
      <c r="B10">
        <f>(COUNTIF('S2'!B:B,"Yes"))</f>
        <v>52</v>
      </c>
    </row>
    <row r="11" spans="1:2" ht="15" customHeight="1" outlineLevel="1" x14ac:dyDescent="0.25">
      <c r="A11" t="s">
        <v>675</v>
      </c>
      <c r="B11">
        <f>(COUNTIF('S2'!B:B,"No"))</f>
        <v>5</v>
      </c>
    </row>
    <row r="12" spans="1:2" ht="15" customHeight="1" outlineLevel="1" x14ac:dyDescent="0.25">
      <c r="A12" t="s">
        <v>677</v>
      </c>
      <c r="B12">
        <f>(COUNTIF('S3'!H:H,"No"))</f>
        <v>2</v>
      </c>
    </row>
    <row r="13" spans="1:2" ht="15" customHeight="1" outlineLevel="1" x14ac:dyDescent="0.25">
      <c r="A13" t="s">
        <v>678</v>
      </c>
      <c r="B13">
        <f>(COUNTIF('S3'!H:H,"*Yes*"))</f>
        <v>3</v>
      </c>
    </row>
    <row r="15" spans="1:2" ht="15" customHeight="1" outlineLevel="1" x14ac:dyDescent="0.25">
      <c r="A15" s="14" t="s">
        <v>662</v>
      </c>
    </row>
    <row r="16" spans="1:2" outlineLevel="1" x14ac:dyDescent="0.25">
      <c r="A16" t="s">
        <v>672</v>
      </c>
      <c r="B16">
        <f>SUM(B17:B26)</f>
        <v>169</v>
      </c>
    </row>
    <row r="17" spans="1:32" outlineLevel="1" x14ac:dyDescent="0.25">
      <c r="A17" t="s">
        <v>39</v>
      </c>
      <c r="B17">
        <f>COUNTIF('S1'!B:B,"School-based educational campaign")</f>
        <v>30</v>
      </c>
      <c r="AD17" s="4"/>
    </row>
    <row r="18" spans="1:32" outlineLevel="1" x14ac:dyDescent="0.25">
      <c r="A18" t="s">
        <v>146</v>
      </c>
      <c r="B18">
        <f>COUNTIF('S1'!B:B,"Community-based educational campaign")</f>
        <v>7</v>
      </c>
    </row>
    <row r="19" spans="1:32" outlineLevel="1" x14ac:dyDescent="0.25">
      <c r="A19" t="s">
        <v>201</v>
      </c>
      <c r="B19">
        <f>COUNTIF('S1'!B:B,"Parent-focused educational campaign")</f>
        <v>11</v>
      </c>
    </row>
    <row r="20" spans="1:32" ht="15.75" customHeight="1" outlineLevel="1" x14ac:dyDescent="0.25">
      <c r="A20" t="s">
        <v>149</v>
      </c>
      <c r="B20">
        <f>COUNTIF('S1'!B:B,"Counselling or behavioural support")</f>
        <v>13</v>
      </c>
      <c r="AC20" s="4"/>
    </row>
    <row r="21" spans="1:32" outlineLevel="1" x14ac:dyDescent="0.25">
      <c r="A21" t="s">
        <v>65</v>
      </c>
      <c r="B21">
        <f>COUNTIF('S1'!B:B,"Website / online information or support")</f>
        <v>31</v>
      </c>
    </row>
    <row r="22" spans="1:32" outlineLevel="1" x14ac:dyDescent="0.25">
      <c r="A22" t="s">
        <v>69</v>
      </c>
      <c r="B22">
        <f>COUNTIF('S1'!B:B,"A holistic school-based programme")</f>
        <v>11</v>
      </c>
    </row>
    <row r="23" spans="1:32" outlineLevel="1" x14ac:dyDescent="0.25">
      <c r="A23" t="s">
        <v>61</v>
      </c>
      <c r="B23">
        <f>COUNTIF('S1'!B:B,"Service provision (including clinics)")</f>
        <v>16</v>
      </c>
      <c r="L23" s="1"/>
    </row>
    <row r="24" spans="1:32" outlineLevel="1" x14ac:dyDescent="0.25">
      <c r="A24" t="s">
        <v>367</v>
      </c>
      <c r="B24">
        <f>COUNTIF('S1'!B:B,"Helpline / Quitline")</f>
        <v>4</v>
      </c>
    </row>
    <row r="25" spans="1:32" outlineLevel="1" x14ac:dyDescent="0.25">
      <c r="A25" t="s">
        <v>71</v>
      </c>
      <c r="B25">
        <f>COUNTIF('S1'!B:B,"Training for teachers")</f>
        <v>25</v>
      </c>
    </row>
    <row r="26" spans="1:32" outlineLevel="1" x14ac:dyDescent="0.25">
      <c r="A26" t="s">
        <v>694</v>
      </c>
      <c r="B26">
        <v>21</v>
      </c>
    </row>
    <row r="27" spans="1:32" ht="30" outlineLevel="1" x14ac:dyDescent="0.25">
      <c r="A27" s="1" t="s">
        <v>696</v>
      </c>
      <c r="B27">
        <f>(COUNTIF('S2'!B:B,"No"))</f>
        <v>5</v>
      </c>
    </row>
    <row r="28" spans="1:32" ht="15.6" customHeight="1" x14ac:dyDescent="0.25"/>
    <row r="29" spans="1:32" outlineLevel="1" x14ac:dyDescent="0.25">
      <c r="A29" s="14" t="s">
        <v>731</v>
      </c>
      <c r="B29" s="14"/>
      <c r="AA29" s="4"/>
      <c r="AB29" s="4"/>
      <c r="AC29" s="4"/>
      <c r="AD29" s="4"/>
    </row>
    <row r="30" spans="1:32" outlineLevel="1" x14ac:dyDescent="0.25">
      <c r="A30" s="13" t="s">
        <v>531</v>
      </c>
      <c r="B30">
        <v>35</v>
      </c>
      <c r="AE30" s="4"/>
      <c r="AF30" s="4"/>
    </row>
    <row r="31" spans="1:32" outlineLevel="1" x14ac:dyDescent="0.25">
      <c r="A31" s="13">
        <v>11</v>
      </c>
      <c r="B31">
        <v>93</v>
      </c>
    </row>
    <row r="32" spans="1:32" outlineLevel="1" x14ac:dyDescent="0.25">
      <c r="A32" s="13">
        <v>12</v>
      </c>
      <c r="B32">
        <v>110</v>
      </c>
    </row>
    <row r="33" spans="1:22" outlineLevel="1" x14ac:dyDescent="0.25">
      <c r="A33" s="13">
        <v>13</v>
      </c>
      <c r="B33">
        <v>113</v>
      </c>
    </row>
    <row r="34" spans="1:22" outlineLevel="1" x14ac:dyDescent="0.25">
      <c r="A34" s="13">
        <v>14</v>
      </c>
      <c r="B34">
        <v>111</v>
      </c>
    </row>
    <row r="35" spans="1:22" outlineLevel="1" x14ac:dyDescent="0.25">
      <c r="A35" s="13">
        <v>15</v>
      </c>
      <c r="B35">
        <v>108</v>
      </c>
    </row>
    <row r="36" spans="1:22" outlineLevel="1" x14ac:dyDescent="0.25">
      <c r="A36" s="13">
        <v>16</v>
      </c>
      <c r="B36">
        <v>104</v>
      </c>
    </row>
    <row r="37" spans="1:22" outlineLevel="1" x14ac:dyDescent="0.25">
      <c r="A37" s="13">
        <v>17</v>
      </c>
      <c r="B37">
        <v>84</v>
      </c>
    </row>
    <row r="39" spans="1:22" ht="15" customHeight="1" outlineLevel="1" x14ac:dyDescent="0.25">
      <c r="A39" s="14" t="s">
        <v>663</v>
      </c>
    </row>
    <row r="40" spans="1:22" ht="15" customHeight="1" outlineLevel="1" x14ac:dyDescent="0.25">
      <c r="A40" t="s">
        <v>673</v>
      </c>
      <c r="B40">
        <f>COUNTIF('S1'!G:G,"*Stop Smoking/Vaping Services*")-1</f>
        <v>67</v>
      </c>
    </row>
    <row r="41" spans="1:22" ht="15" customHeight="1" outlineLevel="1" x14ac:dyDescent="0.25">
      <c r="A41" t="s">
        <v>311</v>
      </c>
      <c r="B41">
        <f>COUNTIF('S1'!G:G,"*Trained specialists*")</f>
        <v>42</v>
      </c>
    </row>
    <row r="42" spans="1:22" ht="15" customHeight="1" outlineLevel="1" x14ac:dyDescent="0.25">
      <c r="A42" t="s">
        <v>67</v>
      </c>
      <c r="B42">
        <f>COUNTIF('S1'!G:G,"*Local authority members*")</f>
        <v>36</v>
      </c>
    </row>
    <row r="43" spans="1:22" ht="15" customHeight="1" outlineLevel="1" x14ac:dyDescent="0.25">
      <c r="A43" t="s">
        <v>679</v>
      </c>
      <c r="B43">
        <f>COUNTIF('S1'!G:G,"*Educators*")-1</f>
        <v>30</v>
      </c>
    </row>
    <row r="44" spans="1:22" ht="15" customHeight="1" outlineLevel="1" x14ac:dyDescent="0.25">
      <c r="A44" t="s">
        <v>339</v>
      </c>
      <c r="B44">
        <f>COUNTIF('S1'!G:G,"*School nurses*")</f>
        <v>19</v>
      </c>
    </row>
    <row r="45" spans="1:22" ht="15" customHeight="1" outlineLevel="1" x14ac:dyDescent="0.25">
      <c r="A45" t="s">
        <v>685</v>
      </c>
      <c r="B45">
        <f>COUNTIF('S1'!G:G,"*Young people*")</f>
        <v>6</v>
      </c>
    </row>
    <row r="46" spans="1:22" ht="15" customHeight="1" outlineLevel="1" x14ac:dyDescent="0.25">
      <c r="A46" t="s">
        <v>687</v>
      </c>
      <c r="B46" s="1">
        <v>22</v>
      </c>
    </row>
    <row r="48" spans="1:22" ht="15" customHeight="1" outlineLevel="1" x14ac:dyDescent="0.25">
      <c r="A48" s="17" t="s">
        <v>664</v>
      </c>
      <c r="V48" s="17"/>
    </row>
    <row r="49" spans="1:2" ht="15" customHeight="1" outlineLevel="1" x14ac:dyDescent="0.25">
      <c r="A49" t="s">
        <v>256</v>
      </c>
      <c r="B49">
        <f>COUNTIF('S1'!H:H,"*In-person workshops or sessions*")</f>
        <v>74</v>
      </c>
    </row>
    <row r="50" spans="1:2" ht="15" customHeight="1" outlineLevel="1" x14ac:dyDescent="0.25">
      <c r="A50" t="s">
        <v>123</v>
      </c>
      <c r="B50">
        <f>COUNTIF('S1'!H:H,"*Online materials*")</f>
        <v>89</v>
      </c>
    </row>
    <row r="51" spans="1:2" ht="15" customHeight="1" outlineLevel="1" x14ac:dyDescent="0.25">
      <c r="A51" t="s">
        <v>284</v>
      </c>
      <c r="B51">
        <f>COUNTIF('S1'!H:H,"*Printed materials*")</f>
        <v>62</v>
      </c>
    </row>
    <row r="52" spans="1:2" ht="15" customHeight="1" outlineLevel="1" x14ac:dyDescent="0.25">
      <c r="A52" t="s">
        <v>680</v>
      </c>
      <c r="B52">
        <f>COUNTIF('S1'!H:H,"*Social media outreach*")</f>
        <v>23</v>
      </c>
    </row>
    <row r="53" spans="1:2" ht="15" customHeight="1" outlineLevel="1" x14ac:dyDescent="0.25">
      <c r="A53" s="1" t="s">
        <v>682</v>
      </c>
      <c r="B53">
        <f>COUNTIF('S1'!H:H,"*Phone*")</f>
        <v>15</v>
      </c>
    </row>
    <row r="54" spans="1:2" ht="15" customHeight="1" outlineLevel="1" x14ac:dyDescent="0.25">
      <c r="A54" t="s">
        <v>445</v>
      </c>
      <c r="B54">
        <f>COUNTIF('S1'!H:H,"*Slides for assemblies or lessons*")</f>
        <v>57</v>
      </c>
    </row>
    <row r="55" spans="1:2" ht="15" customHeight="1" outlineLevel="1" x14ac:dyDescent="0.25">
      <c r="A55" t="s">
        <v>688</v>
      </c>
      <c r="B55">
        <f>COUNTIF('S1'!H:H,"*Community based activities*")</f>
        <v>23</v>
      </c>
    </row>
    <row r="56" spans="1:2" ht="15" customHeight="1" outlineLevel="1" x14ac:dyDescent="0.25">
      <c r="A56" t="s">
        <v>689</v>
      </c>
      <c r="B56">
        <f>COUNTIF('S1'!H:H,"*Other*")</f>
        <v>9</v>
      </c>
    </row>
    <row r="58" spans="1:2" ht="15" customHeight="1" outlineLevel="1" x14ac:dyDescent="0.25">
      <c r="A58" s="15" t="s">
        <v>665</v>
      </c>
    </row>
    <row r="59" spans="1:2" ht="15" customHeight="1" outlineLevel="1" x14ac:dyDescent="0.25">
      <c r="A59" t="s">
        <v>38</v>
      </c>
      <c r="B59">
        <f>(COUNTIF('S1'!D:D,"Yes"))</f>
        <v>82</v>
      </c>
    </row>
    <row r="60" spans="1:2" ht="15" customHeight="1" outlineLevel="1" x14ac:dyDescent="0.25">
      <c r="A60" t="s">
        <v>675</v>
      </c>
      <c r="B60">
        <f>(COUNTIF('S1'!D:D,"No"))</f>
        <v>49</v>
      </c>
    </row>
    <row r="61" spans="1:2" ht="15" customHeight="1" outlineLevel="1" x14ac:dyDescent="0.25">
      <c r="A61" t="s">
        <v>49</v>
      </c>
      <c r="B61">
        <f>(COUNTIF('S1'!D:D,"*Unknown*"))</f>
        <v>38</v>
      </c>
    </row>
    <row r="63" spans="1:2" ht="15" customHeight="1" outlineLevel="1" x14ac:dyDescent="0.25">
      <c r="A63" s="14" t="s">
        <v>742</v>
      </c>
    </row>
    <row r="64" spans="1:2" ht="15" customHeight="1" outlineLevel="1" x14ac:dyDescent="0.25">
      <c r="A64" t="s">
        <v>38</v>
      </c>
      <c r="B64">
        <f>(COUNTIF('S2'!C:C,"Yes"))</f>
        <v>30</v>
      </c>
    </row>
    <row r="65" spans="1:2" ht="15" customHeight="1" outlineLevel="1" x14ac:dyDescent="0.25">
      <c r="A65" t="s">
        <v>675</v>
      </c>
      <c r="B65">
        <f>(COUNTIF('S2'!C:C,"No"))</f>
        <v>12</v>
      </c>
    </row>
    <row r="66" spans="1:2" ht="15" customHeight="1" outlineLevel="1" x14ac:dyDescent="0.25">
      <c r="A66" t="s">
        <v>49</v>
      </c>
      <c r="B66">
        <f>(COUNTIF('S2'!C:C,"Unknown"))</f>
        <v>10</v>
      </c>
    </row>
    <row r="68" spans="1:2" ht="15" customHeight="1" outlineLevel="1" x14ac:dyDescent="0.25">
      <c r="A68" s="14" t="s">
        <v>733</v>
      </c>
    </row>
    <row r="69" spans="1:2" ht="15" customHeight="1" outlineLevel="1" x14ac:dyDescent="0.25">
      <c r="A69" t="s">
        <v>734</v>
      </c>
      <c r="B69">
        <f>(COUNTIF('S1'!O:O,"Part of broader substance misuse"))</f>
        <v>31</v>
      </c>
    </row>
    <row r="70" spans="1:2" ht="15" customHeight="1" outlineLevel="1" x14ac:dyDescent="0.25">
      <c r="A70" t="s">
        <v>341</v>
      </c>
      <c r="B70">
        <f>(COUNTIF('S1'!O:O,"*Part of a general health promotion programme*"))</f>
        <v>17</v>
      </c>
    </row>
    <row r="71" spans="1:2" ht="15" customHeight="1" outlineLevel="1" x14ac:dyDescent="0.25">
      <c r="A71" t="s">
        <v>735</v>
      </c>
      <c r="B71">
        <f>(COUNTIF('S1'!O:O,"*Part of smoking initiatiave*"))</f>
        <v>15</v>
      </c>
    </row>
    <row r="72" spans="1:2" ht="15" customHeight="1" outlineLevel="1" x14ac:dyDescent="0.25">
      <c r="A72" t="s">
        <v>736</v>
      </c>
      <c r="B72">
        <f>(COUNTIF('S1'!O:O,"Claimed"))</f>
        <v>11</v>
      </c>
    </row>
    <row r="73" spans="1:2" ht="15" customHeight="1" outlineLevel="1" x14ac:dyDescent="0.25">
      <c r="A73" t="s">
        <v>737</v>
      </c>
      <c r="B73">
        <f>(COUNTIF('S1'!O:O,"Integrated into school PSHE"))</f>
        <v>8</v>
      </c>
    </row>
    <row r="74" spans="1:2" ht="15" customHeight="1" outlineLevel="1" x14ac:dyDescent="0.25">
      <c r="A74" t="s">
        <v>738</v>
      </c>
      <c r="B74">
        <f>(COUNTIF('S1'!O:O,"Linked to mental health"))</f>
        <v>2</v>
      </c>
    </row>
    <row r="76" spans="1:2" ht="15" customHeight="1" outlineLevel="1" x14ac:dyDescent="0.25">
      <c r="A76" s="15" t="s">
        <v>666</v>
      </c>
    </row>
    <row r="77" spans="1:2" ht="15" customHeight="1" outlineLevel="1" x14ac:dyDescent="0.25">
      <c r="A77" t="s">
        <v>674</v>
      </c>
      <c r="B77">
        <f>(COUNTIF('S1'!J:J,"Yes"))</f>
        <v>96</v>
      </c>
    </row>
    <row r="78" spans="1:2" ht="15" customHeight="1" outlineLevel="1" x14ac:dyDescent="0.25">
      <c r="A78" t="s">
        <v>35</v>
      </c>
      <c r="B78">
        <f>(COUNTIF('S1'!J:J,"No"))</f>
        <v>21</v>
      </c>
    </row>
    <row r="79" spans="1:2" ht="15" customHeight="1" outlineLevel="1" x14ac:dyDescent="0.25">
      <c r="A79" t="s">
        <v>49</v>
      </c>
      <c r="B79">
        <f>(COUNTIF('S1'!J:J,"*Unknown*"))</f>
        <v>52</v>
      </c>
    </row>
    <row r="81" spans="1:2" ht="15" customHeight="1" outlineLevel="1" x14ac:dyDescent="0.25">
      <c r="A81" s="15" t="s">
        <v>681</v>
      </c>
    </row>
    <row r="82" spans="1:2" ht="15" customHeight="1" outlineLevel="1" x14ac:dyDescent="0.25">
      <c r="A82" t="s">
        <v>674</v>
      </c>
      <c r="B82">
        <f>(COUNTIF('S2'!D:D,"Yes"))</f>
        <v>34</v>
      </c>
    </row>
    <row r="83" spans="1:2" ht="15" customHeight="1" outlineLevel="1" x14ac:dyDescent="0.25">
      <c r="A83" t="s">
        <v>35</v>
      </c>
      <c r="B83">
        <f>(COUNTIF('S2'!D:D,"No"))</f>
        <v>5</v>
      </c>
    </row>
    <row r="84" spans="1:2" ht="15" customHeight="1" outlineLevel="1" x14ac:dyDescent="0.25">
      <c r="A84" t="s">
        <v>49</v>
      </c>
      <c r="B84">
        <f>(COUNTIF('S2'!D:D,"Unknown"))</f>
        <v>13</v>
      </c>
    </row>
    <row r="86" spans="1:2" ht="15" customHeight="1" outlineLevel="1" x14ac:dyDescent="0.25">
      <c r="A86" s="14" t="s">
        <v>667</v>
      </c>
    </row>
    <row r="87" spans="1:2" ht="15" customHeight="1" outlineLevel="1" x14ac:dyDescent="0.25">
      <c r="A87" t="s">
        <v>745</v>
      </c>
      <c r="B87">
        <f>(COUNTIF('S1'!K:K,"Yes"))</f>
        <v>29</v>
      </c>
    </row>
    <row r="88" spans="1:2" ht="15" customHeight="1" outlineLevel="1" x14ac:dyDescent="0.25">
      <c r="A88" t="s">
        <v>35</v>
      </c>
      <c r="B88">
        <f>(COUNTIF('S1'!K:K,"No"))</f>
        <v>78</v>
      </c>
    </row>
    <row r="89" spans="1:2" ht="15" customHeight="1" outlineLevel="1" x14ac:dyDescent="0.25">
      <c r="A89" t="s">
        <v>49</v>
      </c>
      <c r="B89">
        <f>(COUNTIF('S1'!K:K,"*Unknown*"))</f>
        <v>62</v>
      </c>
    </row>
    <row r="91" spans="1:2" ht="15" customHeight="1" outlineLevel="1" x14ac:dyDescent="0.25">
      <c r="A91" s="14" t="s">
        <v>683</v>
      </c>
    </row>
    <row r="92" spans="1:2" ht="15" customHeight="1" outlineLevel="1" x14ac:dyDescent="0.25">
      <c r="A92" t="s">
        <v>674</v>
      </c>
      <c r="B92">
        <f>(COUNTIF('S2'!E2:E58,"*Yes*"))</f>
        <v>16</v>
      </c>
    </row>
    <row r="93" spans="1:2" ht="15" customHeight="1" outlineLevel="1" x14ac:dyDescent="0.25">
      <c r="A93" t="s">
        <v>35</v>
      </c>
      <c r="B93">
        <f>(COUNTIF('S2'!E2:E58,"No"))</f>
        <v>24</v>
      </c>
    </row>
    <row r="94" spans="1:2" ht="15" customHeight="1" outlineLevel="1" x14ac:dyDescent="0.25">
      <c r="A94" t="s">
        <v>49</v>
      </c>
      <c r="B94">
        <f>(COUNTIF('S2'!E:E,"Unknown"))</f>
        <v>12</v>
      </c>
    </row>
    <row r="96" spans="1:2" ht="15" customHeight="1" outlineLevel="1" x14ac:dyDescent="0.25">
      <c r="A96" s="14" t="s">
        <v>692</v>
      </c>
    </row>
    <row r="97" spans="1:2" ht="15" customHeight="1" outlineLevel="1" x14ac:dyDescent="0.25">
      <c r="A97" t="s">
        <v>48</v>
      </c>
      <c r="B97">
        <f>(COUNTIF('S1'!M:M,"*YP data*"))</f>
        <v>7</v>
      </c>
    </row>
    <row r="98" spans="1:2" ht="15" customHeight="1" outlineLevel="1" x14ac:dyDescent="0.25">
      <c r="A98" t="s">
        <v>697</v>
      </c>
      <c r="B98">
        <f>(COUNTIF('S1'!M:M,"*Deliverer data*"))</f>
        <v>0</v>
      </c>
    </row>
    <row r="99" spans="1:2" ht="15" customHeight="1" outlineLevel="1" x14ac:dyDescent="0.25">
      <c r="A99" t="s">
        <v>239</v>
      </c>
      <c r="B99">
        <f>(COUNTIF('S1'!M:M,"*YP feedback*"))</f>
        <v>3</v>
      </c>
    </row>
    <row r="100" spans="1:2" ht="15" customHeight="1" outlineLevel="1" x14ac:dyDescent="0.25">
      <c r="A100" t="s">
        <v>413</v>
      </c>
      <c r="B100">
        <f>(COUNTIF('S1'!M:M,"*Deliverer feedback*"))</f>
        <v>7</v>
      </c>
    </row>
    <row r="101" spans="1:2" ht="15" customHeight="1" outlineLevel="1" x14ac:dyDescent="0.25">
      <c r="A101" t="s">
        <v>51</v>
      </c>
      <c r="B101">
        <f>(COUNTIF('S1'!M:M,"*Claimed*"))</f>
        <v>11</v>
      </c>
    </row>
    <row r="102" spans="1:2" ht="15" customHeight="1" outlineLevel="1" x14ac:dyDescent="0.25">
      <c r="A102" t="s">
        <v>747</v>
      </c>
      <c r="B102">
        <f>(COUNTIF('S1'!M:M,"*Planned*"))</f>
        <v>22</v>
      </c>
    </row>
    <row r="103" spans="1:2" ht="15" customHeight="1" outlineLevel="1" x14ac:dyDescent="0.25">
      <c r="A103" t="s">
        <v>746</v>
      </c>
      <c r="B103">
        <f>(COUNTIF('S1'!M:M,"*No data*"))</f>
        <v>68</v>
      </c>
    </row>
    <row r="104" spans="1:2" ht="15" customHeight="1" outlineLevel="1" x14ac:dyDescent="0.25">
      <c r="A104" t="s">
        <v>49</v>
      </c>
      <c r="B104">
        <f>(COUNTIF('S1'!M:M,"*Unknown*"))</f>
        <v>52</v>
      </c>
    </row>
    <row r="105" spans="1:2" ht="15" customHeight="1" outlineLevel="1" x14ac:dyDescent="0.25">
      <c r="A105" t="s">
        <v>744</v>
      </c>
      <c r="B105" cm="1">
        <f t="array" ref="B105">SUM(--(ISNUMBER(SEARCH({"feedback","YP data","Deliverer data"}, 'S1'!M:M))
      * NOT(ISNUMBER(SEARCH("no data", 'S1'!M:M)))))</f>
        <v>16</v>
      </c>
    </row>
    <row r="107" spans="1:2" ht="15" customHeight="1" outlineLevel="1" x14ac:dyDescent="0.25">
      <c r="A107" s="14" t="s">
        <v>699</v>
      </c>
    </row>
    <row r="108" spans="1:2" ht="15" customHeight="1" outlineLevel="1" x14ac:dyDescent="0.25">
      <c r="A108" t="s">
        <v>48</v>
      </c>
      <c r="B108">
        <f>(COUNTIF('S2'!F:F,"*YP data*"))</f>
        <v>4</v>
      </c>
    </row>
    <row r="109" spans="1:2" ht="15" customHeight="1" outlineLevel="1" x14ac:dyDescent="0.25">
      <c r="A109" t="s">
        <v>697</v>
      </c>
      <c r="B109">
        <f>(COUNTIF('S2'!F:F,"*Deliverer data*"))</f>
        <v>0</v>
      </c>
    </row>
    <row r="110" spans="1:2" ht="15" customHeight="1" outlineLevel="1" x14ac:dyDescent="0.25">
      <c r="A110" t="s">
        <v>239</v>
      </c>
      <c r="B110">
        <f>(COUNTIF('S2'!F:F,"*YP feedback*"))</f>
        <v>4</v>
      </c>
    </row>
    <row r="111" spans="1:2" ht="15" customHeight="1" outlineLevel="1" x14ac:dyDescent="0.25">
      <c r="A111" t="s">
        <v>413</v>
      </c>
      <c r="B111">
        <f>(COUNTIF('S2'!F:F,"*Deliverer feedback*"))</f>
        <v>4</v>
      </c>
    </row>
    <row r="112" spans="1:2" ht="15" customHeight="1" outlineLevel="1" x14ac:dyDescent="0.25">
      <c r="A112" t="s">
        <v>51</v>
      </c>
      <c r="B112">
        <f>(COUNTIF('S2'!F:F,"*Claimed*"))</f>
        <v>6</v>
      </c>
    </row>
    <row r="113" spans="1:2" ht="15" customHeight="1" outlineLevel="1" x14ac:dyDescent="0.25">
      <c r="A113" t="s">
        <v>743</v>
      </c>
      <c r="B113">
        <f>(COUNTIF('S2'!F:F,"*Planned*"))</f>
        <v>6</v>
      </c>
    </row>
    <row r="114" spans="1:2" ht="15" customHeight="1" outlineLevel="1" x14ac:dyDescent="0.25">
      <c r="A114" t="s">
        <v>746</v>
      </c>
      <c r="B114">
        <f>(COUNTIF('S2'!F:F,"*No data*"))</f>
        <v>21</v>
      </c>
    </row>
    <row r="115" spans="1:2" ht="15" customHeight="1" outlineLevel="1" x14ac:dyDescent="0.25">
      <c r="A115" t="s">
        <v>49</v>
      </c>
      <c r="B115">
        <f>(COUNTIF('S2'!F:F,"*Unknown*"))</f>
        <v>12</v>
      </c>
    </row>
    <row r="116" spans="1:2" ht="15" customHeight="1" outlineLevel="1" x14ac:dyDescent="0.25">
      <c r="A116" t="s">
        <v>744</v>
      </c>
      <c r="B116" cm="1">
        <f t="array" ref="B116">SUMPRODUCT(--( (ISNUMBER(SEARCH("feedback",'S2'!F:F)) + ISNUMBER(SEARCH("YP data",'S2'!F:F)) + ISNUMBER(SEARCH("Deliverer data",'S2'!F:F)) ) &gt; 0))</f>
        <v>9</v>
      </c>
    </row>
    <row r="117" spans="1:2" ht="15" customHeight="1" outlineLevel="1" x14ac:dyDescent="0.25">
      <c r="A117" t="s">
        <v>700</v>
      </c>
      <c r="B117">
        <f>(COUNTIF('S2'!F:F,"*NA*"))</f>
        <v>5</v>
      </c>
    </row>
    <row r="119" spans="1:2" ht="15" customHeight="1" outlineLevel="1" x14ac:dyDescent="0.25">
      <c r="A119" s="14" t="s">
        <v>668</v>
      </c>
    </row>
    <row r="120" spans="1:2" ht="15" customHeight="1" outlineLevel="1" x14ac:dyDescent="0.25">
      <c r="A120" t="s">
        <v>23</v>
      </c>
      <c r="B120">
        <f>COUNTIF('S2'!J:J,"*yes*")</f>
        <v>37</v>
      </c>
    </row>
    <row r="121" spans="1:2" ht="15" customHeight="1" outlineLevel="1" x14ac:dyDescent="0.25">
      <c r="A121" t="s">
        <v>24</v>
      </c>
      <c r="B121">
        <f>COUNTIF('S2'!K:K,"*yes*")</f>
        <v>24</v>
      </c>
    </row>
    <row r="122" spans="1:2" ht="15" customHeight="1" outlineLevel="1" x14ac:dyDescent="0.25">
      <c r="A122" t="s">
        <v>732</v>
      </c>
      <c r="B122">
        <f>COUNTIF('S2'!L:L,"*yes*")</f>
        <v>22</v>
      </c>
    </row>
    <row r="123" spans="1:2" ht="15" customHeight="1" outlineLevel="1" x14ac:dyDescent="0.25">
      <c r="A123" t="s">
        <v>25</v>
      </c>
      <c r="B123">
        <f>COUNTIF('S2'!M:M,"*yes*")</f>
        <v>8</v>
      </c>
    </row>
    <row r="124" spans="1:2" ht="15" customHeight="1" outlineLevel="1" x14ac:dyDescent="0.25">
      <c r="A124" t="s">
        <v>26</v>
      </c>
      <c r="B124">
        <f>COUNTIF('S2'!N:N,"*yes*")</f>
        <v>26</v>
      </c>
    </row>
    <row r="125" spans="1:2" ht="15" customHeight="1" outlineLevel="1" x14ac:dyDescent="0.25">
      <c r="A125" t="s">
        <v>27</v>
      </c>
      <c r="B125">
        <f>COUNTIF('S2'!O:O,"*yes*")</f>
        <v>13</v>
      </c>
    </row>
    <row r="126" spans="1:2" ht="15" customHeight="1" outlineLevel="1" x14ac:dyDescent="0.25">
      <c r="A126" t="s">
        <v>28</v>
      </c>
      <c r="B126">
        <f>COUNTIF('S2'!P:P,"*yes*")</f>
        <v>1</v>
      </c>
    </row>
    <row r="127" spans="1:2" ht="15" customHeight="1" outlineLevel="1" x14ac:dyDescent="0.25">
      <c r="A127" t="s">
        <v>29</v>
      </c>
      <c r="B127">
        <f>COUNTIF('S2'!Q:Q,"*yes*")</f>
        <v>7</v>
      </c>
    </row>
    <row r="128" spans="1:2" ht="15" customHeight="1" outlineLevel="1" x14ac:dyDescent="0.25">
      <c r="A128" t="s">
        <v>30</v>
      </c>
      <c r="B128">
        <f>COUNTIF('S2'!R:R,"*yes*")</f>
        <v>6</v>
      </c>
    </row>
    <row r="129" spans="1:2" ht="15" customHeight="1" outlineLevel="1" x14ac:dyDescent="0.25">
      <c r="A129" t="s">
        <v>790</v>
      </c>
      <c r="B129">
        <f>COUNTIF('S2'!S:S,"*yes*")</f>
        <v>8</v>
      </c>
    </row>
    <row r="130" spans="1:2" ht="15" customHeight="1" outlineLevel="1" x14ac:dyDescent="0.25">
      <c r="A130" t="s">
        <v>31</v>
      </c>
      <c r="B130" s="4">
        <f>COUNTIF('S2'!T:T,"*yes*")</f>
        <v>5</v>
      </c>
    </row>
    <row r="131" spans="1:2" ht="15" customHeight="1" outlineLevel="1" x14ac:dyDescent="0.25">
      <c r="A131" t="s">
        <v>32</v>
      </c>
      <c r="B131">
        <f>COUNTIF('S2'!U:U,"*yes*")</f>
        <v>19</v>
      </c>
    </row>
    <row r="133" spans="1:2" ht="15" customHeight="1" outlineLevel="1" x14ac:dyDescent="0.25">
      <c r="A133" s="14" t="s">
        <v>669</v>
      </c>
    </row>
    <row r="134" spans="1:2" ht="15" customHeight="1" outlineLevel="1" x14ac:dyDescent="0.25">
      <c r="A134" t="s">
        <v>50</v>
      </c>
      <c r="B134" s="4">
        <f>COUNTIF('S2'!V:V,"*Available*")</f>
        <v>28</v>
      </c>
    </row>
    <row r="135" spans="1:2" ht="15" customHeight="1" outlineLevel="1" x14ac:dyDescent="0.25">
      <c r="A135" t="s">
        <v>676</v>
      </c>
      <c r="B135" s="4">
        <f>COUNTIF('S2'!V:V,"*Internal only*")</f>
        <v>6</v>
      </c>
    </row>
    <row r="136" spans="1:2" ht="15" customHeight="1" outlineLevel="1" x14ac:dyDescent="0.25">
      <c r="A136" t="s">
        <v>49</v>
      </c>
      <c r="B136" s="4">
        <f>COUNTIF('S2'!V:V,"*Unknown*")</f>
        <v>18</v>
      </c>
    </row>
    <row r="138" spans="1:2" ht="15" customHeight="1" outlineLevel="1" x14ac:dyDescent="0.25">
      <c r="A138" s="14" t="s">
        <v>670</v>
      </c>
    </row>
    <row r="139" spans="1:2" ht="15" customHeight="1" outlineLevel="1" x14ac:dyDescent="0.25">
      <c r="A139" t="s">
        <v>38</v>
      </c>
      <c r="B139" s="4">
        <f>COUNTIF('S2'!I:I,"*Yes*")</f>
        <v>31</v>
      </c>
    </row>
    <row r="140" spans="1:2" ht="15" customHeight="1" outlineLevel="1" x14ac:dyDescent="0.25">
      <c r="A140" t="s">
        <v>35</v>
      </c>
      <c r="B140" s="4">
        <f>COUNTIF('S2'!I:I,"*No*")</f>
        <v>3</v>
      </c>
    </row>
    <row r="141" spans="1:2" ht="15" customHeight="1" outlineLevel="1" x14ac:dyDescent="0.25">
      <c r="A141" t="s">
        <v>143</v>
      </c>
      <c r="B141" s="4">
        <f>COUNTIF('S2'!I:I,"*Unable*")</f>
        <v>18</v>
      </c>
    </row>
    <row r="142" spans="1:2" ht="15" customHeight="1" x14ac:dyDescent="0.25">
      <c r="B142" s="4"/>
    </row>
    <row r="143" spans="1:2" ht="15" customHeight="1" outlineLevel="1" x14ac:dyDescent="0.25">
      <c r="A143" s="14" t="s">
        <v>764</v>
      </c>
    </row>
    <row r="144" spans="1:2" ht="15" customHeight="1" outlineLevel="1" x14ac:dyDescent="0.25">
      <c r="A144" t="s">
        <v>684</v>
      </c>
      <c r="B144" s="4">
        <f>COUNTIF('S2'!I:I,"*disposable*")</f>
        <v>28</v>
      </c>
    </row>
    <row r="145" spans="1:2" ht="15" customHeight="1" outlineLevel="1" x14ac:dyDescent="0.25">
      <c r="A145" t="s">
        <v>686</v>
      </c>
      <c r="B145" s="4">
        <f>COUNTIF('S2'!I:I,"*statistics*")</f>
        <v>29</v>
      </c>
    </row>
    <row r="147" spans="1:2" ht="15" customHeight="1" outlineLevel="1" x14ac:dyDescent="0.25">
      <c r="A147" s="17" t="s">
        <v>796</v>
      </c>
    </row>
    <row r="148" spans="1:2" ht="15" customHeight="1" outlineLevel="1" x14ac:dyDescent="0.25">
      <c r="A148" t="s">
        <v>38</v>
      </c>
      <c r="B148" s="4">
        <f>COUNTIF('S2'!H:H,"*Yes*")</f>
        <v>11</v>
      </c>
    </row>
    <row r="149" spans="1:2" ht="15" customHeight="1" outlineLevel="1" x14ac:dyDescent="0.25">
      <c r="A149" t="s">
        <v>35</v>
      </c>
      <c r="B149" s="4">
        <f>COUNTIF('S2'!H:H,"*No*")</f>
        <v>22</v>
      </c>
    </row>
    <row r="150" spans="1:2" ht="15" customHeight="1" outlineLevel="1" x14ac:dyDescent="0.25">
      <c r="A150" t="s">
        <v>143</v>
      </c>
      <c r="B150" s="4">
        <f>COUNTIF('S2'!H:H,"*Unable*")</f>
        <v>20</v>
      </c>
    </row>
    <row r="152" spans="1:2" ht="15" customHeight="1" outlineLevel="1" x14ac:dyDescent="0.25">
      <c r="A152" s="14" t="s">
        <v>814</v>
      </c>
    </row>
    <row r="153" spans="1:2" ht="15" customHeight="1" outlineLevel="1" x14ac:dyDescent="0.25">
      <c r="A153" t="s">
        <v>816</v>
      </c>
      <c r="B153" s="4">
        <f>COUNTIF('S2'!H:H,"*brain*")</f>
        <v>8</v>
      </c>
    </row>
    <row r="154" spans="1:2" ht="15" customHeight="1" outlineLevel="1" x14ac:dyDescent="0.25">
      <c r="A154" t="s">
        <v>815</v>
      </c>
      <c r="B154" s="4">
        <f>COUNTIF('S2'!H:H,"*compar*")</f>
        <v>5</v>
      </c>
    </row>
    <row r="155" spans="1:2" ht="15" customHeight="1" outlineLevel="1" x14ac:dyDescent="0.25">
      <c r="A155" t="s">
        <v>690</v>
      </c>
      <c r="B155" s="4">
        <f>COUNTIF('S2'!H:H,"*mental*")</f>
        <v>2</v>
      </c>
    </row>
    <row r="156" spans="1:2" ht="15" customHeight="1" outlineLevel="1" x14ac:dyDescent="0.25">
      <c r="A156" t="s">
        <v>691</v>
      </c>
      <c r="B156" s="4">
        <f>COUNTIF('S2'!H:H,"*seizure*")</f>
        <v>2</v>
      </c>
    </row>
    <row r="157" spans="1:2" ht="15" customHeight="1" outlineLevel="1" x14ac:dyDescent="0.25">
      <c r="A157" t="s">
        <v>693</v>
      </c>
      <c r="B157" s="4">
        <f>COUNTIF('S2'!H:H,"*research*")</f>
        <v>1</v>
      </c>
    </row>
    <row r="158" spans="1:2" ht="15" customHeight="1" outlineLevel="1" x14ac:dyDescent="0.25">
      <c r="A158" t="s">
        <v>695</v>
      </c>
      <c r="B158" s="4">
        <f>COUNTIF('S2'!H:H,"*overheat*")</f>
        <v>1</v>
      </c>
    </row>
    <row r="159" spans="1:2" ht="15" customHeight="1" outlineLevel="1" x14ac:dyDescent="0.25">
      <c r="A159" t="s">
        <v>817</v>
      </c>
      <c r="B159" s="4">
        <f>COUNTIF('S2'!H:H,"*legal*")</f>
        <v>1</v>
      </c>
    </row>
    <row r="160" spans="1:2" ht="15" customHeight="1" outlineLevel="1" x14ac:dyDescent="0.25">
      <c r="A160" t="s">
        <v>818</v>
      </c>
      <c r="B160" s="4">
        <f>COUNTIF('S2'!H:H,"*causing smoking*")</f>
        <v>1</v>
      </c>
    </row>
    <row r="162" spans="1:2" ht="15" customHeight="1" outlineLevel="1" x14ac:dyDescent="0.25">
      <c r="A162" s="14" t="s">
        <v>671</v>
      </c>
    </row>
    <row r="163" spans="1:2" ht="15" customHeight="1" outlineLevel="1" x14ac:dyDescent="0.25">
      <c r="A163" t="s">
        <v>38</v>
      </c>
      <c r="B163">
        <f>(COUNTIF('S1'!N:N,"*Yes*"))</f>
        <v>8</v>
      </c>
    </row>
    <row r="164" spans="1:2" ht="15" customHeight="1" outlineLevel="1" x14ac:dyDescent="0.25">
      <c r="A164" t="s">
        <v>183</v>
      </c>
      <c r="B164">
        <f>(COUNTIF('S1'!N:N,"*Planned*"))</f>
        <v>6</v>
      </c>
    </row>
    <row r="165" spans="1:2" ht="15" customHeight="1" outlineLevel="1" x14ac:dyDescent="0.25">
      <c r="A165" t="s">
        <v>224</v>
      </c>
      <c r="B165">
        <f>(COUNTIF('S1'!N:N,"*Not stated*"))</f>
        <v>10</v>
      </c>
    </row>
    <row r="166" spans="1:2" ht="15" customHeight="1" outlineLevel="1" x14ac:dyDescent="0.25">
      <c r="A166" t="s">
        <v>84</v>
      </c>
      <c r="B166">
        <f>(COUNTIF('S1'!N:N,"*No data*"))</f>
        <v>79</v>
      </c>
    </row>
    <row r="167" spans="1:2" ht="15" customHeight="1" outlineLevel="1" x14ac:dyDescent="0.25">
      <c r="A167" t="s">
        <v>49</v>
      </c>
      <c r="B167">
        <f>(COUNTIF('S1'!N:N,"*Unknown*"))</f>
        <v>66</v>
      </c>
    </row>
    <row r="168" spans="1:2" ht="15" customHeight="1" outlineLevel="1" x14ac:dyDescent="0.25">
      <c r="A168" t="s">
        <v>36</v>
      </c>
      <c r="B168">
        <f>(COUNTIF('S1'!N:N,"*NA*"))</f>
        <v>5</v>
      </c>
    </row>
    <row r="170" spans="1:2" ht="15" customHeight="1" outlineLevel="1" x14ac:dyDescent="0.25">
      <c r="A170" s="14" t="s">
        <v>717</v>
      </c>
    </row>
    <row r="171" spans="1:2" ht="15" customHeight="1" outlineLevel="1" x14ac:dyDescent="0.25">
      <c r="A171" t="s">
        <v>38</v>
      </c>
      <c r="B171">
        <f>(COUNTIF('S2'!G:G,"*Yes*"))</f>
        <v>5</v>
      </c>
    </row>
    <row r="172" spans="1:2" ht="15" customHeight="1" outlineLevel="1" x14ac:dyDescent="0.25">
      <c r="A172" t="s">
        <v>183</v>
      </c>
      <c r="B172">
        <f>(COUNTIF('S2'!G:G,"*Planned*"))</f>
        <v>2</v>
      </c>
    </row>
    <row r="173" spans="1:2" ht="15" customHeight="1" outlineLevel="1" x14ac:dyDescent="0.25">
      <c r="A173" t="s">
        <v>224</v>
      </c>
      <c r="B173">
        <f>(COUNTIF('S2'!G:G,"*Not stated*"))</f>
        <v>6</v>
      </c>
    </row>
    <row r="174" spans="1:2" ht="15" customHeight="1" outlineLevel="1" x14ac:dyDescent="0.25">
      <c r="A174" t="s">
        <v>84</v>
      </c>
      <c r="B174">
        <f>(COUNTIF('S2'!G:G,"*No data*"))</f>
        <v>24</v>
      </c>
    </row>
    <row r="175" spans="1:2" ht="15" customHeight="1" outlineLevel="1" x14ac:dyDescent="0.25">
      <c r="A175" t="s">
        <v>49</v>
      </c>
      <c r="B175">
        <f>(COUNTIF('S2'!G:G,"*Unknown*"))</f>
        <v>15</v>
      </c>
    </row>
    <row r="176" spans="1:2" ht="15" customHeight="1" outlineLevel="1" x14ac:dyDescent="0.25">
      <c r="A176" t="s">
        <v>36</v>
      </c>
      <c r="B176">
        <f>(COUNTIF('S2'!G:G,"*NA*"))</f>
        <v>5</v>
      </c>
    </row>
    <row r="177" spans="2:2" ht="15" customHeight="1" x14ac:dyDescent="0.25">
      <c r="B177">
        <f>SUM(B171:B176)</f>
        <v>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32229-6F4E-45E5-A167-DBD8794B846E}">
  <dimension ref="A1:F12"/>
  <sheetViews>
    <sheetView tabSelected="1" zoomScale="80" zoomScaleNormal="80" workbookViewId="0">
      <selection activeCell="E14" sqref="E14"/>
    </sheetView>
  </sheetViews>
  <sheetFormatPr defaultRowHeight="15" x14ac:dyDescent="0.25"/>
  <cols>
    <col min="1" max="1" width="52.28515625" customWidth="1"/>
    <col min="2" max="2" width="73" customWidth="1"/>
    <col min="3" max="3" width="36.5703125" customWidth="1"/>
    <col min="4" max="4" width="55.5703125" bestFit="1" customWidth="1"/>
    <col min="5" max="5" width="91.42578125" customWidth="1"/>
    <col min="6" max="6" width="67" customWidth="1"/>
  </cols>
  <sheetData>
    <row r="1" spans="1:6" ht="66" customHeight="1" x14ac:dyDescent="0.25">
      <c r="A1" s="14" t="s">
        <v>19</v>
      </c>
      <c r="B1" s="14" t="s">
        <v>20</v>
      </c>
      <c r="C1" s="14" t="s">
        <v>701</v>
      </c>
      <c r="D1" s="14" t="s">
        <v>21</v>
      </c>
      <c r="E1" s="14" t="s">
        <v>797</v>
      </c>
      <c r="F1" s="14" t="s">
        <v>702</v>
      </c>
    </row>
    <row r="2" spans="1:6" ht="28.5" customHeight="1" x14ac:dyDescent="0.25">
      <c r="A2" t="s">
        <v>703</v>
      </c>
      <c r="B2" t="s">
        <v>704</v>
      </c>
      <c r="C2" t="s">
        <v>705</v>
      </c>
      <c r="D2" t="s">
        <v>773</v>
      </c>
      <c r="E2" t="s">
        <v>802</v>
      </c>
      <c r="F2" t="s">
        <v>336</v>
      </c>
    </row>
    <row r="3" spans="1:6" ht="29.25" customHeight="1" x14ac:dyDescent="0.25">
      <c r="A3" t="s">
        <v>788</v>
      </c>
      <c r="B3" t="s">
        <v>706</v>
      </c>
      <c r="C3" t="s">
        <v>707</v>
      </c>
      <c r="D3" s="1" t="s">
        <v>776</v>
      </c>
      <c r="E3" s="1" t="s">
        <v>798</v>
      </c>
      <c r="F3" t="s">
        <v>654</v>
      </c>
    </row>
    <row r="4" spans="1:6" ht="33.75" customHeight="1" x14ac:dyDescent="0.25">
      <c r="A4" t="s">
        <v>708</v>
      </c>
      <c r="B4" t="s">
        <v>709</v>
      </c>
      <c r="C4" t="s">
        <v>711</v>
      </c>
      <c r="D4" s="1" t="s">
        <v>777</v>
      </c>
      <c r="E4" s="1" t="s">
        <v>793</v>
      </c>
      <c r="F4" t="s">
        <v>656</v>
      </c>
    </row>
    <row r="5" spans="1:6" ht="29.25" customHeight="1" x14ac:dyDescent="0.25">
      <c r="A5" t="s">
        <v>789</v>
      </c>
      <c r="B5" t="s">
        <v>710</v>
      </c>
      <c r="D5" s="1" t="s">
        <v>778</v>
      </c>
      <c r="E5" t="s">
        <v>799</v>
      </c>
      <c r="F5" t="s">
        <v>779</v>
      </c>
    </row>
    <row r="6" spans="1:6" ht="32.25" customHeight="1" x14ac:dyDescent="0.25">
      <c r="A6" t="s">
        <v>712</v>
      </c>
      <c r="B6" t="s">
        <v>772</v>
      </c>
      <c r="D6" s="1" t="s">
        <v>792</v>
      </c>
      <c r="E6" s="1" t="s">
        <v>800</v>
      </c>
    </row>
    <row r="7" spans="1:6" ht="36.75" customHeight="1" x14ac:dyDescent="0.25">
      <c r="A7" t="s">
        <v>713</v>
      </c>
      <c r="D7" s="1" t="s">
        <v>774</v>
      </c>
      <c r="E7" t="s">
        <v>801</v>
      </c>
    </row>
    <row r="8" spans="1:6" ht="33" customHeight="1" x14ac:dyDescent="0.25">
      <c r="A8" t="s">
        <v>714</v>
      </c>
      <c r="D8" t="s">
        <v>715</v>
      </c>
      <c r="E8" t="s">
        <v>794</v>
      </c>
    </row>
    <row r="9" spans="1:6" ht="33" customHeight="1" x14ac:dyDescent="0.25">
      <c r="A9" t="s">
        <v>716</v>
      </c>
      <c r="D9" t="s">
        <v>711</v>
      </c>
      <c r="E9" s="1" t="s">
        <v>812</v>
      </c>
    </row>
    <row r="10" spans="1:6" ht="31.5" customHeight="1" x14ac:dyDescent="0.25">
      <c r="D10" s="1" t="s">
        <v>775</v>
      </c>
      <c r="E10" s="1" t="s">
        <v>795</v>
      </c>
    </row>
    <row r="11" spans="1:6" ht="40.5" customHeight="1" x14ac:dyDescent="0.25">
      <c r="E11" t="s">
        <v>779</v>
      </c>
    </row>
    <row r="12" spans="1:6" ht="49.5" customHeight="1"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4F80BFA-C034-45AF-B8F0-C159CCE48855}">
  <ds:schemaRefs>
    <ds:schemaRef ds:uri="http://schemas.microsoft.com/DataMashup"/>
  </ds:schemaRefs>
</ds:datastoreItem>
</file>

<file path=docMetadata/LabelInfo.xml><?xml version="1.0" encoding="utf-8"?>
<clbl:labelList xmlns:clbl="http://schemas.microsoft.com/office/2020/mipLabelMetadata">
  <clbl:label id="{377e3d22-4ea1-422d-b0ad-8fcc89406b9e}" enabled="0" method="" siteId="{377e3d22-4ea1-422d-b0ad-8fcc89406b9e}"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Contents</vt:lpstr>
      <vt:lpstr>S1</vt:lpstr>
      <vt:lpstr>S2</vt:lpstr>
      <vt:lpstr>S3</vt:lpstr>
      <vt:lpstr>S4</vt:lpstr>
      <vt:lpstr>S5</vt:lpstr>
      <vt:lpstr>Has_initiative</vt:lpstr>
      <vt:lpstr>If_no__none_planned</vt:lpstr>
      <vt:lpstr>If_no__planned</vt:lpstr>
      <vt:lpstr>No</vt:lpstr>
      <vt:lpstr>Yes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Rumeysa Kuruoglu</dc:creator>
  <cp:keywords/>
  <dc:description/>
  <cp:lastModifiedBy>Jasmine Khouja</cp:lastModifiedBy>
  <cp:revision/>
  <dcterms:created xsi:type="dcterms:W3CDTF">2015-06-05T18:19:34Z</dcterms:created>
  <dcterms:modified xsi:type="dcterms:W3CDTF">2026-08-20T12:52:56Z</dcterms:modified>
  <cp:category/>
  <cp:contentStatus/>
</cp:coreProperties>
</file>