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zykcharles/Downloads/进行中科研/1-2 ECMO的CO2清除对器官灌注影响/BMC pulmonary medicine/"/>
    </mc:Choice>
  </mc:AlternateContent>
  <bookViews>
    <workbookView xWindow="6660" yWindow="7600" windowWidth="29840" windowHeight="16860"/>
  </bookViews>
  <sheets>
    <sheet name="Raw data-effort" sheetId="15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3" i="15" l="1"/>
  <c r="J2" i="15"/>
  <c r="BC2" i="15"/>
  <c r="BD2" i="15"/>
  <c r="AR2" i="15"/>
  <c r="AK2" i="15"/>
  <c r="AH2" i="15"/>
  <c r="P13" i="15"/>
  <c r="P2" i="15"/>
  <c r="AY13" i="15"/>
  <c r="AZ13" i="15"/>
  <c r="AY2" i="15"/>
  <c r="AZ2" i="15"/>
  <c r="BC13" i="15"/>
  <c r="BD13" i="15"/>
  <c r="AR13" i="15"/>
  <c r="AK13" i="15"/>
  <c r="AH13" i="15"/>
  <c r="BD12" i="15"/>
  <c r="BC12" i="15"/>
  <c r="AZ12" i="15"/>
  <c r="AY12" i="15"/>
  <c r="AK12" i="15"/>
  <c r="AR12" i="15"/>
  <c r="AH12" i="15"/>
  <c r="P12" i="15"/>
  <c r="J12" i="15"/>
  <c r="BD11" i="15"/>
  <c r="BC11" i="15"/>
  <c r="I11" i="15"/>
  <c r="AZ11" i="15"/>
  <c r="AY11" i="15"/>
  <c r="AK11" i="15"/>
  <c r="AR11" i="15"/>
  <c r="AH11" i="15"/>
  <c r="P11" i="15"/>
  <c r="J11" i="15"/>
  <c r="BD10" i="15"/>
  <c r="BC10" i="15"/>
  <c r="I10" i="15"/>
  <c r="AZ10" i="15"/>
  <c r="AY10" i="15"/>
  <c r="AK10" i="15"/>
  <c r="AR10" i="15"/>
  <c r="AH10" i="15"/>
  <c r="P10" i="15"/>
  <c r="BD9" i="15"/>
  <c r="BC9" i="15"/>
  <c r="I9" i="15"/>
  <c r="AZ9" i="15"/>
  <c r="AY9" i="15"/>
  <c r="AK9" i="15"/>
  <c r="AR9" i="15"/>
  <c r="AH9" i="15"/>
  <c r="P9" i="15"/>
  <c r="BD8" i="15"/>
  <c r="BC8" i="15"/>
  <c r="I8" i="15"/>
  <c r="AZ8" i="15"/>
  <c r="AY8" i="15"/>
  <c r="AK8" i="15"/>
  <c r="AR8" i="15"/>
  <c r="AH8" i="15"/>
  <c r="P8" i="15"/>
  <c r="BD7" i="15"/>
  <c r="BC7" i="15"/>
  <c r="I7" i="15"/>
  <c r="AZ7" i="15"/>
  <c r="AY7" i="15"/>
  <c r="AK7" i="15"/>
  <c r="AR7" i="15"/>
  <c r="AH7" i="15"/>
  <c r="P7" i="15"/>
  <c r="BD6" i="15"/>
  <c r="BC6" i="15"/>
  <c r="I6" i="15"/>
  <c r="AZ6" i="15"/>
  <c r="AY6" i="15"/>
  <c r="AK6" i="15"/>
  <c r="AR6" i="15"/>
  <c r="AH6" i="15"/>
  <c r="P6" i="15"/>
  <c r="BD5" i="15"/>
  <c r="BC5" i="15"/>
  <c r="I5" i="15"/>
  <c r="AZ5" i="15"/>
  <c r="AY5" i="15"/>
  <c r="AK5" i="15"/>
  <c r="AR5" i="15"/>
  <c r="AH5" i="15"/>
  <c r="P5" i="15"/>
  <c r="J5" i="15"/>
  <c r="BD4" i="15"/>
  <c r="BC4" i="15"/>
  <c r="I4" i="15"/>
  <c r="AZ4" i="15"/>
  <c r="AY4" i="15"/>
  <c r="AK4" i="15"/>
  <c r="AR4" i="15"/>
  <c r="AH4" i="15"/>
  <c r="P4" i="15"/>
  <c r="BD3" i="15"/>
  <c r="BC3" i="15"/>
  <c r="I3" i="15"/>
  <c r="AZ3" i="15"/>
  <c r="AY3" i="15"/>
  <c r="AK3" i="15"/>
  <c r="AR3" i="15"/>
  <c r="AH3" i="15"/>
  <c r="P3" i="15"/>
</calcChain>
</file>

<file path=xl/sharedStrings.xml><?xml version="1.0" encoding="utf-8"?>
<sst xmlns="http://schemas.openxmlformats.org/spreadsheetml/2006/main" count="119" uniqueCount="93">
  <si>
    <t>M</t>
    <phoneticPr fontId="5" type="noConversion"/>
  </si>
  <si>
    <t>M</t>
    <phoneticPr fontId="5" type="noConversion"/>
  </si>
  <si>
    <t>M</t>
    <phoneticPr fontId="2" type="noConversion"/>
  </si>
  <si>
    <t>SOFA</t>
    <phoneticPr fontId="5" type="noConversion"/>
  </si>
  <si>
    <t>PH-baseline</t>
    <phoneticPr fontId="2" type="noConversion"/>
  </si>
  <si>
    <t>ID</t>
    <phoneticPr fontId="5" type="noConversion"/>
  </si>
  <si>
    <t>Sex</t>
    <phoneticPr fontId="5" type="noConversion"/>
  </si>
  <si>
    <t>CRT-basline(s)</t>
    <phoneticPr fontId="5" type="noConversion"/>
  </si>
  <si>
    <t>Prognosis</t>
    <phoneticPr fontId="5" type="noConversion"/>
  </si>
  <si>
    <t>APACHE-II</t>
    <phoneticPr fontId="5" type="noConversion"/>
  </si>
  <si>
    <t>BMI</t>
    <phoneticPr fontId="5" type="noConversion"/>
  </si>
  <si>
    <t>Diagnosis</t>
    <phoneticPr fontId="5" type="noConversion"/>
  </si>
  <si>
    <t>Mechanical ventilation time(day)</t>
    <phoneticPr fontId="5" type="noConversion"/>
  </si>
  <si>
    <t>ECMO time(day)</t>
    <phoneticPr fontId="5" type="noConversion"/>
  </si>
  <si>
    <t>ECMO-blood flow(L/min)</t>
    <phoneticPr fontId="5" type="noConversion"/>
  </si>
  <si>
    <t>Reduction ratio of gas flow(%)</t>
    <phoneticPr fontId="5" type="noConversion"/>
  </si>
  <si>
    <t>SRA-RI-baseline</t>
    <phoneticPr fontId="5" type="noConversion"/>
  </si>
  <si>
    <t>SRA-RI-High-CO2 group</t>
    <phoneticPr fontId="5" type="noConversion"/>
  </si>
  <si>
    <t>SMA-RI-High-CO2 group</t>
    <phoneticPr fontId="5" type="noConversion"/>
  </si>
  <si>
    <t>SMA-RI-baseline</t>
    <phoneticPr fontId="5" type="noConversion"/>
  </si>
  <si>
    <t>Kidney-RI-High-CO2 group</t>
    <phoneticPr fontId="5" type="noConversion"/>
  </si>
  <si>
    <t>Kidney-RI-baseline</t>
    <phoneticPr fontId="5" type="noConversion"/>
  </si>
  <si>
    <t>Spleen-RI-High-CO2 group</t>
    <phoneticPr fontId="5" type="noConversion"/>
  </si>
  <si>
    <t>Spleen-RI-baseline</t>
    <phoneticPr fontId="5" type="noConversion"/>
  </si>
  <si>
    <t>Patient-1</t>
    <phoneticPr fontId="5" type="noConversion"/>
  </si>
  <si>
    <t>NS</t>
    <phoneticPr fontId="5" type="noConversion"/>
  </si>
  <si>
    <t>Patient-2</t>
    <phoneticPr fontId="5" type="noConversion"/>
  </si>
  <si>
    <t>S</t>
    <phoneticPr fontId="5" type="noConversion"/>
  </si>
  <si>
    <t>Patient-3</t>
    <phoneticPr fontId="5" type="noConversion"/>
  </si>
  <si>
    <t>Patient-4</t>
    <phoneticPr fontId="5" type="noConversion"/>
  </si>
  <si>
    <t>Patient-5</t>
    <phoneticPr fontId="5" type="noConversion"/>
  </si>
  <si>
    <t>Patient-6</t>
    <phoneticPr fontId="5" type="noConversion"/>
  </si>
  <si>
    <t>Patient-7</t>
    <phoneticPr fontId="5" type="noConversion"/>
  </si>
  <si>
    <t>Patient-8</t>
    <phoneticPr fontId="5" type="noConversion"/>
  </si>
  <si>
    <t>Patient-9</t>
    <phoneticPr fontId="5" type="noConversion"/>
  </si>
  <si>
    <t>Patient-10</t>
    <phoneticPr fontId="5" type="noConversion"/>
  </si>
  <si>
    <t>Age(year)</t>
    <phoneticPr fontId="5" type="noConversion"/>
  </si>
  <si>
    <t>predicted body weight(kg)</t>
    <phoneticPr fontId="5" type="noConversion"/>
  </si>
  <si>
    <t>VTI-baseline(cm)</t>
    <phoneticPr fontId="5" type="noConversion"/>
  </si>
  <si>
    <t>VTI-High-CO2 group(cm)</t>
    <phoneticPr fontId="5" type="noConversion"/>
  </si>
  <si>
    <t>PaCO2-High-CO2 group(mmHg)</t>
    <phoneticPr fontId="5" type="noConversion"/>
  </si>
  <si>
    <t>PaCO2-baseline(mmHg)</t>
    <phoneticPr fontId="5" type="noConversion"/>
  </si>
  <si>
    <t>CVP-baseline(mmHg)</t>
    <phoneticPr fontId="2" type="noConversion"/>
  </si>
  <si>
    <t>PaO2-baselinbe(mmHg)</t>
    <phoneticPr fontId="2" type="noConversion"/>
  </si>
  <si>
    <t>lac-High-CO2 group(mmol/L)</t>
    <phoneticPr fontId="5" type="noConversion"/>
  </si>
  <si>
    <t>lac-baseline(mmol/L)</t>
    <phoneticPr fontId="5" type="noConversion"/>
  </si>
  <si>
    <t>NE-baseline(ug/kg/min)</t>
    <phoneticPr fontId="2" type="noConversion"/>
  </si>
  <si>
    <t>Fentanyl-baseline(ug/h)</t>
    <phoneticPr fontId="5" type="noConversion"/>
  </si>
  <si>
    <t>Propofol-baseline(mg/h)</t>
    <phoneticPr fontId="5" type="noConversion"/>
  </si>
  <si>
    <t>Midazolam-baseline(mg/h)</t>
    <phoneticPr fontId="2" type="noConversion"/>
  </si>
  <si>
    <t>mean arterial pressure-High-CO2 group(mmHg)</t>
    <phoneticPr fontId="5" type="noConversion"/>
  </si>
  <si>
    <t>mean arterial pressure-baseline(mmHg)</t>
    <phoneticPr fontId="5" type="noConversion"/>
  </si>
  <si>
    <t>heart rate-baseline(bpm)</t>
    <phoneticPr fontId="5" type="noConversion"/>
  </si>
  <si>
    <t>HR-High-CO2 group(bpm)</t>
    <phoneticPr fontId="5" type="noConversion"/>
  </si>
  <si>
    <t>PS(cmH2O)</t>
    <phoneticPr fontId="2" type="noConversion"/>
  </si>
  <si>
    <t>PMI-baseline(cmH2O)</t>
    <phoneticPr fontId="5" type="noConversion"/>
  </si>
  <si>
    <t>PMI-High-CO2 group(cmH2O)</t>
    <phoneticPr fontId="5" type="noConversion"/>
  </si>
  <si>
    <t>Δ-PMI(cmH2O)</t>
    <phoneticPr fontId="5" type="noConversion"/>
  </si>
  <si>
    <t>ΔPOCC-baseline(cmH2O)</t>
    <phoneticPr fontId="5" type="noConversion"/>
  </si>
  <si>
    <t>tidal volume-BASELINE(ml)</t>
    <phoneticPr fontId="2" type="noConversion"/>
  </si>
  <si>
    <t>RR-High-CO2 group(bpm)</t>
    <phoneticPr fontId="5" type="noConversion"/>
  </si>
  <si>
    <t>RR-baseline(bpm)</t>
    <phoneticPr fontId="5" type="noConversion"/>
  </si>
  <si>
    <t>MV-baseline(L/min)</t>
    <phoneticPr fontId="2" type="noConversion"/>
  </si>
  <si>
    <t>MV-High-CO2 group(L/min)</t>
    <phoneticPr fontId="2" type="noConversion"/>
  </si>
  <si>
    <t>Height(m)</t>
    <phoneticPr fontId="5" type="noConversion"/>
  </si>
  <si>
    <t>ECMO gas flow-baseline group(L/min)</t>
    <phoneticPr fontId="5" type="noConversion"/>
  </si>
  <si>
    <t>ECMO gas flow- High-CO2 group(L/min)</t>
    <phoneticPr fontId="5" type="noConversion"/>
  </si>
  <si>
    <t>Peripheral perfusion index-baseline</t>
    <phoneticPr fontId="5" type="noConversion"/>
  </si>
  <si>
    <t>Peripheral perfusion index-High-PaCO2 group</t>
    <phoneticPr fontId="5" type="noConversion"/>
  </si>
  <si>
    <t>ΔPOCC-High-CO2 group(cmH2O)</t>
    <phoneticPr fontId="5" type="noConversion"/>
  </si>
  <si>
    <t>PEEP-baseline(cmH2O)</t>
    <phoneticPr fontId="2" type="noConversion"/>
  </si>
  <si>
    <t>FiO2-baseline</t>
    <phoneticPr fontId="2" type="noConversion"/>
  </si>
  <si>
    <t xml:space="preserve">Crs-baseline(ml/cm
H2O)
</t>
    <phoneticPr fontId="2" type="noConversion"/>
  </si>
  <si>
    <t>tidal volume-High-CO2 group(ml)</t>
    <phoneticPr fontId="2" type="noConversion"/>
  </si>
  <si>
    <t>PaO2-high CO2 group(mmHg)</t>
    <phoneticPr fontId="2" type="noConversion"/>
  </si>
  <si>
    <t>PH-high CO2 group</t>
    <phoneticPr fontId="2" type="noConversion"/>
  </si>
  <si>
    <t>tidal volume-baseline（ml/kg）</t>
    <phoneticPr fontId="2" type="noConversion"/>
  </si>
  <si>
    <t>tidal volume-High-CO2 group(ml/kg)</t>
    <phoneticPr fontId="2" type="noConversion"/>
  </si>
  <si>
    <t>Patient-11</t>
  </si>
  <si>
    <t>S</t>
    <phoneticPr fontId="2" type="noConversion"/>
  </si>
  <si>
    <t>Δ-CO2(mmHg)</t>
    <phoneticPr fontId="5" type="noConversion"/>
  </si>
  <si>
    <t>Patient-12</t>
    <phoneticPr fontId="2" type="noConversion"/>
  </si>
  <si>
    <t>CRT-High-CO2 group(s)</t>
    <phoneticPr fontId="5" type="noConversion"/>
  </si>
  <si>
    <t>Δ-ΔPOCC(cmH2O)</t>
    <phoneticPr fontId="5" type="noConversion"/>
  </si>
  <si>
    <t>rmssd-baseline(ms)</t>
    <phoneticPr fontId="2" type="noConversion"/>
  </si>
  <si>
    <t>rmssd-baseline(ms)-High-CO2 group(ms)</t>
    <phoneticPr fontId="2" type="noConversion"/>
  </si>
  <si>
    <t>LF/HF-baseline</t>
    <phoneticPr fontId="2" type="noConversion"/>
  </si>
  <si>
    <t>LF/HF--High-CO2 group</t>
    <phoneticPr fontId="2" type="noConversion"/>
  </si>
  <si>
    <t>ANCA, Diffuse Alveolar Hemorrhage</t>
    <phoneticPr fontId="2" type="noConversion"/>
  </si>
  <si>
    <t>Viral pneumonia(229E)</t>
    <phoneticPr fontId="2" type="noConversion"/>
  </si>
  <si>
    <t>Viral pneumonia(COVID-19)</t>
  </si>
  <si>
    <t>Viral pneumonia(COVID-19)</t>
    <phoneticPr fontId="5" type="noConversion"/>
  </si>
  <si>
    <t>Patients 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</si>
</sst>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);[Red]\(0.00\)"/>
    <numFmt numFmtId="177" formatCode="0.00_ "/>
    <numFmt numFmtId="178" formatCode="0_);[Red]\(0\)"/>
    <numFmt numFmtId="179" formatCode="0_ "/>
    <numFmt numFmtId="180" formatCode="0.000"/>
  </numFmts>
  <fonts count="16" x14ac:knownFonts="1">
    <font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2"/>
      <scheme val="minor"/>
    </font>
    <font>
      <u/>
      <sz val="11"/>
      <color theme="10"/>
      <name val="等线"/>
      <family val="2"/>
      <scheme val="minor"/>
    </font>
    <font>
      <u/>
      <sz val="11"/>
      <color theme="11"/>
      <name val="等线"/>
      <family val="2"/>
      <scheme val="minor"/>
    </font>
    <font>
      <sz val="9"/>
      <name val="等线"/>
      <family val="4"/>
      <charset val="134"/>
    </font>
    <font>
      <sz val="12"/>
      <color indexed="8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name val="Arial"/>
      <family val="2"/>
    </font>
    <font>
      <sz val="12"/>
      <color rgb="FF333333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rgb="FF282828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7" fillId="0" borderId="1" xfId="0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177" fontId="7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9" fontId="8" fillId="0" borderId="1" xfId="0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179" fontId="10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79" fontId="10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/>
    </xf>
    <xf numFmtId="17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179" fontId="15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2" fontId="13" fillId="0" borderId="2" xfId="0" applyNumberFormat="1" applyFont="1" applyFill="1" applyBorder="1" applyAlignment="1">
      <alignment horizontal="center"/>
    </xf>
    <xf numFmtId="176" fontId="13" fillId="0" borderId="2" xfId="0" applyNumberFormat="1" applyFont="1" applyFill="1" applyBorder="1" applyAlignment="1">
      <alignment horizontal="center"/>
    </xf>
    <xf numFmtId="180" fontId="13" fillId="0" borderId="2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4" fillId="0" borderId="2" xfId="0" applyFont="1" applyFill="1" applyBorder="1" applyAlignment="1">
      <alignment horizontal="center" vertical="center"/>
    </xf>
  </cellXfs>
  <cellStyles count="335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  <cellStyle name="已访问的超链接" xfId="188" builtinId="9" hidden="1"/>
    <cellStyle name="已访问的超链接" xfId="190" builtinId="9" hidden="1"/>
    <cellStyle name="已访问的超链接" xfId="192" builtinId="9" hidden="1"/>
    <cellStyle name="已访问的超链接" xfId="194" builtinId="9" hidden="1"/>
    <cellStyle name="已访问的超链接" xfId="196" builtinId="9" hidden="1"/>
    <cellStyle name="已访问的超链接" xfId="198" builtinId="9" hidden="1"/>
    <cellStyle name="已访问的超链接" xfId="200" builtinId="9" hidden="1"/>
    <cellStyle name="已访问的超链接" xfId="202" builtinId="9" hidden="1"/>
    <cellStyle name="已访问的超链接" xfId="204" builtinId="9" hidden="1"/>
    <cellStyle name="已访问的超链接" xfId="206" builtinId="9" hidden="1"/>
    <cellStyle name="已访问的超链接" xfId="208" builtinId="9" hidden="1"/>
    <cellStyle name="已访问的超链接" xfId="210" builtinId="9" hidden="1"/>
    <cellStyle name="已访问的超链接" xfId="212" builtinId="9" hidden="1"/>
    <cellStyle name="已访问的超链接" xfId="214" builtinId="9" hidden="1"/>
    <cellStyle name="已访问的超链接" xfId="216" builtinId="9" hidden="1"/>
    <cellStyle name="已访问的超链接" xfId="218" builtinId="9" hidden="1"/>
    <cellStyle name="已访问的超链接" xfId="220" builtinId="9" hidden="1"/>
    <cellStyle name="已访问的超链接" xfId="222" builtinId="9" hidden="1"/>
    <cellStyle name="已访问的超链接" xfId="224" builtinId="9" hidden="1"/>
    <cellStyle name="已访问的超链接" xfId="226" builtinId="9" hidden="1"/>
    <cellStyle name="已访问的超链接" xfId="228" builtinId="9" hidden="1"/>
    <cellStyle name="已访问的超链接" xfId="230" builtinId="9" hidden="1"/>
    <cellStyle name="已访问的超链接" xfId="232" builtinId="9" hidden="1"/>
    <cellStyle name="已访问的超链接" xfId="234" builtinId="9" hidden="1"/>
    <cellStyle name="已访问的超链接" xfId="236" builtinId="9" hidden="1"/>
    <cellStyle name="已访问的超链接" xfId="238" builtinId="9" hidden="1"/>
    <cellStyle name="已访问的超链接" xfId="240" builtinId="9" hidden="1"/>
    <cellStyle name="已访问的超链接" xfId="242" builtinId="9" hidden="1"/>
    <cellStyle name="已访问的超链接" xfId="244" builtinId="9" hidden="1"/>
    <cellStyle name="已访问的超链接" xfId="246" builtinId="9" hidden="1"/>
    <cellStyle name="已访问的超链接" xfId="248" builtinId="9" hidden="1"/>
    <cellStyle name="已访问的超链接" xfId="250" builtinId="9" hidden="1"/>
    <cellStyle name="已访问的超链接" xfId="252" builtinId="9" hidden="1"/>
    <cellStyle name="已访问的超链接" xfId="254" builtinId="9" hidden="1"/>
    <cellStyle name="已访问的超链接" xfId="256" builtinId="9" hidden="1"/>
    <cellStyle name="已访问的超链接" xfId="258" builtinId="9" hidden="1"/>
    <cellStyle name="已访问的超链接" xfId="260" builtinId="9" hidden="1"/>
    <cellStyle name="已访问的超链接" xfId="262" builtinId="9" hidden="1"/>
    <cellStyle name="已访问的超链接" xfId="264" builtinId="9" hidden="1"/>
    <cellStyle name="已访问的超链接" xfId="266" builtinId="9" hidden="1"/>
    <cellStyle name="已访问的超链接" xfId="268" builtinId="9" hidden="1"/>
    <cellStyle name="已访问的超链接" xfId="270" builtinId="9" hidden="1"/>
    <cellStyle name="已访问的超链接" xfId="272" builtinId="9" hidden="1"/>
    <cellStyle name="已访问的超链接" xfId="274" builtinId="9" hidden="1"/>
    <cellStyle name="已访问的超链接" xfId="276" builtinId="9" hidden="1"/>
    <cellStyle name="已访问的超链接" xfId="278" builtinId="9" hidden="1"/>
    <cellStyle name="已访问的超链接" xfId="280" builtinId="9" hidden="1"/>
    <cellStyle name="已访问的超链接" xfId="282" builtinId="9" hidden="1"/>
    <cellStyle name="已访问的超链接" xfId="284" builtinId="9" hidden="1"/>
    <cellStyle name="已访问的超链接" xfId="286" builtinId="9" hidden="1"/>
    <cellStyle name="已访问的超链接" xfId="288" builtinId="9" hidden="1"/>
    <cellStyle name="已访问的超链接" xfId="290" builtinId="9" hidden="1"/>
    <cellStyle name="已访问的超链接" xfId="292" builtinId="9" hidden="1"/>
    <cellStyle name="已访问的超链接" xfId="294" builtinId="9" hidden="1"/>
    <cellStyle name="已访问的超链接" xfId="296" builtinId="9" hidden="1"/>
    <cellStyle name="已访问的超链接" xfId="298" builtinId="9" hidden="1"/>
    <cellStyle name="已访问的超链接" xfId="300" builtinId="9" hidden="1"/>
    <cellStyle name="已访问的超链接" xfId="302" builtinId="9" hidden="1"/>
    <cellStyle name="已访问的超链接" xfId="304" builtinId="9" hidden="1"/>
    <cellStyle name="已访问的超链接" xfId="306" builtinId="9" hidden="1"/>
    <cellStyle name="已访问的超链接" xfId="308" builtinId="9" hidden="1"/>
    <cellStyle name="已访问的超链接" xfId="310" builtinId="9" hidden="1"/>
    <cellStyle name="已访问的超链接" xfId="312" builtinId="9" hidden="1"/>
    <cellStyle name="已访问的超链接" xfId="314" builtinId="9" hidden="1"/>
    <cellStyle name="已访问的超链接" xfId="316" builtinId="9" hidden="1"/>
    <cellStyle name="已访问的超链接" xfId="318" builtinId="9" hidden="1"/>
    <cellStyle name="已访问的超链接" xfId="320" builtinId="9" hidden="1"/>
    <cellStyle name="已访问的超链接" xfId="322" builtinId="9" hidden="1"/>
    <cellStyle name="已访问的超链接" xfId="324" builtinId="9" hidden="1"/>
    <cellStyle name="已访问的超链接" xfId="326" builtinId="9" hidden="1"/>
    <cellStyle name="已访问的超链接" xfId="328" builtinId="9" hidden="1"/>
    <cellStyle name="已访问的超链接" xfId="330" builtinId="9" hidden="1"/>
    <cellStyle name="已访问的超链接" xfId="332" builtinId="9" hidden="1"/>
    <cellStyle name="已访问的超链接" xfId="33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0"/>
  <sheetViews>
    <sheetView tabSelected="1" zoomScale="130" zoomScaleNormal="130" workbookViewId="0">
      <selection activeCell="C7" sqref="C7"/>
    </sheetView>
  </sheetViews>
  <sheetFormatPr baseColWidth="10" defaultRowHeight="15" x14ac:dyDescent="0.15"/>
  <cols>
    <col min="1" max="1" width="7.6640625" style="4" customWidth="1"/>
    <col min="2" max="2" width="12.5" style="4" customWidth="1"/>
    <col min="3" max="3" width="8.33203125" style="4" customWidth="1"/>
    <col min="4" max="4" width="14.5" style="4" customWidth="1"/>
    <col min="5" max="5" width="11" style="4" customWidth="1"/>
    <col min="6" max="6" width="11.1640625" style="4" customWidth="1"/>
    <col min="7" max="7" width="9.5" style="4" customWidth="1"/>
    <col min="8" max="8" width="11" style="4" customWidth="1"/>
    <col min="9" max="9" width="13.83203125" style="4" customWidth="1"/>
    <col min="10" max="10" width="8" style="2" customWidth="1"/>
    <col min="11" max="11" width="36" style="4" customWidth="1"/>
    <col min="12" max="12" width="22.1640625" style="4" customWidth="1"/>
    <col min="13" max="13" width="10.83203125" style="4"/>
    <col min="14" max="14" width="13.83203125" style="4" customWidth="1"/>
    <col min="15" max="15" width="14.33203125" style="4" customWidth="1"/>
    <col min="16" max="16" width="16.6640625" style="2" customWidth="1"/>
    <col min="17" max="17" width="16.6640625" style="4" customWidth="1"/>
    <col min="18" max="18" width="10.83203125" style="4"/>
    <col min="19" max="19" width="13" style="4" customWidth="1"/>
    <col min="20" max="21" width="10.83203125" style="4"/>
    <col min="22" max="22" width="17" style="4" customWidth="1"/>
    <col min="23" max="23" width="14.33203125" style="4" customWidth="1"/>
    <col min="24" max="24" width="15.6640625" style="1" customWidth="1"/>
    <col min="25" max="25" width="10.83203125" style="1"/>
    <col min="26" max="26" width="14.83203125" style="1" customWidth="1"/>
    <col min="27" max="27" width="18.1640625" style="1" customWidth="1"/>
    <col min="28" max="28" width="16.83203125" style="1" customWidth="1"/>
    <col min="29" max="29" width="16.5" style="1" customWidth="1"/>
    <col min="30" max="30" width="17.6640625" style="1" customWidth="1"/>
    <col min="31" max="31" width="18.5" style="1" customWidth="1"/>
    <col min="32" max="32" width="12.33203125" style="1" customWidth="1"/>
    <col min="33" max="33" width="10.83203125" style="1" customWidth="1"/>
    <col min="34" max="35" width="10.83203125" style="1"/>
    <col min="36" max="36" width="19.5" style="1" customWidth="1"/>
    <col min="37" max="37" width="10.83203125" style="1"/>
    <col min="38" max="38" width="14.5" style="1" customWidth="1"/>
    <col min="39" max="39" width="18" style="3" customWidth="1"/>
    <col min="40" max="43" width="16.6640625" style="4" customWidth="1"/>
    <col min="44" max="44" width="16.6640625" style="3" customWidth="1"/>
    <col min="45" max="45" width="20" style="1" customWidth="1"/>
    <col min="46" max="46" width="21.1640625" style="1" customWidth="1"/>
    <col min="47" max="47" width="24" style="1" customWidth="1"/>
    <col min="48" max="48" width="17.6640625" style="1" customWidth="1"/>
    <col min="49" max="49" width="18.5" style="4" customWidth="1"/>
    <col min="50" max="50" width="14.33203125" style="4" customWidth="1"/>
    <col min="51" max="51" width="18.83203125" style="4" customWidth="1"/>
    <col min="52" max="52" width="21.1640625" style="4" customWidth="1"/>
    <col min="53" max="53" width="18.83203125" style="4" customWidth="1"/>
    <col min="54" max="54" width="18.1640625" style="4" customWidth="1"/>
    <col min="55" max="55" width="20" style="4" customWidth="1"/>
    <col min="56" max="56" width="21" style="4" customWidth="1"/>
    <col min="57" max="57" width="16.83203125" style="4" customWidth="1"/>
    <col min="58" max="58" width="14.83203125" style="4" customWidth="1"/>
    <col min="59" max="59" width="15.33203125" style="4" customWidth="1"/>
    <col min="60" max="60" width="19.1640625" style="4" customWidth="1"/>
    <col min="61" max="61" width="19.83203125" style="4" customWidth="1"/>
    <col min="62" max="62" width="17.5" style="4" customWidth="1"/>
    <col min="63" max="63" width="27.33203125" style="4" customWidth="1"/>
    <col min="64" max="64" width="20.6640625" style="4" customWidth="1"/>
    <col min="65" max="65" width="18.83203125" style="4" customWidth="1"/>
    <col min="66" max="66" width="15.83203125" style="4" customWidth="1"/>
    <col min="67" max="67" width="10.83203125" style="4"/>
    <col min="68" max="68" width="21.1640625" style="4" customWidth="1"/>
    <col min="69" max="70" width="20.5" style="4" customWidth="1"/>
    <col min="71" max="71" width="19.6640625" style="4" customWidth="1"/>
    <col min="72" max="16384" width="10.83203125" style="4"/>
  </cols>
  <sheetData>
    <row r="1" spans="1:71" s="7" customFormat="1" ht="75" customHeight="1" x14ac:dyDescent="0.2">
      <c r="A1" s="32" t="s">
        <v>92</v>
      </c>
      <c r="B1" s="7" t="s">
        <v>5</v>
      </c>
      <c r="C1" s="7" t="s">
        <v>6</v>
      </c>
      <c r="D1" s="7" t="s">
        <v>36</v>
      </c>
      <c r="E1" s="7" t="s">
        <v>8</v>
      </c>
      <c r="F1" s="7" t="s">
        <v>3</v>
      </c>
      <c r="G1" s="7" t="s">
        <v>9</v>
      </c>
      <c r="H1" s="7" t="s">
        <v>64</v>
      </c>
      <c r="I1" s="8" t="s">
        <v>37</v>
      </c>
      <c r="J1" s="9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65</v>
      </c>
      <c r="P1" s="9" t="s">
        <v>15</v>
      </c>
      <c r="Q1" s="7" t="s">
        <v>66</v>
      </c>
      <c r="R1" s="7" t="s">
        <v>7</v>
      </c>
      <c r="S1" s="7" t="s">
        <v>82</v>
      </c>
      <c r="T1" s="7" t="s">
        <v>16</v>
      </c>
      <c r="U1" s="7" t="s">
        <v>17</v>
      </c>
      <c r="V1" s="7" t="s">
        <v>67</v>
      </c>
      <c r="W1" s="7" t="s">
        <v>68</v>
      </c>
      <c r="X1" s="7" t="s">
        <v>18</v>
      </c>
      <c r="Y1" s="7" t="s">
        <v>19</v>
      </c>
      <c r="Z1" s="7" t="s">
        <v>20</v>
      </c>
      <c r="AA1" s="7" t="s">
        <v>21</v>
      </c>
      <c r="AB1" s="7" t="s">
        <v>22</v>
      </c>
      <c r="AC1" s="7" t="s">
        <v>23</v>
      </c>
      <c r="AD1" s="7" t="s">
        <v>39</v>
      </c>
      <c r="AE1" s="7" t="s">
        <v>38</v>
      </c>
      <c r="AF1" s="10" t="s">
        <v>40</v>
      </c>
      <c r="AG1" s="10" t="s">
        <v>41</v>
      </c>
      <c r="AH1" s="10" t="s">
        <v>80</v>
      </c>
      <c r="AI1" s="10" t="s">
        <v>56</v>
      </c>
      <c r="AJ1" s="10" t="s">
        <v>55</v>
      </c>
      <c r="AK1" s="10" t="s">
        <v>57</v>
      </c>
      <c r="AL1" s="10" t="s">
        <v>69</v>
      </c>
      <c r="AM1" s="10" t="s">
        <v>58</v>
      </c>
      <c r="AN1" s="7" t="s">
        <v>84</v>
      </c>
      <c r="AO1" s="7" t="s">
        <v>85</v>
      </c>
      <c r="AP1" s="7" t="s">
        <v>86</v>
      </c>
      <c r="AQ1" s="7" t="s">
        <v>87</v>
      </c>
      <c r="AR1" s="10" t="s">
        <v>83</v>
      </c>
      <c r="AS1" s="10" t="s">
        <v>71</v>
      </c>
      <c r="AT1" s="10" t="s">
        <v>70</v>
      </c>
      <c r="AU1" s="10" t="s">
        <v>54</v>
      </c>
      <c r="AV1" s="10" t="s">
        <v>72</v>
      </c>
      <c r="AW1" s="10" t="s">
        <v>59</v>
      </c>
      <c r="AX1" s="10" t="s">
        <v>73</v>
      </c>
      <c r="AY1" s="11" t="s">
        <v>76</v>
      </c>
      <c r="AZ1" s="11" t="s">
        <v>77</v>
      </c>
      <c r="BA1" s="10" t="s">
        <v>60</v>
      </c>
      <c r="BB1" s="10" t="s">
        <v>61</v>
      </c>
      <c r="BC1" s="10" t="s">
        <v>62</v>
      </c>
      <c r="BD1" s="10" t="s">
        <v>63</v>
      </c>
      <c r="BE1" s="7" t="s">
        <v>42</v>
      </c>
      <c r="BF1" s="7" t="s">
        <v>52</v>
      </c>
      <c r="BG1" s="7" t="s">
        <v>53</v>
      </c>
      <c r="BH1" s="7" t="s">
        <v>51</v>
      </c>
      <c r="BI1" s="7" t="s">
        <v>50</v>
      </c>
      <c r="BJ1" s="7" t="s">
        <v>47</v>
      </c>
      <c r="BK1" s="7" t="s">
        <v>48</v>
      </c>
      <c r="BL1" s="7" t="s">
        <v>49</v>
      </c>
      <c r="BM1" s="7" t="s">
        <v>43</v>
      </c>
      <c r="BN1" s="7" t="s">
        <v>74</v>
      </c>
      <c r="BO1" s="7" t="s">
        <v>4</v>
      </c>
      <c r="BP1" s="7" t="s">
        <v>75</v>
      </c>
      <c r="BQ1" s="7" t="s">
        <v>45</v>
      </c>
      <c r="BR1" s="7" t="s">
        <v>44</v>
      </c>
      <c r="BS1" s="7" t="s">
        <v>46</v>
      </c>
    </row>
    <row r="2" spans="1:71" s="13" customFormat="1" ht="16" x14ac:dyDescent="0.2">
      <c r="A2" s="33">
        <v>1</v>
      </c>
      <c r="B2" s="14" t="s">
        <v>81</v>
      </c>
      <c r="C2" s="13" t="s">
        <v>2</v>
      </c>
      <c r="D2" s="13">
        <v>62</v>
      </c>
      <c r="E2" s="13" t="s">
        <v>79</v>
      </c>
      <c r="F2" s="13">
        <v>11</v>
      </c>
      <c r="G2" s="13">
        <v>18</v>
      </c>
      <c r="H2" s="13">
        <v>1.72</v>
      </c>
      <c r="I2" s="13">
        <v>65</v>
      </c>
      <c r="J2" s="15">
        <f>65/(H2*H2)</f>
        <v>21.971335857220122</v>
      </c>
      <c r="K2" s="13" t="s">
        <v>89</v>
      </c>
      <c r="L2" s="13">
        <v>8</v>
      </c>
      <c r="M2" s="13">
        <v>6</v>
      </c>
      <c r="N2" s="13">
        <v>4</v>
      </c>
      <c r="O2" s="13">
        <v>3</v>
      </c>
      <c r="P2" s="15">
        <f>Q2/O2*100</f>
        <v>66.666666666666657</v>
      </c>
      <c r="Q2" s="13">
        <v>2</v>
      </c>
      <c r="R2" s="13">
        <v>2.2000000000000002</v>
      </c>
      <c r="S2" s="13">
        <v>2.6</v>
      </c>
      <c r="T2" s="13">
        <v>0.74</v>
      </c>
      <c r="U2" s="13">
        <v>0.81</v>
      </c>
      <c r="V2" s="13">
        <v>1.5</v>
      </c>
      <c r="W2" s="13">
        <v>1.3</v>
      </c>
      <c r="X2" s="26">
        <v>0.8</v>
      </c>
      <c r="Y2" s="26">
        <v>0.83</v>
      </c>
      <c r="Z2" s="26">
        <v>0.63</v>
      </c>
      <c r="AA2" s="26">
        <v>0.65</v>
      </c>
      <c r="AB2" s="26">
        <v>0.66</v>
      </c>
      <c r="AC2" s="26">
        <v>0.61</v>
      </c>
      <c r="AD2" s="13">
        <v>15.5</v>
      </c>
      <c r="AE2" s="13">
        <v>15.8</v>
      </c>
      <c r="AF2" s="16">
        <v>41</v>
      </c>
      <c r="AG2" s="16">
        <v>37</v>
      </c>
      <c r="AH2" s="16">
        <f>AF2-AG2</f>
        <v>4</v>
      </c>
      <c r="AI2" s="16">
        <v>5.5</v>
      </c>
      <c r="AJ2" s="16">
        <v>2.9</v>
      </c>
      <c r="AK2" s="16">
        <f>AI2-AJ2</f>
        <v>2.6</v>
      </c>
      <c r="AL2" s="16">
        <v>13.3</v>
      </c>
      <c r="AM2" s="16">
        <v>11.3</v>
      </c>
      <c r="AN2" s="13">
        <v>41</v>
      </c>
      <c r="AO2" s="13">
        <v>28</v>
      </c>
      <c r="AP2" s="26">
        <v>0.54</v>
      </c>
      <c r="AQ2" s="26">
        <v>0.37</v>
      </c>
      <c r="AR2" s="16">
        <f>AL2-AM2</f>
        <v>2</v>
      </c>
      <c r="AS2" s="16">
        <v>0.5</v>
      </c>
      <c r="AT2" s="16">
        <v>8</v>
      </c>
      <c r="AU2" s="16">
        <v>11</v>
      </c>
      <c r="AV2" s="16">
        <v>22</v>
      </c>
      <c r="AW2" s="16">
        <v>250</v>
      </c>
      <c r="AX2" s="16">
        <v>310</v>
      </c>
      <c r="AY2" s="25">
        <f>AW2/I2</f>
        <v>3.8461538461538463</v>
      </c>
      <c r="AZ2" s="25">
        <f>AX2/I2</f>
        <v>4.7692307692307692</v>
      </c>
      <c r="BA2" s="16">
        <v>12</v>
      </c>
      <c r="BB2" s="16">
        <v>12</v>
      </c>
      <c r="BC2" s="16">
        <f>(AW2*BB2)/1000</f>
        <v>3</v>
      </c>
      <c r="BD2" s="16">
        <f>(AX2*BA2)/1000</f>
        <v>3.72</v>
      </c>
      <c r="BE2" s="13">
        <v>4</v>
      </c>
      <c r="BF2" s="13">
        <v>75</v>
      </c>
      <c r="BG2" s="13">
        <v>73</v>
      </c>
      <c r="BH2" s="13">
        <v>92</v>
      </c>
      <c r="BI2" s="13">
        <v>89</v>
      </c>
      <c r="BJ2" s="17">
        <v>45</v>
      </c>
      <c r="BK2" s="13">
        <v>120</v>
      </c>
      <c r="BL2" s="13">
        <v>3</v>
      </c>
      <c r="BM2" s="13">
        <v>169</v>
      </c>
      <c r="BN2" s="13">
        <v>109</v>
      </c>
      <c r="BO2" s="13">
        <v>7.45</v>
      </c>
      <c r="BP2" s="13">
        <v>7.42</v>
      </c>
      <c r="BQ2" s="13">
        <v>1.5</v>
      </c>
      <c r="BR2" s="13">
        <v>1.4</v>
      </c>
      <c r="BS2" s="13">
        <v>0</v>
      </c>
    </row>
    <row r="3" spans="1:71" s="13" customFormat="1" ht="16" x14ac:dyDescent="0.2">
      <c r="A3" s="13">
        <v>2</v>
      </c>
      <c r="B3" s="14" t="s">
        <v>24</v>
      </c>
      <c r="C3" s="14" t="s">
        <v>0</v>
      </c>
      <c r="D3" s="14">
        <v>79</v>
      </c>
      <c r="E3" s="14" t="s">
        <v>25</v>
      </c>
      <c r="F3" s="14">
        <v>10</v>
      </c>
      <c r="G3" s="14">
        <v>24</v>
      </c>
      <c r="H3" s="14">
        <v>1.77</v>
      </c>
      <c r="I3" s="13">
        <f t="shared" ref="I3:I11" si="0">H3*100-105</f>
        <v>72</v>
      </c>
      <c r="J3" s="18">
        <v>27</v>
      </c>
      <c r="K3" s="13" t="s">
        <v>91</v>
      </c>
      <c r="L3" s="15">
        <v>12</v>
      </c>
      <c r="M3" s="15">
        <v>10</v>
      </c>
      <c r="N3" s="13">
        <v>3.5</v>
      </c>
      <c r="O3" s="13">
        <v>6</v>
      </c>
      <c r="P3" s="15">
        <f>Q3/O3*100</f>
        <v>50</v>
      </c>
      <c r="Q3" s="26">
        <v>3</v>
      </c>
      <c r="R3" s="27">
        <v>2.2999999999999998</v>
      </c>
      <c r="S3" s="27">
        <v>1.8</v>
      </c>
      <c r="T3" s="13">
        <v>1</v>
      </c>
      <c r="U3" s="26">
        <v>1</v>
      </c>
      <c r="V3" s="26">
        <v>1.1000000000000001</v>
      </c>
      <c r="W3" s="26">
        <v>1.8</v>
      </c>
      <c r="X3" s="24">
        <v>0.82</v>
      </c>
      <c r="Y3" s="24">
        <v>0.81</v>
      </c>
      <c r="Z3" s="14">
        <v>0.83</v>
      </c>
      <c r="AA3" s="14">
        <v>0.79</v>
      </c>
      <c r="AB3" s="14">
        <v>0.78</v>
      </c>
      <c r="AC3" s="14">
        <v>0.71</v>
      </c>
      <c r="AD3" s="24">
        <v>29.7</v>
      </c>
      <c r="AE3" s="24">
        <v>29.4</v>
      </c>
      <c r="AF3" s="24">
        <v>41</v>
      </c>
      <c r="AG3" s="24">
        <v>37</v>
      </c>
      <c r="AH3" s="24">
        <f>AF3-AG3</f>
        <v>4</v>
      </c>
      <c r="AI3" s="16">
        <v>5.3</v>
      </c>
      <c r="AJ3" s="16">
        <v>3.3</v>
      </c>
      <c r="AK3" s="24">
        <f t="shared" ref="AK3:AK13" si="1">AI3-AJ3</f>
        <v>2</v>
      </c>
      <c r="AL3" s="16">
        <v>10.3</v>
      </c>
      <c r="AM3" s="16">
        <v>6.4</v>
      </c>
      <c r="AN3" s="26">
        <v>34</v>
      </c>
      <c r="AO3" s="26">
        <v>12</v>
      </c>
      <c r="AP3" s="26">
        <v>0.57999999999999996</v>
      </c>
      <c r="AQ3" s="26">
        <v>1.28</v>
      </c>
      <c r="AR3" s="24">
        <f t="shared" ref="AR3:AR13" si="2">AL3-AM3</f>
        <v>3.9000000000000004</v>
      </c>
      <c r="AS3" s="24">
        <v>0.4</v>
      </c>
      <c r="AT3" s="24">
        <v>10</v>
      </c>
      <c r="AU3" s="24">
        <v>8</v>
      </c>
      <c r="AV3" s="24">
        <v>18</v>
      </c>
      <c r="AW3" s="24">
        <v>240</v>
      </c>
      <c r="AX3" s="24">
        <v>290</v>
      </c>
      <c r="AY3" s="25">
        <f t="shared" ref="AY3:AY13" si="3">AW3/I3</f>
        <v>3.3333333333333335</v>
      </c>
      <c r="AZ3" s="25">
        <f t="shared" ref="AZ3:AZ13" si="4">AX3/I3</f>
        <v>4.0277777777777777</v>
      </c>
      <c r="BA3" s="16">
        <v>16</v>
      </c>
      <c r="BB3" s="16">
        <v>14</v>
      </c>
      <c r="BC3" s="16">
        <f>(AW3*BB3)/1000</f>
        <v>3.36</v>
      </c>
      <c r="BD3" s="16">
        <f>(AX3*BA3)/1000</f>
        <v>4.6399999999999997</v>
      </c>
      <c r="BE3" s="13">
        <v>5</v>
      </c>
      <c r="BF3" s="24">
        <v>61</v>
      </c>
      <c r="BG3" s="24">
        <v>65</v>
      </c>
      <c r="BH3" s="24">
        <v>92</v>
      </c>
      <c r="BI3" s="24">
        <v>94</v>
      </c>
      <c r="BJ3" s="19">
        <v>75</v>
      </c>
      <c r="BK3" s="19">
        <v>70</v>
      </c>
      <c r="BL3" s="13">
        <v>3</v>
      </c>
      <c r="BM3" s="28">
        <v>154</v>
      </c>
      <c r="BN3" s="28">
        <v>151</v>
      </c>
      <c r="BO3" s="29">
        <v>7.41</v>
      </c>
      <c r="BP3" s="30">
        <v>7.38</v>
      </c>
      <c r="BQ3" s="24">
        <v>2.1</v>
      </c>
      <c r="BR3" s="24">
        <v>2.7</v>
      </c>
      <c r="BS3" s="29">
        <v>0.06</v>
      </c>
    </row>
    <row r="4" spans="1:71" s="13" customFormat="1" ht="16" x14ac:dyDescent="0.2">
      <c r="A4" s="13">
        <v>3</v>
      </c>
      <c r="B4" s="14" t="s">
        <v>26</v>
      </c>
      <c r="C4" s="14" t="s">
        <v>1</v>
      </c>
      <c r="D4" s="14">
        <v>80</v>
      </c>
      <c r="E4" s="14" t="s">
        <v>27</v>
      </c>
      <c r="F4" s="14">
        <v>12</v>
      </c>
      <c r="G4" s="14">
        <v>24</v>
      </c>
      <c r="H4" s="14">
        <v>1.71</v>
      </c>
      <c r="I4" s="13">
        <f t="shared" si="0"/>
        <v>66</v>
      </c>
      <c r="J4" s="18">
        <v>26</v>
      </c>
      <c r="K4" s="13" t="s">
        <v>91</v>
      </c>
      <c r="L4" s="15">
        <v>18</v>
      </c>
      <c r="M4" s="15">
        <v>7</v>
      </c>
      <c r="N4" s="19">
        <v>3.2</v>
      </c>
      <c r="O4" s="19">
        <v>5</v>
      </c>
      <c r="P4" s="15">
        <f t="shared" ref="P4:P13" si="5">Q4/O4*100</f>
        <v>60</v>
      </c>
      <c r="Q4" s="26">
        <v>3</v>
      </c>
      <c r="R4" s="14">
        <v>2.5</v>
      </c>
      <c r="S4" s="13">
        <v>2.2000000000000002</v>
      </c>
      <c r="T4" s="13">
        <v>0.93</v>
      </c>
      <c r="U4" s="26">
        <v>1.1000000000000001</v>
      </c>
      <c r="V4" s="26">
        <v>1.1000000000000001</v>
      </c>
      <c r="W4" s="26">
        <v>0.55000000000000004</v>
      </c>
      <c r="X4" s="26">
        <v>0.76</v>
      </c>
      <c r="Y4" s="26">
        <v>0.8</v>
      </c>
      <c r="Z4" s="26">
        <v>0.76</v>
      </c>
      <c r="AA4" s="26">
        <v>0.62</v>
      </c>
      <c r="AB4" s="26">
        <v>0.63</v>
      </c>
      <c r="AC4" s="26">
        <v>0.59</v>
      </c>
      <c r="AD4" s="26">
        <v>18.399999999999999</v>
      </c>
      <c r="AE4" s="26">
        <v>19.100000000000001</v>
      </c>
      <c r="AF4" s="24">
        <v>42</v>
      </c>
      <c r="AG4" s="24">
        <v>36</v>
      </c>
      <c r="AH4" s="24">
        <f t="shared" ref="AH4:AH13" si="6">AF4-AG4</f>
        <v>6</v>
      </c>
      <c r="AI4" s="24">
        <v>4.7</v>
      </c>
      <c r="AJ4" s="24">
        <v>1.3</v>
      </c>
      <c r="AK4" s="24">
        <f t="shared" si="1"/>
        <v>3.4000000000000004</v>
      </c>
      <c r="AL4" s="16">
        <v>8.5</v>
      </c>
      <c r="AM4" s="16">
        <v>4.7</v>
      </c>
      <c r="AN4" s="26">
        <v>51</v>
      </c>
      <c r="AO4" s="26">
        <v>38</v>
      </c>
      <c r="AP4" s="26">
        <v>0.52</v>
      </c>
      <c r="AQ4" s="26">
        <v>0.57999999999999996</v>
      </c>
      <c r="AR4" s="24">
        <f t="shared" si="2"/>
        <v>3.8</v>
      </c>
      <c r="AS4" s="24">
        <v>0.4</v>
      </c>
      <c r="AT4" s="24">
        <v>10</v>
      </c>
      <c r="AU4" s="24">
        <v>8</v>
      </c>
      <c r="AV4" s="24">
        <v>20</v>
      </c>
      <c r="AW4" s="24">
        <v>250</v>
      </c>
      <c r="AX4" s="24">
        <v>275</v>
      </c>
      <c r="AY4" s="25">
        <f t="shared" si="3"/>
        <v>3.7878787878787881</v>
      </c>
      <c r="AZ4" s="25">
        <f t="shared" si="4"/>
        <v>4.166666666666667</v>
      </c>
      <c r="BA4" s="16">
        <v>18</v>
      </c>
      <c r="BB4" s="16">
        <v>12</v>
      </c>
      <c r="BC4" s="16">
        <f t="shared" ref="BC4:BC13" si="7">(AW4*BB4)/1000</f>
        <v>3</v>
      </c>
      <c r="BD4" s="16">
        <f t="shared" ref="BD4:BD13" si="8">(AX4*BA4)/1000</f>
        <v>4.95</v>
      </c>
      <c r="BE4" s="13">
        <v>6</v>
      </c>
      <c r="BF4" s="24">
        <v>80</v>
      </c>
      <c r="BG4" s="24">
        <v>88</v>
      </c>
      <c r="BH4" s="24">
        <v>94</v>
      </c>
      <c r="BI4" s="24">
        <v>89</v>
      </c>
      <c r="BJ4" s="19">
        <v>75</v>
      </c>
      <c r="BK4" s="19">
        <v>60</v>
      </c>
      <c r="BL4" s="13">
        <v>0</v>
      </c>
      <c r="BM4" s="22">
        <v>129</v>
      </c>
      <c r="BN4" s="22">
        <v>110</v>
      </c>
      <c r="BO4" s="29">
        <v>7.4</v>
      </c>
      <c r="BP4" s="22">
        <v>7.3879999999999999</v>
      </c>
      <c r="BQ4" s="13">
        <v>2.2000000000000002</v>
      </c>
      <c r="BR4" s="13">
        <v>2.4</v>
      </c>
      <c r="BS4" s="29">
        <v>0.16</v>
      </c>
    </row>
    <row r="5" spans="1:71" s="13" customFormat="1" ht="16" x14ac:dyDescent="0.2">
      <c r="A5" s="13">
        <v>4</v>
      </c>
      <c r="B5" s="14" t="s">
        <v>28</v>
      </c>
      <c r="C5" s="14" t="s">
        <v>1</v>
      </c>
      <c r="D5" s="13">
        <v>68</v>
      </c>
      <c r="E5" s="14" t="s">
        <v>25</v>
      </c>
      <c r="F5" s="20">
        <v>11</v>
      </c>
      <c r="G5" s="20">
        <v>20</v>
      </c>
      <c r="H5" s="13">
        <v>1.72</v>
      </c>
      <c r="I5" s="13">
        <f t="shared" si="0"/>
        <v>67</v>
      </c>
      <c r="J5" s="15">
        <f>75/(H5*H5)</f>
        <v>25.351541373715524</v>
      </c>
      <c r="K5" s="13" t="s">
        <v>90</v>
      </c>
      <c r="L5" s="21">
        <v>23</v>
      </c>
      <c r="M5" s="21">
        <v>11</v>
      </c>
      <c r="N5" s="19">
        <v>4</v>
      </c>
      <c r="O5" s="19">
        <v>5</v>
      </c>
      <c r="P5" s="15">
        <f t="shared" si="5"/>
        <v>40</v>
      </c>
      <c r="Q5" s="26">
        <v>2</v>
      </c>
      <c r="R5" s="14">
        <v>2.8</v>
      </c>
      <c r="S5" s="14">
        <v>3.1</v>
      </c>
      <c r="T5" s="13">
        <v>0.7</v>
      </c>
      <c r="U5" s="26">
        <v>1.1499999999999999</v>
      </c>
      <c r="V5" s="26">
        <v>2.1</v>
      </c>
      <c r="W5" s="26">
        <v>1.7</v>
      </c>
      <c r="X5" s="26">
        <v>0.82</v>
      </c>
      <c r="Y5" s="26">
        <v>0.78</v>
      </c>
      <c r="Z5" s="26">
        <v>0.73</v>
      </c>
      <c r="AA5" s="26">
        <v>0.69</v>
      </c>
      <c r="AB5" s="26">
        <v>0.64</v>
      </c>
      <c r="AC5" s="26">
        <v>0.66</v>
      </c>
      <c r="AD5" s="26">
        <v>16.899999999999999</v>
      </c>
      <c r="AE5" s="26">
        <v>16.5</v>
      </c>
      <c r="AF5" s="16">
        <v>43</v>
      </c>
      <c r="AG5" s="16">
        <v>36</v>
      </c>
      <c r="AH5" s="24">
        <f t="shared" si="6"/>
        <v>7</v>
      </c>
      <c r="AI5" s="16">
        <v>5.5</v>
      </c>
      <c r="AJ5" s="16">
        <v>2.4</v>
      </c>
      <c r="AK5" s="24">
        <f t="shared" si="1"/>
        <v>3.1</v>
      </c>
      <c r="AL5" s="16">
        <v>9.6</v>
      </c>
      <c r="AM5" s="16">
        <v>3</v>
      </c>
      <c r="AN5" s="26">
        <v>33</v>
      </c>
      <c r="AO5" s="26">
        <v>19</v>
      </c>
      <c r="AP5" s="26">
        <v>0.87</v>
      </c>
      <c r="AQ5" s="26">
        <v>0.9</v>
      </c>
      <c r="AR5" s="24">
        <f t="shared" si="2"/>
        <v>6.6</v>
      </c>
      <c r="AS5" s="24">
        <v>0.4</v>
      </c>
      <c r="AT5" s="16">
        <v>8</v>
      </c>
      <c r="AU5" s="16">
        <v>12</v>
      </c>
      <c r="AV5" s="16">
        <v>17</v>
      </c>
      <c r="AW5" s="16">
        <v>280</v>
      </c>
      <c r="AX5" s="16">
        <v>360</v>
      </c>
      <c r="AY5" s="25">
        <f t="shared" si="3"/>
        <v>4.1791044776119399</v>
      </c>
      <c r="AZ5" s="25">
        <f t="shared" si="4"/>
        <v>5.3731343283582094</v>
      </c>
      <c r="BA5" s="16">
        <v>16</v>
      </c>
      <c r="BB5" s="16">
        <v>13</v>
      </c>
      <c r="BC5" s="16">
        <f t="shared" si="7"/>
        <v>3.64</v>
      </c>
      <c r="BD5" s="16">
        <f t="shared" si="8"/>
        <v>5.76</v>
      </c>
      <c r="BE5" s="13">
        <v>6</v>
      </c>
      <c r="BF5" s="31">
        <v>65</v>
      </c>
      <c r="BG5" s="24">
        <v>67</v>
      </c>
      <c r="BH5" s="31">
        <v>83</v>
      </c>
      <c r="BI5" s="24">
        <v>85</v>
      </c>
      <c r="BJ5" s="19">
        <v>75</v>
      </c>
      <c r="BK5" s="19">
        <v>60</v>
      </c>
      <c r="BL5" s="13">
        <v>3</v>
      </c>
      <c r="BM5" s="22">
        <v>90.2</v>
      </c>
      <c r="BN5" s="22">
        <v>95.7</v>
      </c>
      <c r="BO5" s="29">
        <v>7.39</v>
      </c>
      <c r="BP5" s="22">
        <v>7.38</v>
      </c>
      <c r="BQ5" s="13">
        <v>1.5</v>
      </c>
      <c r="BR5" s="13">
        <v>1.6</v>
      </c>
      <c r="BS5" s="29">
        <v>0</v>
      </c>
    </row>
    <row r="6" spans="1:71" s="13" customFormat="1" ht="16" x14ac:dyDescent="0.2">
      <c r="A6" s="13">
        <v>5</v>
      </c>
      <c r="B6" s="14" t="s">
        <v>29</v>
      </c>
      <c r="C6" s="14" t="s">
        <v>1</v>
      </c>
      <c r="D6" s="14">
        <v>78</v>
      </c>
      <c r="E6" s="14" t="s">
        <v>27</v>
      </c>
      <c r="F6" s="14">
        <v>14</v>
      </c>
      <c r="G6" s="14">
        <v>21</v>
      </c>
      <c r="H6" s="14">
        <v>1.78</v>
      </c>
      <c r="I6" s="13">
        <f t="shared" si="0"/>
        <v>73</v>
      </c>
      <c r="J6" s="18">
        <v>21</v>
      </c>
      <c r="K6" s="13" t="s">
        <v>90</v>
      </c>
      <c r="L6" s="15">
        <v>23</v>
      </c>
      <c r="M6" s="15">
        <v>10</v>
      </c>
      <c r="N6" s="19">
        <v>3.2</v>
      </c>
      <c r="O6" s="19">
        <v>6</v>
      </c>
      <c r="P6" s="15">
        <f t="shared" si="5"/>
        <v>58.333333333333336</v>
      </c>
      <c r="Q6" s="26">
        <v>3.5</v>
      </c>
      <c r="R6" s="22">
        <v>2.9</v>
      </c>
      <c r="S6" s="22">
        <v>3.4</v>
      </c>
      <c r="T6" s="13">
        <v>0.98</v>
      </c>
      <c r="U6" s="26">
        <v>0.94</v>
      </c>
      <c r="V6" s="26">
        <v>1.2</v>
      </c>
      <c r="W6" s="26">
        <v>0.68</v>
      </c>
      <c r="X6" s="26">
        <v>0.86</v>
      </c>
      <c r="Y6" s="26">
        <v>0.83</v>
      </c>
      <c r="Z6" s="26">
        <v>0.77</v>
      </c>
      <c r="AA6" s="26">
        <v>0.69</v>
      </c>
      <c r="AB6" s="26">
        <v>0.66</v>
      </c>
      <c r="AC6" s="26">
        <v>0.56999999999999995</v>
      </c>
      <c r="AD6" s="26">
        <v>21.6</v>
      </c>
      <c r="AE6" s="26">
        <v>20.8</v>
      </c>
      <c r="AF6" s="16">
        <v>41</v>
      </c>
      <c r="AG6" s="16">
        <v>35</v>
      </c>
      <c r="AH6" s="24">
        <f t="shared" si="6"/>
        <v>6</v>
      </c>
      <c r="AI6" s="16">
        <v>7.5</v>
      </c>
      <c r="AJ6" s="16">
        <v>4.0999999999999996</v>
      </c>
      <c r="AK6" s="24">
        <f t="shared" si="1"/>
        <v>3.4000000000000004</v>
      </c>
      <c r="AL6" s="16">
        <v>14.6</v>
      </c>
      <c r="AM6" s="16">
        <v>7.9</v>
      </c>
      <c r="AN6" s="26">
        <v>29</v>
      </c>
      <c r="AO6" s="26">
        <v>13</v>
      </c>
      <c r="AP6" s="26">
        <v>0.11</v>
      </c>
      <c r="AQ6" s="26">
        <v>0.22</v>
      </c>
      <c r="AR6" s="24">
        <f t="shared" si="2"/>
        <v>6.6999999999999993</v>
      </c>
      <c r="AS6" s="16">
        <v>0.4</v>
      </c>
      <c r="AT6" s="16">
        <v>10</v>
      </c>
      <c r="AU6" s="16">
        <v>8</v>
      </c>
      <c r="AV6" s="16">
        <v>16</v>
      </c>
      <c r="AW6" s="31">
        <v>248</v>
      </c>
      <c r="AX6" s="31">
        <v>443</v>
      </c>
      <c r="AY6" s="25">
        <f t="shared" si="3"/>
        <v>3.3972602739726026</v>
      </c>
      <c r="AZ6" s="25">
        <f t="shared" si="4"/>
        <v>6.0684931506849313</v>
      </c>
      <c r="BA6" s="31">
        <v>15</v>
      </c>
      <c r="BB6" s="31">
        <v>15</v>
      </c>
      <c r="BC6" s="16">
        <f t="shared" si="7"/>
        <v>3.72</v>
      </c>
      <c r="BD6" s="16">
        <f t="shared" si="8"/>
        <v>6.6449999999999996</v>
      </c>
      <c r="BE6" s="13">
        <v>7</v>
      </c>
      <c r="BF6" s="31">
        <v>90</v>
      </c>
      <c r="BG6" s="31">
        <v>103</v>
      </c>
      <c r="BH6" s="31">
        <v>94</v>
      </c>
      <c r="BI6" s="31">
        <v>112</v>
      </c>
      <c r="BJ6" s="19">
        <v>45</v>
      </c>
      <c r="BK6" s="19">
        <v>60</v>
      </c>
      <c r="BL6" s="13">
        <v>2</v>
      </c>
      <c r="BM6" s="22">
        <v>98</v>
      </c>
      <c r="BN6" s="22">
        <v>82</v>
      </c>
      <c r="BO6" s="29">
        <v>7.33</v>
      </c>
      <c r="BP6" s="22">
        <v>7.34</v>
      </c>
      <c r="BQ6" s="13">
        <v>1.3</v>
      </c>
      <c r="BR6" s="13">
        <v>1.5</v>
      </c>
      <c r="BS6" s="29">
        <v>0.55000000000000004</v>
      </c>
    </row>
    <row r="7" spans="1:71" s="13" customFormat="1" ht="16" x14ac:dyDescent="0.2">
      <c r="A7" s="13">
        <v>6</v>
      </c>
      <c r="B7" s="14" t="s">
        <v>30</v>
      </c>
      <c r="C7" s="14" t="s">
        <v>1</v>
      </c>
      <c r="D7" s="14">
        <v>70</v>
      </c>
      <c r="E7" s="14" t="s">
        <v>25</v>
      </c>
      <c r="F7" s="14">
        <v>12</v>
      </c>
      <c r="G7" s="14">
        <v>18</v>
      </c>
      <c r="H7" s="14">
        <v>1.71</v>
      </c>
      <c r="I7" s="13">
        <f t="shared" si="0"/>
        <v>66</v>
      </c>
      <c r="J7" s="18">
        <v>32</v>
      </c>
      <c r="K7" s="13" t="s">
        <v>90</v>
      </c>
      <c r="L7" s="15">
        <v>60</v>
      </c>
      <c r="M7" s="15">
        <v>59</v>
      </c>
      <c r="N7" s="19">
        <v>4</v>
      </c>
      <c r="O7" s="19">
        <v>5.5</v>
      </c>
      <c r="P7" s="15">
        <f t="shared" si="5"/>
        <v>54.54545454545454</v>
      </c>
      <c r="Q7" s="26">
        <v>3</v>
      </c>
      <c r="R7" s="14">
        <v>2.9</v>
      </c>
      <c r="S7" s="14">
        <v>2.6</v>
      </c>
      <c r="T7" s="13">
        <v>0.82</v>
      </c>
      <c r="U7" s="26">
        <v>0.87</v>
      </c>
      <c r="V7" s="13">
        <v>2.4</v>
      </c>
      <c r="W7" s="13">
        <v>0.85</v>
      </c>
      <c r="X7" s="26">
        <v>0.85</v>
      </c>
      <c r="Y7" s="26">
        <v>0.79</v>
      </c>
      <c r="Z7" s="26">
        <v>0.63</v>
      </c>
      <c r="AA7" s="26">
        <v>0.59</v>
      </c>
      <c r="AB7" s="26">
        <v>0.7</v>
      </c>
      <c r="AC7" s="26">
        <v>0.63</v>
      </c>
      <c r="AD7" s="26">
        <v>16.3</v>
      </c>
      <c r="AE7" s="26">
        <v>17.2</v>
      </c>
      <c r="AF7" s="16">
        <v>42</v>
      </c>
      <c r="AG7" s="16">
        <v>36</v>
      </c>
      <c r="AH7" s="24">
        <f t="shared" si="6"/>
        <v>6</v>
      </c>
      <c r="AI7" s="16">
        <v>9.6999999999999993</v>
      </c>
      <c r="AJ7" s="16">
        <v>4.3</v>
      </c>
      <c r="AK7" s="24">
        <f t="shared" si="1"/>
        <v>5.3999999999999995</v>
      </c>
      <c r="AL7" s="16">
        <v>22.7</v>
      </c>
      <c r="AM7" s="16">
        <v>14.1</v>
      </c>
      <c r="AN7" s="26">
        <v>24</v>
      </c>
      <c r="AO7" s="26">
        <v>11</v>
      </c>
      <c r="AP7" s="26">
        <v>0.48</v>
      </c>
      <c r="AQ7" s="26">
        <v>0.64</v>
      </c>
      <c r="AR7" s="24">
        <f t="shared" si="2"/>
        <v>8.6</v>
      </c>
      <c r="AS7" s="16">
        <v>0.3</v>
      </c>
      <c r="AT7" s="16">
        <v>10</v>
      </c>
      <c r="AU7" s="16">
        <v>8</v>
      </c>
      <c r="AV7" s="16">
        <v>13</v>
      </c>
      <c r="AW7" s="16">
        <v>205</v>
      </c>
      <c r="AX7" s="16">
        <v>299</v>
      </c>
      <c r="AY7" s="25">
        <f t="shared" si="3"/>
        <v>3.106060606060606</v>
      </c>
      <c r="AZ7" s="25">
        <f t="shared" si="4"/>
        <v>4.5303030303030303</v>
      </c>
      <c r="BA7" s="16">
        <v>18</v>
      </c>
      <c r="BB7" s="16">
        <v>15</v>
      </c>
      <c r="BC7" s="16">
        <f t="shared" si="7"/>
        <v>3.0750000000000002</v>
      </c>
      <c r="BD7" s="16">
        <f t="shared" si="8"/>
        <v>5.3819999999999997</v>
      </c>
      <c r="BE7" s="13">
        <v>4</v>
      </c>
      <c r="BF7" s="31">
        <v>89</v>
      </c>
      <c r="BG7" s="13">
        <v>103</v>
      </c>
      <c r="BH7" s="13">
        <v>71</v>
      </c>
      <c r="BI7" s="13">
        <v>79</v>
      </c>
      <c r="BJ7" s="19">
        <v>60</v>
      </c>
      <c r="BK7" s="19">
        <v>50</v>
      </c>
      <c r="BL7" s="13">
        <v>4</v>
      </c>
      <c r="BM7" s="22">
        <v>80.900000000000006</v>
      </c>
      <c r="BN7" s="22">
        <v>82.5</v>
      </c>
      <c r="BO7" s="29">
        <v>7.43</v>
      </c>
      <c r="BP7" s="22">
        <v>7.4160000000000004</v>
      </c>
      <c r="BQ7" s="13">
        <v>1.8</v>
      </c>
      <c r="BR7" s="13">
        <v>1.6</v>
      </c>
      <c r="BS7" s="29">
        <v>0.123</v>
      </c>
    </row>
    <row r="8" spans="1:71" s="13" customFormat="1" ht="16" x14ac:dyDescent="0.2">
      <c r="A8" s="13">
        <v>7</v>
      </c>
      <c r="B8" s="14" t="s">
        <v>31</v>
      </c>
      <c r="C8" s="14" t="s">
        <v>1</v>
      </c>
      <c r="D8" s="14">
        <v>78</v>
      </c>
      <c r="E8" s="14" t="s">
        <v>27</v>
      </c>
      <c r="F8" s="20">
        <v>12</v>
      </c>
      <c r="G8" s="20">
        <v>17</v>
      </c>
      <c r="H8" s="14">
        <v>1.68</v>
      </c>
      <c r="I8" s="13">
        <f t="shared" si="0"/>
        <v>63</v>
      </c>
      <c r="J8" s="18">
        <v>25</v>
      </c>
      <c r="K8" s="13" t="s">
        <v>90</v>
      </c>
      <c r="L8" s="15">
        <v>25</v>
      </c>
      <c r="M8" s="15">
        <v>17</v>
      </c>
      <c r="N8" s="19">
        <v>3.1</v>
      </c>
      <c r="O8" s="19">
        <v>5</v>
      </c>
      <c r="P8" s="15">
        <f t="shared" si="5"/>
        <v>50</v>
      </c>
      <c r="Q8" s="26">
        <v>2.5</v>
      </c>
      <c r="R8" s="14">
        <v>3</v>
      </c>
      <c r="S8" s="14">
        <v>3.7</v>
      </c>
      <c r="T8" s="13">
        <v>1</v>
      </c>
      <c r="U8" s="26">
        <v>1.26</v>
      </c>
      <c r="V8" s="26">
        <v>0.7</v>
      </c>
      <c r="W8" s="26">
        <v>0.78</v>
      </c>
      <c r="X8" s="26">
        <v>0.72</v>
      </c>
      <c r="Y8" s="26">
        <v>0.73</v>
      </c>
      <c r="Z8" s="26">
        <v>0.74</v>
      </c>
      <c r="AA8" s="26">
        <v>0.69</v>
      </c>
      <c r="AB8" s="26">
        <v>0.83</v>
      </c>
      <c r="AC8" s="26">
        <v>0.71</v>
      </c>
      <c r="AD8" s="26">
        <v>16.100000000000001</v>
      </c>
      <c r="AE8" s="26">
        <v>16.399999999999999</v>
      </c>
      <c r="AF8" s="16">
        <v>42</v>
      </c>
      <c r="AG8" s="16">
        <v>37</v>
      </c>
      <c r="AH8" s="24">
        <f t="shared" si="6"/>
        <v>5</v>
      </c>
      <c r="AI8" s="16">
        <v>10</v>
      </c>
      <c r="AJ8" s="16">
        <v>5.7</v>
      </c>
      <c r="AK8" s="24">
        <f t="shared" si="1"/>
        <v>4.3</v>
      </c>
      <c r="AL8" s="16">
        <v>12.6</v>
      </c>
      <c r="AM8" s="16">
        <v>8.1999999999999993</v>
      </c>
      <c r="AN8" s="26">
        <v>37</v>
      </c>
      <c r="AO8" s="26">
        <v>25</v>
      </c>
      <c r="AP8" s="26">
        <v>0.3</v>
      </c>
      <c r="AQ8" s="26">
        <v>0.65</v>
      </c>
      <c r="AR8" s="24">
        <f t="shared" si="2"/>
        <v>4.4000000000000004</v>
      </c>
      <c r="AS8" s="16">
        <v>0.3</v>
      </c>
      <c r="AT8" s="16">
        <v>8</v>
      </c>
      <c r="AU8" s="16">
        <v>10</v>
      </c>
      <c r="AV8" s="16">
        <v>18</v>
      </c>
      <c r="AW8" s="16">
        <v>350</v>
      </c>
      <c r="AX8" s="16">
        <v>480</v>
      </c>
      <c r="AY8" s="25">
        <f t="shared" si="3"/>
        <v>5.5555555555555554</v>
      </c>
      <c r="AZ8" s="25">
        <f t="shared" si="4"/>
        <v>7.6190476190476186</v>
      </c>
      <c r="BA8" s="16">
        <v>13</v>
      </c>
      <c r="BB8" s="16">
        <v>14</v>
      </c>
      <c r="BC8" s="16">
        <f t="shared" si="7"/>
        <v>4.9000000000000004</v>
      </c>
      <c r="BD8" s="16">
        <f t="shared" si="8"/>
        <v>6.24</v>
      </c>
      <c r="BE8" s="13">
        <v>7</v>
      </c>
      <c r="BF8" s="13">
        <v>108</v>
      </c>
      <c r="BG8" s="13">
        <v>102</v>
      </c>
      <c r="BH8" s="13">
        <v>90</v>
      </c>
      <c r="BI8" s="13">
        <v>99</v>
      </c>
      <c r="BJ8" s="34">
        <v>60</v>
      </c>
      <c r="BK8" s="34">
        <v>120</v>
      </c>
      <c r="BL8" s="13">
        <v>8</v>
      </c>
      <c r="BM8" s="22">
        <v>87.6</v>
      </c>
      <c r="BN8" s="22">
        <v>89.7</v>
      </c>
      <c r="BO8" s="29">
        <v>7.54</v>
      </c>
      <c r="BP8" s="22">
        <v>7.5</v>
      </c>
      <c r="BQ8" s="13">
        <v>1.1000000000000001</v>
      </c>
      <c r="BR8" s="13">
        <v>1.7</v>
      </c>
      <c r="BS8" s="13">
        <v>0.04</v>
      </c>
    </row>
    <row r="9" spans="1:71" s="13" customFormat="1" ht="16" x14ac:dyDescent="0.2">
      <c r="A9" s="13">
        <v>8</v>
      </c>
      <c r="B9" s="14" t="s">
        <v>32</v>
      </c>
      <c r="C9" s="14" t="s">
        <v>1</v>
      </c>
      <c r="D9" s="14">
        <v>66</v>
      </c>
      <c r="E9" s="14" t="s">
        <v>27</v>
      </c>
      <c r="F9" s="14">
        <v>14</v>
      </c>
      <c r="G9" s="14">
        <v>28</v>
      </c>
      <c r="H9" s="14">
        <v>1.71</v>
      </c>
      <c r="I9" s="13">
        <f t="shared" si="0"/>
        <v>66</v>
      </c>
      <c r="J9" s="18">
        <v>25</v>
      </c>
      <c r="K9" s="13" t="s">
        <v>90</v>
      </c>
      <c r="L9" s="15">
        <v>8</v>
      </c>
      <c r="M9" s="15">
        <v>7</v>
      </c>
      <c r="N9" s="19">
        <v>3.6</v>
      </c>
      <c r="O9" s="19">
        <v>5</v>
      </c>
      <c r="P9" s="15">
        <f t="shared" si="5"/>
        <v>60</v>
      </c>
      <c r="Q9" s="26">
        <v>3</v>
      </c>
      <c r="R9" s="14">
        <v>4</v>
      </c>
      <c r="S9" s="14">
        <v>4</v>
      </c>
      <c r="T9" s="13">
        <v>0.93</v>
      </c>
      <c r="U9" s="26">
        <v>1</v>
      </c>
      <c r="V9" s="26">
        <v>1.4</v>
      </c>
      <c r="W9" s="26">
        <v>1.1000000000000001</v>
      </c>
      <c r="X9" s="26">
        <v>0.81</v>
      </c>
      <c r="Y9" s="26">
        <v>0.72</v>
      </c>
      <c r="Z9" s="26">
        <v>0.64</v>
      </c>
      <c r="AA9" s="26">
        <v>0.68</v>
      </c>
      <c r="AB9" s="26">
        <v>0.74</v>
      </c>
      <c r="AC9" s="26">
        <v>0.71</v>
      </c>
      <c r="AD9" s="26">
        <v>12.2</v>
      </c>
      <c r="AE9" s="26">
        <v>10.7</v>
      </c>
      <c r="AF9" s="16">
        <v>41</v>
      </c>
      <c r="AG9" s="16">
        <v>37</v>
      </c>
      <c r="AH9" s="24">
        <f t="shared" si="6"/>
        <v>4</v>
      </c>
      <c r="AI9" s="16">
        <v>4.0999999999999996</v>
      </c>
      <c r="AJ9" s="16">
        <v>1.2</v>
      </c>
      <c r="AK9" s="24">
        <f t="shared" si="1"/>
        <v>2.8999999999999995</v>
      </c>
      <c r="AL9" s="16">
        <v>7.2</v>
      </c>
      <c r="AM9" s="16">
        <v>4.9000000000000004</v>
      </c>
      <c r="AN9" s="26">
        <v>27</v>
      </c>
      <c r="AO9" s="26">
        <v>22</v>
      </c>
      <c r="AP9" s="26">
        <v>0.71</v>
      </c>
      <c r="AQ9" s="26">
        <v>1.46</v>
      </c>
      <c r="AR9" s="24">
        <f t="shared" si="2"/>
        <v>2.2999999999999998</v>
      </c>
      <c r="AS9" s="16">
        <v>0.3</v>
      </c>
      <c r="AT9" s="16">
        <v>8</v>
      </c>
      <c r="AU9" s="16">
        <v>12</v>
      </c>
      <c r="AV9" s="16">
        <v>17</v>
      </c>
      <c r="AW9" s="16">
        <v>240</v>
      </c>
      <c r="AX9" s="16">
        <v>280</v>
      </c>
      <c r="AY9" s="25">
        <f t="shared" si="3"/>
        <v>3.6363636363636362</v>
      </c>
      <c r="AZ9" s="25">
        <f t="shared" si="4"/>
        <v>4.2424242424242422</v>
      </c>
      <c r="BA9" s="16">
        <v>12</v>
      </c>
      <c r="BB9" s="16">
        <v>10</v>
      </c>
      <c r="BC9" s="16">
        <f t="shared" si="7"/>
        <v>2.4</v>
      </c>
      <c r="BD9" s="16">
        <f t="shared" si="8"/>
        <v>3.36</v>
      </c>
      <c r="BE9" s="13">
        <v>8</v>
      </c>
      <c r="BF9" s="13">
        <v>89</v>
      </c>
      <c r="BG9" s="13">
        <v>97</v>
      </c>
      <c r="BH9" s="13">
        <v>109</v>
      </c>
      <c r="BI9" s="13">
        <v>97</v>
      </c>
      <c r="BJ9" s="19">
        <v>60</v>
      </c>
      <c r="BK9" s="19">
        <v>60</v>
      </c>
      <c r="BL9" s="13">
        <v>3</v>
      </c>
      <c r="BM9" s="22">
        <v>85</v>
      </c>
      <c r="BN9" s="22">
        <v>92</v>
      </c>
      <c r="BO9" s="29">
        <v>7.47</v>
      </c>
      <c r="BP9" s="22">
        <v>7.43</v>
      </c>
      <c r="BQ9" s="13">
        <v>1.4</v>
      </c>
      <c r="BR9" s="13">
        <v>1.1000000000000001</v>
      </c>
      <c r="BS9" s="13">
        <v>5.8999999999999997E-2</v>
      </c>
    </row>
    <row r="10" spans="1:71" s="13" customFormat="1" ht="16" x14ac:dyDescent="0.2">
      <c r="A10" s="13">
        <v>9</v>
      </c>
      <c r="B10" s="14" t="s">
        <v>33</v>
      </c>
      <c r="C10" s="14" t="s">
        <v>1</v>
      </c>
      <c r="D10" s="14">
        <v>86</v>
      </c>
      <c r="E10" s="14" t="s">
        <v>25</v>
      </c>
      <c r="F10" s="14">
        <v>12</v>
      </c>
      <c r="G10" s="14">
        <v>18</v>
      </c>
      <c r="H10" s="14">
        <v>1.66</v>
      </c>
      <c r="I10" s="13">
        <f t="shared" si="0"/>
        <v>61</v>
      </c>
      <c r="J10" s="18">
        <v>27</v>
      </c>
      <c r="K10" s="13" t="s">
        <v>90</v>
      </c>
      <c r="L10" s="23">
        <v>30</v>
      </c>
      <c r="M10" s="23">
        <v>17</v>
      </c>
      <c r="N10" s="24">
        <v>3</v>
      </c>
      <c r="O10" s="24">
        <v>8</v>
      </c>
      <c r="P10" s="15">
        <f t="shared" si="5"/>
        <v>68.75</v>
      </c>
      <c r="Q10" s="26">
        <v>5.5</v>
      </c>
      <c r="R10" s="14">
        <v>3.7</v>
      </c>
      <c r="S10" s="14">
        <v>4.0999999999999996</v>
      </c>
      <c r="T10" s="13">
        <v>1</v>
      </c>
      <c r="U10" s="26">
        <v>1</v>
      </c>
      <c r="V10" s="26">
        <v>1.6</v>
      </c>
      <c r="W10" s="26">
        <v>1.1000000000000001</v>
      </c>
      <c r="X10" s="26">
        <v>0.81</v>
      </c>
      <c r="Y10" s="26">
        <v>0.77</v>
      </c>
      <c r="Z10" s="26">
        <v>0.69</v>
      </c>
      <c r="AA10" s="26">
        <v>0.64</v>
      </c>
      <c r="AB10" s="26">
        <v>0.62</v>
      </c>
      <c r="AC10" s="26">
        <v>0.64</v>
      </c>
      <c r="AD10" s="26">
        <v>16.7</v>
      </c>
      <c r="AE10" s="26">
        <v>14.8</v>
      </c>
      <c r="AF10" s="16">
        <v>43</v>
      </c>
      <c r="AG10" s="16">
        <v>36</v>
      </c>
      <c r="AH10" s="24">
        <f t="shared" si="6"/>
        <v>7</v>
      </c>
      <c r="AI10" s="26">
        <v>6.4</v>
      </c>
      <c r="AJ10" s="26">
        <v>2.7</v>
      </c>
      <c r="AK10" s="24">
        <f t="shared" si="1"/>
        <v>3.7</v>
      </c>
      <c r="AL10" s="26">
        <v>11.9</v>
      </c>
      <c r="AM10" s="26">
        <v>6</v>
      </c>
      <c r="AN10" s="26">
        <v>31</v>
      </c>
      <c r="AO10" s="26">
        <v>26</v>
      </c>
      <c r="AP10" s="26">
        <v>0.66</v>
      </c>
      <c r="AQ10" s="26">
        <v>0.84</v>
      </c>
      <c r="AR10" s="24">
        <f t="shared" si="2"/>
        <v>5.9</v>
      </c>
      <c r="AS10" s="16">
        <v>0.3</v>
      </c>
      <c r="AT10" s="16">
        <v>8</v>
      </c>
      <c r="AU10" s="16">
        <v>12</v>
      </c>
      <c r="AV10" s="16">
        <v>8</v>
      </c>
      <c r="AW10" s="16">
        <v>137</v>
      </c>
      <c r="AX10" s="16">
        <v>199</v>
      </c>
      <c r="AY10" s="25">
        <f t="shared" si="3"/>
        <v>2.2459016393442623</v>
      </c>
      <c r="AZ10" s="25">
        <f t="shared" si="4"/>
        <v>3.262295081967213</v>
      </c>
      <c r="BA10" s="16">
        <v>13</v>
      </c>
      <c r="BB10" s="16">
        <v>12</v>
      </c>
      <c r="BC10" s="16">
        <f t="shared" si="7"/>
        <v>1.6439999999999999</v>
      </c>
      <c r="BD10" s="16">
        <f t="shared" si="8"/>
        <v>2.5870000000000002</v>
      </c>
      <c r="BE10" s="13">
        <v>7</v>
      </c>
      <c r="BF10" s="13">
        <v>82</v>
      </c>
      <c r="BG10" s="13">
        <v>86</v>
      </c>
      <c r="BH10" s="13">
        <v>94</v>
      </c>
      <c r="BI10" s="13">
        <v>97</v>
      </c>
      <c r="BJ10" s="19">
        <v>75</v>
      </c>
      <c r="BK10" s="19">
        <v>80</v>
      </c>
      <c r="BL10" s="13">
        <v>5</v>
      </c>
      <c r="BM10" s="22">
        <v>102</v>
      </c>
      <c r="BN10" s="22">
        <v>105</v>
      </c>
      <c r="BO10" s="29">
        <v>7.45</v>
      </c>
      <c r="BP10" s="22">
        <v>7.46</v>
      </c>
      <c r="BQ10" s="13">
        <v>1.3</v>
      </c>
      <c r="BR10" s="13">
        <v>1.1000000000000001</v>
      </c>
      <c r="BS10" s="13">
        <v>0</v>
      </c>
    </row>
    <row r="11" spans="1:71" s="13" customFormat="1" ht="16" x14ac:dyDescent="0.2">
      <c r="A11" s="13">
        <v>10</v>
      </c>
      <c r="B11" s="14" t="s">
        <v>34</v>
      </c>
      <c r="C11" s="14" t="s">
        <v>1</v>
      </c>
      <c r="D11" s="13">
        <v>59</v>
      </c>
      <c r="E11" s="13" t="s">
        <v>25</v>
      </c>
      <c r="F11" s="13">
        <v>15</v>
      </c>
      <c r="G11" s="13">
        <v>20</v>
      </c>
      <c r="H11" s="13">
        <v>1.75</v>
      </c>
      <c r="I11" s="13">
        <f t="shared" si="0"/>
        <v>70</v>
      </c>
      <c r="J11" s="15">
        <f>75/(H11*H11)</f>
        <v>24.489795918367346</v>
      </c>
      <c r="K11" s="13" t="s">
        <v>90</v>
      </c>
      <c r="L11" s="23">
        <v>13</v>
      </c>
      <c r="M11" s="23">
        <v>8</v>
      </c>
      <c r="N11" s="13">
        <v>3.5</v>
      </c>
      <c r="O11" s="13">
        <v>6</v>
      </c>
      <c r="P11" s="15">
        <f t="shared" si="5"/>
        <v>58.333333333333336</v>
      </c>
      <c r="Q11" s="26">
        <v>3.5</v>
      </c>
      <c r="R11" s="13">
        <v>3.5</v>
      </c>
      <c r="S11" s="13">
        <v>4.2</v>
      </c>
      <c r="T11" s="13">
        <v>0.88</v>
      </c>
      <c r="U11" s="26">
        <v>1</v>
      </c>
      <c r="V11" s="26">
        <v>1.3</v>
      </c>
      <c r="W11" s="26">
        <v>0.78</v>
      </c>
      <c r="X11" s="26">
        <v>0.88</v>
      </c>
      <c r="Y11" s="26">
        <v>0.85</v>
      </c>
      <c r="Z11" s="26">
        <v>0.64</v>
      </c>
      <c r="AA11" s="26">
        <v>0.61</v>
      </c>
      <c r="AB11" s="26">
        <v>0.64</v>
      </c>
      <c r="AC11" s="26">
        <v>0.62</v>
      </c>
      <c r="AD11" s="26">
        <v>13.2</v>
      </c>
      <c r="AE11" s="26">
        <v>14.1</v>
      </c>
      <c r="AF11" s="16">
        <v>42</v>
      </c>
      <c r="AG11" s="16">
        <v>36</v>
      </c>
      <c r="AH11" s="24">
        <f t="shared" si="6"/>
        <v>6</v>
      </c>
      <c r="AI11" s="16">
        <v>4.7</v>
      </c>
      <c r="AJ11" s="16">
        <v>3.2</v>
      </c>
      <c r="AK11" s="24">
        <f t="shared" si="1"/>
        <v>1.5</v>
      </c>
      <c r="AL11" s="16">
        <v>8.5</v>
      </c>
      <c r="AM11" s="16">
        <v>5.0999999999999996</v>
      </c>
      <c r="AN11" s="26">
        <v>48</v>
      </c>
      <c r="AO11" s="26">
        <v>39</v>
      </c>
      <c r="AP11" s="26">
        <v>0.37</v>
      </c>
      <c r="AQ11" s="26">
        <v>0.63</v>
      </c>
      <c r="AR11" s="24">
        <f t="shared" si="2"/>
        <v>3.4000000000000004</v>
      </c>
      <c r="AS11" s="16">
        <v>0.3</v>
      </c>
      <c r="AT11" s="16">
        <v>8</v>
      </c>
      <c r="AU11" s="16">
        <v>10</v>
      </c>
      <c r="AV11" s="16">
        <v>22</v>
      </c>
      <c r="AW11" s="16">
        <v>380</v>
      </c>
      <c r="AX11" s="16">
        <v>461</v>
      </c>
      <c r="AY11" s="25">
        <f t="shared" si="3"/>
        <v>5.4285714285714288</v>
      </c>
      <c r="AZ11" s="25">
        <f t="shared" si="4"/>
        <v>6.5857142857142854</v>
      </c>
      <c r="BA11" s="16">
        <v>14</v>
      </c>
      <c r="BB11" s="16">
        <v>11</v>
      </c>
      <c r="BC11" s="16">
        <f t="shared" si="7"/>
        <v>4.18</v>
      </c>
      <c r="BD11" s="16">
        <f t="shared" si="8"/>
        <v>6.4539999999999997</v>
      </c>
      <c r="BE11" s="13">
        <v>5</v>
      </c>
      <c r="BF11" s="13">
        <v>74</v>
      </c>
      <c r="BG11" s="13">
        <v>83</v>
      </c>
      <c r="BH11" s="13">
        <v>84</v>
      </c>
      <c r="BI11" s="13">
        <v>93</v>
      </c>
      <c r="BJ11" s="19">
        <v>60</v>
      </c>
      <c r="BK11" s="19">
        <v>50</v>
      </c>
      <c r="BL11" s="13">
        <v>0</v>
      </c>
      <c r="BM11" s="22">
        <v>95.6</v>
      </c>
      <c r="BN11" s="22">
        <v>93</v>
      </c>
      <c r="BO11" s="29">
        <v>7.43</v>
      </c>
      <c r="BP11" s="22">
        <v>7.423</v>
      </c>
      <c r="BQ11" s="13">
        <v>1.8</v>
      </c>
      <c r="BR11" s="13">
        <v>2.2000000000000002</v>
      </c>
      <c r="BS11" s="29">
        <v>0.42</v>
      </c>
    </row>
    <row r="12" spans="1:71" s="13" customFormat="1" ht="16" x14ac:dyDescent="0.2">
      <c r="A12" s="13">
        <v>11</v>
      </c>
      <c r="B12" s="14" t="s">
        <v>35</v>
      </c>
      <c r="C12" s="13" t="s">
        <v>1</v>
      </c>
      <c r="D12" s="13">
        <v>84</v>
      </c>
      <c r="E12" s="13" t="s">
        <v>27</v>
      </c>
      <c r="F12" s="13">
        <v>9</v>
      </c>
      <c r="G12" s="13">
        <v>15</v>
      </c>
      <c r="H12" s="13">
        <v>1.75</v>
      </c>
      <c r="I12" s="13">
        <v>71</v>
      </c>
      <c r="J12" s="15">
        <f>80/(H12*H12)</f>
        <v>26.122448979591837</v>
      </c>
      <c r="K12" s="13" t="s">
        <v>90</v>
      </c>
      <c r="L12" s="23">
        <v>8</v>
      </c>
      <c r="M12" s="23">
        <v>4</v>
      </c>
      <c r="N12" s="13">
        <v>3.5</v>
      </c>
      <c r="O12" s="13">
        <v>6</v>
      </c>
      <c r="P12" s="15">
        <f t="shared" si="5"/>
        <v>50</v>
      </c>
      <c r="Q12" s="26">
        <v>3</v>
      </c>
      <c r="R12" s="13">
        <v>2.5</v>
      </c>
      <c r="S12" s="13">
        <v>3</v>
      </c>
      <c r="T12" s="13">
        <v>0.88</v>
      </c>
      <c r="U12" s="26">
        <v>0.94</v>
      </c>
      <c r="V12" s="26">
        <v>2.1</v>
      </c>
      <c r="W12" s="26">
        <v>1.4</v>
      </c>
      <c r="X12" s="26">
        <v>0.89</v>
      </c>
      <c r="Y12" s="26">
        <v>0.82</v>
      </c>
      <c r="Z12" s="26">
        <v>0.62</v>
      </c>
      <c r="AA12" s="26">
        <v>0.64</v>
      </c>
      <c r="AB12" s="26">
        <v>0.64</v>
      </c>
      <c r="AC12" s="26">
        <v>0.56999999999999995</v>
      </c>
      <c r="AD12" s="26">
        <v>21.3</v>
      </c>
      <c r="AE12" s="26">
        <v>21.8</v>
      </c>
      <c r="AF12" s="16">
        <v>44</v>
      </c>
      <c r="AG12" s="16">
        <v>36</v>
      </c>
      <c r="AH12" s="24">
        <f t="shared" si="6"/>
        <v>8</v>
      </c>
      <c r="AI12" s="16">
        <v>7.2</v>
      </c>
      <c r="AJ12" s="16">
        <v>2</v>
      </c>
      <c r="AK12" s="24">
        <f t="shared" si="1"/>
        <v>5.2</v>
      </c>
      <c r="AL12" s="16">
        <v>12.2</v>
      </c>
      <c r="AM12" s="16">
        <v>4.5</v>
      </c>
      <c r="AN12" s="13">
        <v>22</v>
      </c>
      <c r="AO12" s="13">
        <v>12</v>
      </c>
      <c r="AP12" s="26">
        <v>0.35</v>
      </c>
      <c r="AQ12" s="26">
        <v>0.6</v>
      </c>
      <c r="AR12" s="24">
        <f t="shared" si="2"/>
        <v>7.6999999999999993</v>
      </c>
      <c r="AS12" s="16">
        <v>0.4</v>
      </c>
      <c r="AT12" s="16">
        <v>8</v>
      </c>
      <c r="AU12" s="16">
        <v>12</v>
      </c>
      <c r="AV12" s="16">
        <v>20</v>
      </c>
      <c r="AW12" s="16">
        <v>420</v>
      </c>
      <c r="AX12" s="16">
        <v>510</v>
      </c>
      <c r="AY12" s="25">
        <f t="shared" si="3"/>
        <v>5.915492957746479</v>
      </c>
      <c r="AZ12" s="25">
        <f t="shared" si="4"/>
        <v>7.183098591549296</v>
      </c>
      <c r="BA12" s="16">
        <v>14</v>
      </c>
      <c r="BB12" s="16">
        <v>15</v>
      </c>
      <c r="BC12" s="16">
        <f t="shared" si="7"/>
        <v>6.3</v>
      </c>
      <c r="BD12" s="16">
        <f t="shared" si="8"/>
        <v>7.14</v>
      </c>
      <c r="BE12" s="13">
        <v>7</v>
      </c>
      <c r="BF12" s="13">
        <v>85</v>
      </c>
      <c r="BG12" s="13">
        <v>91</v>
      </c>
      <c r="BH12" s="13">
        <v>72</v>
      </c>
      <c r="BI12" s="13">
        <v>76</v>
      </c>
      <c r="BJ12" s="13">
        <v>45</v>
      </c>
      <c r="BK12" s="13">
        <v>100</v>
      </c>
      <c r="BL12" s="13">
        <v>1</v>
      </c>
      <c r="BM12" s="22">
        <v>92.5</v>
      </c>
      <c r="BN12" s="22">
        <v>85.9</v>
      </c>
      <c r="BO12" s="29">
        <v>7.48</v>
      </c>
      <c r="BP12" s="22">
        <v>7.46</v>
      </c>
      <c r="BQ12" s="13">
        <v>1.5</v>
      </c>
      <c r="BR12" s="13">
        <v>1.7</v>
      </c>
      <c r="BS12" s="13">
        <v>0.13</v>
      </c>
    </row>
    <row r="13" spans="1:71" s="13" customFormat="1" ht="16" x14ac:dyDescent="0.2">
      <c r="A13" s="13">
        <v>12</v>
      </c>
      <c r="B13" s="14" t="s">
        <v>78</v>
      </c>
      <c r="C13" s="13" t="s">
        <v>2</v>
      </c>
      <c r="D13" s="13">
        <v>59</v>
      </c>
      <c r="E13" s="13" t="s">
        <v>79</v>
      </c>
      <c r="F13" s="13">
        <v>13</v>
      </c>
      <c r="G13" s="13">
        <v>20</v>
      </c>
      <c r="H13" s="13">
        <v>1.65</v>
      </c>
      <c r="I13" s="13">
        <v>75</v>
      </c>
      <c r="J13" s="15">
        <f>I13/(H13*H13)</f>
        <v>27.548209366391188</v>
      </c>
      <c r="K13" s="13" t="s">
        <v>88</v>
      </c>
      <c r="L13" s="13">
        <v>19</v>
      </c>
      <c r="M13" s="13">
        <v>18</v>
      </c>
      <c r="N13" s="13">
        <v>3.3</v>
      </c>
      <c r="O13" s="13">
        <v>3</v>
      </c>
      <c r="P13" s="15">
        <f t="shared" si="5"/>
        <v>50</v>
      </c>
      <c r="Q13" s="13">
        <v>1.5</v>
      </c>
      <c r="R13" s="13">
        <v>2.7</v>
      </c>
      <c r="S13" s="13">
        <v>2.5</v>
      </c>
      <c r="T13" s="13">
        <v>0.81</v>
      </c>
      <c r="U13" s="13">
        <v>0.85</v>
      </c>
      <c r="V13" s="13">
        <v>1.1000000000000001</v>
      </c>
      <c r="W13" s="13">
        <v>0.9</v>
      </c>
      <c r="X13" s="26">
        <v>0.86</v>
      </c>
      <c r="Y13" s="26">
        <v>0.84</v>
      </c>
      <c r="Z13" s="26">
        <v>0.61</v>
      </c>
      <c r="AA13" s="26">
        <v>0.59</v>
      </c>
      <c r="AB13" s="26">
        <v>0.64</v>
      </c>
      <c r="AC13" s="26">
        <v>0.67</v>
      </c>
      <c r="AD13" s="13">
        <v>17.3</v>
      </c>
      <c r="AE13" s="13">
        <v>16.100000000000001</v>
      </c>
      <c r="AF13" s="16">
        <v>48</v>
      </c>
      <c r="AG13" s="16">
        <v>39</v>
      </c>
      <c r="AH13" s="16">
        <f t="shared" si="6"/>
        <v>9</v>
      </c>
      <c r="AI13" s="16">
        <v>7</v>
      </c>
      <c r="AJ13" s="16">
        <v>2.7</v>
      </c>
      <c r="AK13" s="16">
        <f t="shared" si="1"/>
        <v>4.3</v>
      </c>
      <c r="AL13" s="16">
        <v>12.3</v>
      </c>
      <c r="AM13" s="16">
        <v>10.1</v>
      </c>
      <c r="AN13" s="13">
        <v>42</v>
      </c>
      <c r="AO13" s="13">
        <v>19</v>
      </c>
      <c r="AP13" s="26">
        <v>0.14000000000000001</v>
      </c>
      <c r="AQ13" s="26">
        <v>0.19</v>
      </c>
      <c r="AR13" s="16">
        <f t="shared" si="2"/>
        <v>2.2000000000000011</v>
      </c>
      <c r="AS13" s="16">
        <v>0.3</v>
      </c>
      <c r="AT13" s="16">
        <v>6</v>
      </c>
      <c r="AU13" s="16">
        <v>12</v>
      </c>
      <c r="AV13" s="16">
        <v>24</v>
      </c>
      <c r="AW13" s="16">
        <v>430</v>
      </c>
      <c r="AX13" s="16">
        <v>522</v>
      </c>
      <c r="AY13" s="25">
        <f t="shared" si="3"/>
        <v>5.7333333333333334</v>
      </c>
      <c r="AZ13" s="25">
        <f t="shared" si="4"/>
        <v>6.96</v>
      </c>
      <c r="BA13" s="16">
        <v>18</v>
      </c>
      <c r="BB13" s="16">
        <v>14</v>
      </c>
      <c r="BC13" s="16">
        <f t="shared" si="7"/>
        <v>6.02</v>
      </c>
      <c r="BD13" s="16">
        <f t="shared" si="8"/>
        <v>9.3960000000000008</v>
      </c>
      <c r="BE13" s="13">
        <v>6</v>
      </c>
      <c r="BF13" s="13">
        <v>86</v>
      </c>
      <c r="BG13" s="13">
        <v>90</v>
      </c>
      <c r="BH13" s="13">
        <v>75</v>
      </c>
      <c r="BI13" s="13">
        <v>82</v>
      </c>
      <c r="BJ13" s="13">
        <v>30</v>
      </c>
      <c r="BK13" s="13">
        <v>80</v>
      </c>
      <c r="BL13" s="13">
        <v>0</v>
      </c>
      <c r="BM13" s="13">
        <v>129</v>
      </c>
      <c r="BN13" s="13">
        <v>102</v>
      </c>
      <c r="BO13" s="13">
        <v>7.48</v>
      </c>
      <c r="BP13" s="13">
        <v>7.39</v>
      </c>
      <c r="BQ13" s="13">
        <v>1</v>
      </c>
      <c r="BR13" s="13">
        <v>0.9</v>
      </c>
      <c r="BS13" s="13">
        <v>0.04</v>
      </c>
    </row>
    <row r="15" spans="1:71" ht="16" x14ac:dyDescent="0.15">
      <c r="L15" s="12"/>
      <c r="M15" s="12"/>
      <c r="N15" s="12"/>
      <c r="O15" s="12"/>
      <c r="P15" s="4"/>
      <c r="AM15" s="6"/>
      <c r="AR15" s="6"/>
    </row>
    <row r="16" spans="1:71" x14ac:dyDescent="0.15">
      <c r="L16" s="12"/>
      <c r="M16" s="12"/>
      <c r="N16" s="12"/>
      <c r="O16" s="12"/>
      <c r="P16" s="4"/>
    </row>
    <row r="17" spans="12:16" x14ac:dyDescent="0.15">
      <c r="L17" s="12"/>
      <c r="M17" s="12"/>
      <c r="N17" s="12"/>
      <c r="O17" s="12"/>
      <c r="P17" s="4"/>
    </row>
    <row r="18" spans="12:16" x14ac:dyDescent="0.15">
      <c r="L18" s="12"/>
      <c r="M18" s="12"/>
      <c r="N18" s="12"/>
      <c r="O18" s="12"/>
      <c r="P18" s="4"/>
    </row>
    <row r="21" spans="12:16" x14ac:dyDescent="0.15">
      <c r="P21" s="5"/>
    </row>
    <row r="22" spans="12:16" x14ac:dyDescent="0.15">
      <c r="P22" s="5"/>
    </row>
    <row r="23" spans="12:16" x14ac:dyDescent="0.15">
      <c r="P23" s="5"/>
    </row>
    <row r="24" spans="12:16" x14ac:dyDescent="0.15">
      <c r="P24" s="5"/>
    </row>
    <row r="25" spans="12:16" x14ac:dyDescent="0.15">
      <c r="P25" s="5"/>
    </row>
    <row r="26" spans="12:16" x14ac:dyDescent="0.15">
      <c r="P26" s="5"/>
    </row>
    <row r="27" spans="12:16" x14ac:dyDescent="0.15">
      <c r="P27" s="5"/>
    </row>
    <row r="28" spans="12:16" x14ac:dyDescent="0.15">
      <c r="P28" s="5"/>
    </row>
    <row r="29" spans="12:16" x14ac:dyDescent="0.15">
      <c r="P29" s="5"/>
    </row>
    <row r="30" spans="12:16" x14ac:dyDescent="0.15">
      <c r="P30" s="5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 data-effort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Kevin Zhou</cp:lastModifiedBy>
  <dcterms:created xsi:type="dcterms:W3CDTF">2023-02-08T09:54:22Z</dcterms:created>
  <dcterms:modified xsi:type="dcterms:W3CDTF">2024-06-25T15:17:05Z</dcterms:modified>
</cp:coreProperties>
</file>